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pivotTables/pivotTable1.xml" ContentType="application/vnd.openxmlformats-officedocument.spreadsheetml.pivotTable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/>
  <bookViews>
    <workbookView xWindow="0" yWindow="0" windowWidth="21840" windowHeight="12105" tabRatio="864" firstSheet="10" activeTab="13"/>
  </bookViews>
  <sheets>
    <sheet name="САДРЖАЈ" sheetId="203" r:id="rId1"/>
    <sheet name="Kadar.ode." sheetId="189" r:id="rId2"/>
    <sheet name="Kadar.dne.bol.dij." sheetId="191" r:id="rId3"/>
    <sheet name="Kadar.zaj.med.del." sheetId="192" r:id="rId4"/>
    <sheet name="Kadar.nem." sheetId="169" r:id="rId5"/>
    <sheet name="Kadar.zbirno " sheetId="174" r:id="rId6"/>
    <sheet name="Kapaciteti i korišćenje" sheetId="209" r:id="rId7"/>
    <sheet name="Pratioci" sheetId="197" r:id="rId8"/>
    <sheet name="Dnevne.bolnice" sheetId="208" r:id="rId9"/>
    <sheet name="Neonatologija" sheetId="183" r:id="rId10"/>
    <sheet name="usluge_prema_OS" sheetId="237" r:id="rId11"/>
    <sheet name="Zbirna(Pivot)" sheetId="223" r:id="rId12"/>
    <sheet name="Operacije" sheetId="213" r:id="rId13"/>
    <sheet name="DSG" sheetId="212" r:id="rId14"/>
    <sheet name="Dijalize" sheetId="211" r:id="rId15"/>
    <sheet name="Krv" sheetId="159" r:id="rId16"/>
    <sheet name="Lekovi" sheetId="160" r:id="rId17"/>
    <sheet name="Implantati" sheetId="161" r:id="rId18"/>
    <sheet name="Sanitet.mat" sheetId="162" r:id="rId19"/>
    <sheet name="Reagensi" sheetId="224" r:id="rId20"/>
    <sheet name="Liste.čekanja" sheetId="200" r:id="rId21"/>
    <sheet name="fizikala medicina" sheetId="226" r:id="rId22"/>
    <sheet name="b.o.dani" sheetId="229" r:id="rId23"/>
    <sheet name="sanitet prevoz" sheetId="230" r:id="rId24"/>
    <sheet name="statistika" sheetId="232" r:id="rId25"/>
    <sheet name="dijetetika" sheetId="235" r:id="rId26"/>
    <sheet name="Sheet4" sheetId="236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_W.O.R.K.B.O.O.K..C.O.N.T.E.N.T.S____" localSheetId="13">#REF!</definedName>
    <definedName name="____W.O.R.K.B.O.O.K..C.O.N.T.E.N.T.S____" localSheetId="12">#REF!</definedName>
    <definedName name="____W.O.R.K.B.O.O.K..C.O.N.T.E.N.T.S____" localSheetId="19">#REF!</definedName>
    <definedName name="____W.O.R.K.B.O.O.K..C.O.N.T.E.N.T.S____" localSheetId="10">#REF!</definedName>
    <definedName name="____W.O.R.K.B.O.O.K..C.O.N.T.E.N.T.S____">#REF!</definedName>
    <definedName name="_xlnm._FilterDatabase" localSheetId="10" hidden="1">usluge_prema_OS!$A$6:$N$173</definedName>
    <definedName name="DSG_popunjeno">"#ref!"</definedName>
    <definedName name="_xlnm.Print_Area" localSheetId="4">Kadar.nem.!$A$1:$I$27</definedName>
    <definedName name="_xlnm.Print_Area" localSheetId="5">'Kadar.zbirno '!$A$1:$K$23</definedName>
    <definedName name="_xlnm.Print_Area" localSheetId="15">Krv!$A$1:$H$45</definedName>
    <definedName name="_xlnm.Print_Area" localSheetId="16">Lekovi!$A$1:$K$39</definedName>
    <definedName name="_xlnm.Print_Area" localSheetId="20">Liste.čekanja!$A$1:$I$36</definedName>
    <definedName name="_xlnm.Print_Area" localSheetId="9">Neonatologija!$A$1:$F$12</definedName>
    <definedName name="_xlnm.Print_Area" localSheetId="19">Reagensi!$A$1:$G$10</definedName>
    <definedName name="_xlnm.Print_Area" localSheetId="18">Sanitet.mat!$A$1:$G$12</definedName>
    <definedName name="_xlnm.Print_Titles" localSheetId="17">Implantati!$5:$7</definedName>
    <definedName name="_xlnm.Print_Titles" localSheetId="3">Kadar.zaj.med.del.!$A:$A</definedName>
    <definedName name="_xlnm.Print_Titles" localSheetId="16">Lekovi!$5:$7</definedName>
    <definedName name="_xlnm.Print_Titles" localSheetId="20">Liste.čekanja!$1:$6</definedName>
    <definedName name="y">#REF!</definedName>
  </definedNames>
  <calcPr calcId="124519"/>
  <pivotCaches>
    <pivotCache cacheId="0" r:id="rId34"/>
  </pivotCaches>
</workbook>
</file>

<file path=xl/calcChain.xml><?xml version="1.0" encoding="utf-8"?>
<calcChain xmlns="http://schemas.openxmlformats.org/spreadsheetml/2006/main">
  <c r="E10" i="224"/>
  <c r="E9"/>
  <c r="D8"/>
  <c r="E8" s="1"/>
  <c r="C2"/>
  <c r="C1"/>
  <c r="K104" i="160"/>
  <c r="H104"/>
  <c r="K101"/>
  <c r="K100"/>
  <c r="K99"/>
  <c r="K98"/>
  <c r="H98"/>
  <c r="K97"/>
  <c r="H97"/>
  <c r="K96"/>
  <c r="H96"/>
  <c r="K95"/>
  <c r="H95"/>
  <c r="K91"/>
  <c r="H91"/>
  <c r="K90"/>
  <c r="H90"/>
  <c r="K89"/>
  <c r="H89"/>
  <c r="K88"/>
  <c r="H88"/>
  <c r="K87"/>
  <c r="H87"/>
  <c r="K86"/>
  <c r="H86"/>
  <c r="K85"/>
  <c r="H85"/>
  <c r="K84"/>
  <c r="H84"/>
  <c r="K83"/>
  <c r="H83"/>
  <c r="K82"/>
  <c r="H82"/>
  <c r="K78"/>
  <c r="H78"/>
  <c r="K76"/>
  <c r="K75"/>
  <c r="K74"/>
  <c r="K73"/>
  <c r="H73"/>
  <c r="K72"/>
  <c r="H72"/>
  <c r="K71"/>
  <c r="H71"/>
  <c r="K70"/>
  <c r="H70"/>
  <c r="K69"/>
  <c r="H69"/>
  <c r="K68"/>
  <c r="H68"/>
  <c r="K67"/>
  <c r="H67"/>
  <c r="K66"/>
  <c r="H66"/>
  <c r="K65"/>
  <c r="H65"/>
  <c r="K64"/>
  <c r="H64"/>
  <c r="K63"/>
  <c r="H63"/>
  <c r="K62"/>
  <c r="H62"/>
  <c r="K61"/>
  <c r="H61"/>
  <c r="K60"/>
  <c r="H60"/>
  <c r="K57"/>
  <c r="H57"/>
  <c r="K56"/>
  <c r="H56"/>
  <c r="K55"/>
  <c r="K54"/>
  <c r="H54"/>
  <c r="K53"/>
  <c r="H53"/>
  <c r="K52"/>
  <c r="H52"/>
  <c r="K51"/>
  <c r="H51"/>
  <c r="K50"/>
  <c r="H50"/>
  <c r="K49"/>
  <c r="H49"/>
  <c r="K48"/>
  <c r="H48"/>
  <c r="K47"/>
  <c r="H47"/>
  <c r="K46"/>
  <c r="H46"/>
  <c r="K45"/>
  <c r="H45"/>
  <c r="K44"/>
  <c r="H44"/>
  <c r="K43"/>
  <c r="H43"/>
  <c r="K42"/>
  <c r="H42"/>
  <c r="K40"/>
  <c r="H40"/>
  <c r="K39"/>
  <c r="H39"/>
  <c r="K38"/>
  <c r="H38"/>
  <c r="K37"/>
  <c r="H37"/>
  <c r="K36"/>
  <c r="H36"/>
  <c r="K35"/>
  <c r="H35"/>
  <c r="K34"/>
  <c r="H34"/>
  <c r="K33"/>
  <c r="K32"/>
  <c r="H32"/>
  <c r="K31"/>
  <c r="H31"/>
  <c r="K30"/>
  <c r="H30"/>
  <c r="K29"/>
  <c r="H29"/>
  <c r="K28"/>
  <c r="H28"/>
  <c r="K27"/>
  <c r="H27"/>
  <c r="K26"/>
  <c r="H26"/>
  <c r="K25"/>
  <c r="H25"/>
  <c r="K24"/>
  <c r="K23"/>
  <c r="H23"/>
  <c r="K22"/>
  <c r="H22"/>
  <c r="K21"/>
  <c r="K20"/>
  <c r="K19"/>
  <c r="H19"/>
  <c r="K18"/>
  <c r="H18"/>
  <c r="K17"/>
  <c r="H17"/>
  <c r="K16"/>
  <c r="H16"/>
  <c r="K15"/>
  <c r="H15"/>
  <c r="K14"/>
  <c r="H14"/>
  <c r="K13"/>
  <c r="H13"/>
  <c r="K12"/>
  <c r="K11"/>
  <c r="H11"/>
  <c r="K10"/>
  <c r="H10"/>
  <c r="K9"/>
  <c r="H9"/>
  <c r="K8"/>
  <c r="K119" s="1"/>
  <c r="H8"/>
  <c r="H119" s="1"/>
  <c r="C2"/>
  <c r="C1"/>
  <c r="D12" i="162"/>
  <c r="C12"/>
  <c r="E11"/>
  <c r="E10"/>
  <c r="E9"/>
  <c r="E8"/>
  <c r="C2"/>
  <c r="C1"/>
  <c r="I2147" i="237"/>
  <c r="I1986"/>
  <c r="F530"/>
  <c r="I67" i="161"/>
  <c r="E67"/>
  <c r="J66"/>
  <c r="H66"/>
  <c r="I66" s="1"/>
  <c r="G66"/>
  <c r="F66"/>
  <c r="D66"/>
  <c r="E66" s="1"/>
  <c r="C66"/>
  <c r="E65"/>
  <c r="I64"/>
  <c r="E64"/>
  <c r="I63"/>
  <c r="E63"/>
  <c r="J62"/>
  <c r="H62"/>
  <c r="G62"/>
  <c r="I62" s="1"/>
  <c r="F62"/>
  <c r="D62"/>
  <c r="C62"/>
  <c r="E62" s="1"/>
  <c r="I61"/>
  <c r="E61"/>
  <c r="I60"/>
  <c r="E60"/>
  <c r="I59"/>
  <c r="E59"/>
  <c r="I58"/>
  <c r="I57"/>
  <c r="E57"/>
  <c r="I56"/>
  <c r="E56"/>
  <c r="J55"/>
  <c r="H55"/>
  <c r="I55" s="1"/>
  <c r="G55"/>
  <c r="F55"/>
  <c r="D55"/>
  <c r="E55" s="1"/>
  <c r="C55"/>
  <c r="I53"/>
  <c r="E53"/>
  <c r="I52"/>
  <c r="E52"/>
  <c r="I51"/>
  <c r="E51"/>
  <c r="I50"/>
  <c r="E50"/>
  <c r="I49"/>
  <c r="E49"/>
  <c r="I48"/>
  <c r="H48"/>
  <c r="E48"/>
  <c r="D48"/>
  <c r="I47"/>
  <c r="E47"/>
  <c r="I46"/>
  <c r="E46"/>
  <c r="I45"/>
  <c r="E45"/>
  <c r="I44"/>
  <c r="E44"/>
  <c r="I43"/>
  <c r="E43"/>
  <c r="I42"/>
  <c r="E42"/>
  <c r="I41"/>
  <c r="E41"/>
  <c r="I40"/>
  <c r="E40"/>
  <c r="I39"/>
  <c r="H39"/>
  <c r="E39"/>
  <c r="D39"/>
  <c r="I38"/>
  <c r="E38"/>
  <c r="I37"/>
  <c r="E37"/>
  <c r="I36"/>
  <c r="E36"/>
  <c r="I35"/>
  <c r="E35"/>
  <c r="I34"/>
  <c r="E34"/>
  <c r="I33"/>
  <c r="E33"/>
  <c r="I32"/>
  <c r="E32"/>
  <c r="H31"/>
  <c r="I31" s="1"/>
  <c r="D31"/>
  <c r="E31" s="1"/>
  <c r="I30"/>
  <c r="E30"/>
  <c r="I29"/>
  <c r="E29"/>
  <c r="I28"/>
  <c r="E28"/>
  <c r="I27"/>
  <c r="E27"/>
  <c r="I26"/>
  <c r="E26"/>
  <c r="H25"/>
  <c r="I25" s="1"/>
  <c r="D25"/>
  <c r="E25" s="1"/>
  <c r="I24"/>
  <c r="E24"/>
  <c r="I23"/>
  <c r="E23"/>
  <c r="I22"/>
  <c r="E22"/>
  <c r="I21"/>
  <c r="E21"/>
  <c r="I20"/>
  <c r="E20"/>
  <c r="H19"/>
  <c r="I19" s="1"/>
  <c r="D19"/>
  <c r="E19" s="1"/>
  <c r="I18"/>
  <c r="E18"/>
  <c r="I17"/>
  <c r="E17"/>
  <c r="H16"/>
  <c r="I16" s="1"/>
  <c r="D16"/>
  <c r="E16" s="1"/>
  <c r="J15"/>
  <c r="H15"/>
  <c r="I15" s="1"/>
  <c r="G15"/>
  <c r="F15"/>
  <c r="D15"/>
  <c r="E15" s="1"/>
  <c r="C15"/>
  <c r="J14"/>
  <c r="G14"/>
  <c r="F14"/>
  <c r="D14"/>
  <c r="E14" s="1"/>
  <c r="C14"/>
  <c r="I13"/>
  <c r="E13"/>
  <c r="I12"/>
  <c r="E12"/>
  <c r="I11"/>
  <c r="E11"/>
  <c r="I10"/>
  <c r="E10"/>
  <c r="I9"/>
  <c r="E9"/>
  <c r="J8"/>
  <c r="J68" s="1"/>
  <c r="H8"/>
  <c r="I8" s="1"/>
  <c r="G8"/>
  <c r="G68" s="1"/>
  <c r="F8"/>
  <c r="F68" s="1"/>
  <c r="D8"/>
  <c r="E8" s="1"/>
  <c r="C8"/>
  <c r="C68" s="1"/>
  <c r="AB18" i="211"/>
  <c r="AA18"/>
  <c r="Z17"/>
  <c r="Y17"/>
  <c r="X17"/>
  <c r="S17"/>
  <c r="W17" s="1"/>
  <c r="O17"/>
  <c r="N17"/>
  <c r="M17"/>
  <c r="L17"/>
  <c r="K17"/>
  <c r="Z16"/>
  <c r="Y16"/>
  <c r="X16"/>
  <c r="S16"/>
  <c r="W16" s="1"/>
  <c r="O16"/>
  <c r="N16"/>
  <c r="M16"/>
  <c r="L16"/>
  <c r="K16"/>
  <c r="Z15"/>
  <c r="Y15"/>
  <c r="X15"/>
  <c r="S15"/>
  <c r="W15" s="1"/>
  <c r="O15"/>
  <c r="N15"/>
  <c r="M15"/>
  <c r="L15"/>
  <c r="G15"/>
  <c r="K15" s="1"/>
  <c r="C15"/>
  <c r="Z14"/>
  <c r="Y14"/>
  <c r="X14"/>
  <c r="S14"/>
  <c r="W14" s="1"/>
  <c r="O14"/>
  <c r="N14"/>
  <c r="M14"/>
  <c r="L14"/>
  <c r="G14"/>
  <c r="K14" s="1"/>
  <c r="C14"/>
  <c r="Z13"/>
  <c r="Y13"/>
  <c r="X13"/>
  <c r="S13"/>
  <c r="W13" s="1"/>
  <c r="O13"/>
  <c r="N13"/>
  <c r="M13"/>
  <c r="L13"/>
  <c r="G13"/>
  <c r="K13" s="1"/>
  <c r="C13"/>
  <c r="V12"/>
  <c r="Z12" s="1"/>
  <c r="U12"/>
  <c r="Y12" s="1"/>
  <c r="T12"/>
  <c r="X12" s="1"/>
  <c r="S12"/>
  <c r="W12" s="1"/>
  <c r="R12"/>
  <c r="Q12"/>
  <c r="P12"/>
  <c r="O12"/>
  <c r="J12"/>
  <c r="N12" s="1"/>
  <c r="I12"/>
  <c r="M12" s="1"/>
  <c r="H12"/>
  <c r="L12" s="1"/>
  <c r="G12"/>
  <c r="K12" s="1"/>
  <c r="F12"/>
  <c r="E12"/>
  <c r="D12"/>
  <c r="C12"/>
  <c r="Z11"/>
  <c r="Y11"/>
  <c r="X11"/>
  <c r="S11"/>
  <c r="W11" s="1"/>
  <c r="O11"/>
  <c r="N11"/>
  <c r="M11"/>
  <c r="L11"/>
  <c r="G11"/>
  <c r="K11" s="1"/>
  <c r="C11"/>
  <c r="Z10"/>
  <c r="Y10"/>
  <c r="X10"/>
  <c r="S10"/>
  <c r="W10" s="1"/>
  <c r="O10"/>
  <c r="N10"/>
  <c r="M10"/>
  <c r="L10"/>
  <c r="G10"/>
  <c r="K10" s="1"/>
  <c r="C10"/>
  <c r="Z9"/>
  <c r="Y9"/>
  <c r="X9"/>
  <c r="S9"/>
  <c r="W9" s="1"/>
  <c r="O9"/>
  <c r="N9"/>
  <c r="M9"/>
  <c r="L9"/>
  <c r="G9"/>
  <c r="K9" s="1"/>
  <c r="C9"/>
  <c r="AB8"/>
  <c r="AA8"/>
  <c r="V8"/>
  <c r="V18" s="1"/>
  <c r="U8"/>
  <c r="U18" s="1"/>
  <c r="T8"/>
  <c r="T18" s="1"/>
  <c r="S8"/>
  <c r="S18" s="1"/>
  <c r="R8"/>
  <c r="R18" s="1"/>
  <c r="Q8"/>
  <c r="Q18" s="1"/>
  <c r="P8"/>
  <c r="P18" s="1"/>
  <c r="O8"/>
  <c r="O18" s="1"/>
  <c r="J8"/>
  <c r="J18" s="1"/>
  <c r="I8"/>
  <c r="I18" s="1"/>
  <c r="H8"/>
  <c r="H18" s="1"/>
  <c r="G8"/>
  <c r="G18" s="1"/>
  <c r="F8"/>
  <c r="F18" s="1"/>
  <c r="E8"/>
  <c r="E18" s="1"/>
  <c r="D8"/>
  <c r="D18" s="1"/>
  <c r="C8"/>
  <c r="C18" s="1"/>
  <c r="C2"/>
  <c r="C1"/>
  <c r="G42" i="159"/>
  <c r="F42"/>
  <c r="E42"/>
  <c r="H41"/>
  <c r="F41"/>
  <c r="H40"/>
  <c r="F40"/>
  <c r="H39"/>
  <c r="F39"/>
  <c r="H38"/>
  <c r="F38"/>
  <c r="H36"/>
  <c r="F36"/>
  <c r="H35"/>
  <c r="F35"/>
  <c r="H34"/>
  <c r="F34"/>
  <c r="H33"/>
  <c r="F33"/>
  <c r="H32"/>
  <c r="F32"/>
  <c r="H31"/>
  <c r="F31"/>
  <c r="H30"/>
  <c r="F30"/>
  <c r="H25"/>
  <c r="F25"/>
  <c r="H24"/>
  <c r="F24"/>
  <c r="H23"/>
  <c r="F23"/>
  <c r="H22"/>
  <c r="F22"/>
  <c r="H21"/>
  <c r="F21"/>
  <c r="H20"/>
  <c r="F20"/>
  <c r="H18"/>
  <c r="F18"/>
  <c r="H17"/>
  <c r="H42" s="1"/>
  <c r="F17"/>
  <c r="L1970" i="237"/>
  <c r="K1970"/>
  <c r="M1970" s="1"/>
  <c r="J1970"/>
  <c r="G1970"/>
  <c r="L1969"/>
  <c r="K1969"/>
  <c r="J1969"/>
  <c r="G1969"/>
  <c r="L1968"/>
  <c r="K1968"/>
  <c r="J1968"/>
  <c r="G1968"/>
  <c r="L1966"/>
  <c r="K1966"/>
  <c r="J1966"/>
  <c r="G1966"/>
  <c r="L1965"/>
  <c r="M1965" s="1"/>
  <c r="K1965"/>
  <c r="J1965"/>
  <c r="G1965"/>
  <c r="I1566"/>
  <c r="I1064"/>
  <c r="F1064"/>
  <c r="L1262"/>
  <c r="K1262"/>
  <c r="J1262"/>
  <c r="G1262"/>
  <c r="L1261"/>
  <c r="K1261"/>
  <c r="J1261"/>
  <c r="G1261"/>
  <c r="L1260"/>
  <c r="K1260"/>
  <c r="J1260"/>
  <c r="G1260"/>
  <c r="L1259"/>
  <c r="K1259"/>
  <c r="J1259"/>
  <c r="G1259"/>
  <c r="L3366"/>
  <c r="K3366"/>
  <c r="J3366"/>
  <c r="G3366"/>
  <c r="L3367"/>
  <c r="K3367"/>
  <c r="J3367"/>
  <c r="G3367"/>
  <c r="M1969" l="1"/>
  <c r="M3367"/>
  <c r="M1259"/>
  <c r="M1260"/>
  <c r="M1261"/>
  <c r="M1262"/>
  <c r="D68" i="161"/>
  <c r="E68" s="1"/>
  <c r="H68"/>
  <c r="I68" s="1"/>
  <c r="H14"/>
  <c r="I14" s="1"/>
  <c r="L18" i="211"/>
  <c r="N18"/>
  <c r="X18"/>
  <c r="Z18"/>
  <c r="K18"/>
  <c r="M18"/>
  <c r="W18"/>
  <c r="Y18"/>
  <c r="L8"/>
  <c r="N8"/>
  <c r="X8"/>
  <c r="Z8"/>
  <c r="K8"/>
  <c r="M8"/>
  <c r="W8"/>
  <c r="Y8"/>
  <c r="M1968" i="237"/>
  <c r="M1966"/>
  <c r="M3366"/>
  <c r="D29" i="18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F13" i="174"/>
  <c r="D13"/>
  <c r="C13"/>
  <c r="G13" s="1"/>
  <c r="F12"/>
  <c r="D12"/>
  <c r="C12"/>
  <c r="F11"/>
  <c r="D11"/>
  <c r="C11"/>
  <c r="G11" s="1"/>
  <c r="F10"/>
  <c r="D10"/>
  <c r="C10"/>
  <c r="G10" s="1"/>
  <c r="F9"/>
  <c r="D9"/>
  <c r="C9"/>
  <c r="G9" s="1"/>
  <c r="F8"/>
  <c r="D8"/>
  <c r="D14" s="1"/>
  <c r="C8"/>
  <c r="C14" s="1"/>
  <c r="C1"/>
  <c r="I23" i="169"/>
  <c r="H23"/>
  <c r="F23"/>
  <c r="E23"/>
  <c r="G23" s="1"/>
  <c r="C23"/>
  <c r="B23"/>
  <c r="D23" s="1"/>
  <c r="G22"/>
  <c r="D22"/>
  <c r="G21"/>
  <c r="D21"/>
  <c r="G20"/>
  <c r="D20"/>
  <c r="G19"/>
  <c r="D19"/>
  <c r="G18"/>
  <c r="D18"/>
  <c r="G17"/>
  <c r="D17"/>
  <c r="G16"/>
  <c r="D16"/>
  <c r="G15"/>
  <c r="D15"/>
  <c r="G14"/>
  <c r="D14"/>
  <c r="G13"/>
  <c r="D13"/>
  <c r="C1"/>
  <c r="W23" i="192"/>
  <c r="V23"/>
  <c r="U23"/>
  <c r="T23"/>
  <c r="R23"/>
  <c r="Q23"/>
  <c r="N23"/>
  <c r="M23"/>
  <c r="L23"/>
  <c r="I23"/>
  <c r="H23"/>
  <c r="G23"/>
  <c r="F23"/>
  <c r="E23"/>
  <c r="D23"/>
  <c r="S22"/>
  <c r="P22"/>
  <c r="O22"/>
  <c r="K22"/>
  <c r="J22"/>
  <c r="S21"/>
  <c r="P21"/>
  <c r="O21"/>
  <c r="K21"/>
  <c r="J21"/>
  <c r="S20"/>
  <c r="P20"/>
  <c r="O20"/>
  <c r="K20"/>
  <c r="J20"/>
  <c r="S19"/>
  <c r="P19"/>
  <c r="O19"/>
  <c r="K19"/>
  <c r="J19"/>
  <c r="S18"/>
  <c r="P18"/>
  <c r="O18"/>
  <c r="K18"/>
  <c r="J18"/>
  <c r="S17"/>
  <c r="P17"/>
  <c r="O17"/>
  <c r="K17"/>
  <c r="J17"/>
  <c r="S16"/>
  <c r="P16"/>
  <c r="O16"/>
  <c r="K16"/>
  <c r="J16"/>
  <c r="S15"/>
  <c r="P15"/>
  <c r="O15"/>
  <c r="K15"/>
  <c r="J15"/>
  <c r="S14"/>
  <c r="P14"/>
  <c r="O14"/>
  <c r="K14"/>
  <c r="J14"/>
  <c r="S13"/>
  <c r="P13"/>
  <c r="O13"/>
  <c r="K13"/>
  <c r="J13"/>
  <c r="S12"/>
  <c r="P12"/>
  <c r="O12"/>
  <c r="K12"/>
  <c r="J12"/>
  <c r="S11"/>
  <c r="P11"/>
  <c r="O11"/>
  <c r="K11"/>
  <c r="J11"/>
  <c r="S10"/>
  <c r="P10"/>
  <c r="O10"/>
  <c r="K10"/>
  <c r="J10"/>
  <c r="S9"/>
  <c r="P9"/>
  <c r="O9"/>
  <c r="K9"/>
  <c r="J9"/>
  <c r="S8"/>
  <c r="S23" s="1"/>
  <c r="P8"/>
  <c r="P23" s="1"/>
  <c r="O8"/>
  <c r="O23" s="1"/>
  <c r="K8"/>
  <c r="K23" s="1"/>
  <c r="J8"/>
  <c r="J23" s="1"/>
  <c r="C1"/>
  <c r="R18" i="191"/>
  <c r="Q18"/>
  <c r="P18"/>
  <c r="N18"/>
  <c r="M18"/>
  <c r="K18"/>
  <c r="J18"/>
  <c r="H18"/>
  <c r="G18"/>
  <c r="F18"/>
  <c r="E18"/>
  <c r="D18"/>
  <c r="O17"/>
  <c r="L17"/>
  <c r="I17"/>
  <c r="O16"/>
  <c r="L16"/>
  <c r="I16"/>
  <c r="O15"/>
  <c r="L15"/>
  <c r="I15"/>
  <c r="O14"/>
  <c r="L14"/>
  <c r="I14"/>
  <c r="O13"/>
  <c r="L13"/>
  <c r="I13"/>
  <c r="O12"/>
  <c r="L12"/>
  <c r="I12"/>
  <c r="O11"/>
  <c r="L11"/>
  <c r="I11"/>
  <c r="O10"/>
  <c r="L10"/>
  <c r="I10"/>
  <c r="O9"/>
  <c r="L9"/>
  <c r="I9"/>
  <c r="O8"/>
  <c r="O18" s="1"/>
  <c r="L8"/>
  <c r="L18" s="1"/>
  <c r="I8"/>
  <c r="I18" s="1"/>
  <c r="AF30" i="189"/>
  <c r="AE30"/>
  <c r="AD30"/>
  <c r="AB30"/>
  <c r="AA30"/>
  <c r="Z30"/>
  <c r="AC30" s="1"/>
  <c r="W30"/>
  <c r="V30"/>
  <c r="U30"/>
  <c r="T30"/>
  <c r="S30"/>
  <c r="X30" s="1"/>
  <c r="R30"/>
  <c r="O30"/>
  <c r="N30"/>
  <c r="M30"/>
  <c r="L30"/>
  <c r="P30" s="1"/>
  <c r="K30"/>
  <c r="J30"/>
  <c r="I30"/>
  <c r="Q30" s="1"/>
  <c r="G30"/>
  <c r="F30"/>
  <c r="H30" s="1"/>
  <c r="E30"/>
  <c r="C30"/>
  <c r="D30" s="1"/>
  <c r="B30"/>
  <c r="AC29"/>
  <c r="Y29"/>
  <c r="X29"/>
  <c r="Q29"/>
  <c r="P29"/>
  <c r="H29"/>
  <c r="AC28"/>
  <c r="X28"/>
  <c r="Y28" s="1"/>
  <c r="P28"/>
  <c r="Q28" s="1"/>
  <c r="H28"/>
  <c r="AC27"/>
  <c r="Y27"/>
  <c r="X27"/>
  <c r="Q27"/>
  <c r="P27"/>
  <c r="H27"/>
  <c r="AC26"/>
  <c r="X26"/>
  <c r="Y26" s="1"/>
  <c r="P26"/>
  <c r="Q26" s="1"/>
  <c r="H26"/>
  <c r="AC25"/>
  <c r="Y25"/>
  <c r="X25"/>
  <c r="Q25"/>
  <c r="P25"/>
  <c r="H25"/>
  <c r="AC24"/>
  <c r="X24"/>
  <c r="Y24" s="1"/>
  <c r="P24"/>
  <c r="Q24" s="1"/>
  <c r="H24"/>
  <c r="AC23"/>
  <c r="Y23"/>
  <c r="X23"/>
  <c r="Q23"/>
  <c r="P23"/>
  <c r="H23"/>
  <c r="AC22"/>
  <c r="X22"/>
  <c r="Y22" s="1"/>
  <c r="P22"/>
  <c r="Q22" s="1"/>
  <c r="H22"/>
  <c r="AC21"/>
  <c r="Y21"/>
  <c r="X21"/>
  <c r="Q21"/>
  <c r="P21"/>
  <c r="H21"/>
  <c r="AC20"/>
  <c r="X20"/>
  <c r="Y20" s="1"/>
  <c r="P20"/>
  <c r="Q20" s="1"/>
  <c r="H20"/>
  <c r="AC19"/>
  <c r="Y19"/>
  <c r="X19"/>
  <c r="Q19"/>
  <c r="P19"/>
  <c r="H19"/>
  <c r="AC18"/>
  <c r="X18"/>
  <c r="Y18" s="1"/>
  <c r="P18"/>
  <c r="Q18" s="1"/>
  <c r="H18"/>
  <c r="AC17"/>
  <c r="Y17"/>
  <c r="X17"/>
  <c r="Q17"/>
  <c r="P17"/>
  <c r="H17"/>
  <c r="AC16"/>
  <c r="X16"/>
  <c r="Y16" s="1"/>
  <c r="P16"/>
  <c r="Q16" s="1"/>
  <c r="H16"/>
  <c r="AC15"/>
  <c r="Y15"/>
  <c r="X15"/>
  <c r="Q15"/>
  <c r="P15"/>
  <c r="H15"/>
  <c r="AC14"/>
  <c r="X14"/>
  <c r="Y14" s="1"/>
  <c r="P14"/>
  <c r="Q14" s="1"/>
  <c r="H14"/>
  <c r="AC13"/>
  <c r="Y13"/>
  <c r="X13"/>
  <c r="Q13"/>
  <c r="P13"/>
  <c r="H13"/>
  <c r="AC12"/>
  <c r="X12"/>
  <c r="Y12" s="1"/>
  <c r="P12"/>
  <c r="Q12" s="1"/>
  <c r="H12"/>
  <c r="AC11"/>
  <c r="Y11"/>
  <c r="X11"/>
  <c r="Q11"/>
  <c r="P11"/>
  <c r="H11"/>
  <c r="AC10"/>
  <c r="X10"/>
  <c r="Y10" s="1"/>
  <c r="P10"/>
  <c r="Q10" s="1"/>
  <c r="H10"/>
  <c r="AC9"/>
  <c r="Y9"/>
  <c r="X9"/>
  <c r="Q9"/>
  <c r="P9"/>
  <c r="H9"/>
  <c r="O70" i="209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L2466" i="237"/>
  <c r="M2466" s="1"/>
  <c r="K2466"/>
  <c r="J2466"/>
  <c r="G2466"/>
  <c r="L2465"/>
  <c r="K2465"/>
  <c r="J2465"/>
  <c r="G2465"/>
  <c r="L2464"/>
  <c r="M2464" s="1"/>
  <c r="K2464"/>
  <c r="J2464"/>
  <c r="G2464"/>
  <c r="L1563"/>
  <c r="K1563"/>
  <c r="J1563"/>
  <c r="G1563"/>
  <c r="L1562"/>
  <c r="M1562" s="1"/>
  <c r="K1562"/>
  <c r="J1562"/>
  <c r="G1562"/>
  <c r="F973"/>
  <c r="L1059"/>
  <c r="K1059"/>
  <c r="J1059"/>
  <c r="G1059"/>
  <c r="L1058"/>
  <c r="K1058"/>
  <c r="J1058"/>
  <c r="G1058"/>
  <c r="L1057"/>
  <c r="K1057"/>
  <c r="J1057"/>
  <c r="G1057"/>
  <c r="L1056"/>
  <c r="K1056"/>
  <c r="J1056"/>
  <c r="G1056"/>
  <c r="L251"/>
  <c r="K251"/>
  <c r="M251" s="1"/>
  <c r="J251"/>
  <c r="G251"/>
  <c r="L250"/>
  <c r="K250"/>
  <c r="J250"/>
  <c r="G250"/>
  <c r="I3061"/>
  <c r="F1986"/>
  <c r="G1951"/>
  <c r="J1951"/>
  <c r="K1951"/>
  <c r="L1951"/>
  <c r="I973"/>
  <c r="L1055"/>
  <c r="K1055"/>
  <c r="J1055"/>
  <c r="G1055"/>
  <c r="G10"/>
  <c r="G11"/>
  <c r="G15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2"/>
  <c r="G43"/>
  <c r="G45"/>
  <c r="G46"/>
  <c r="G50"/>
  <c r="G51"/>
  <c r="G52"/>
  <c r="G53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2"/>
  <c r="G253"/>
  <c r="G254"/>
  <c r="G260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5"/>
  <c r="G346"/>
  <c r="G347"/>
  <c r="G348"/>
  <c r="G349"/>
  <c r="G350"/>
  <c r="G354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6"/>
  <c r="G437"/>
  <c r="G438"/>
  <c r="G439"/>
  <c r="G440"/>
  <c r="G441"/>
  <c r="G445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20"/>
  <c r="G521"/>
  <c r="G522"/>
  <c r="G523"/>
  <c r="G524"/>
  <c r="G525"/>
  <c r="G529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5"/>
  <c r="G646"/>
  <c r="G647"/>
  <c r="G648"/>
  <c r="G649"/>
  <c r="G650"/>
  <c r="G654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8"/>
  <c r="G679"/>
  <c r="G680"/>
  <c r="G681"/>
  <c r="G682"/>
  <c r="G683"/>
  <c r="G687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7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20"/>
  <c r="G821"/>
  <c r="G822"/>
  <c r="G823"/>
  <c r="G824"/>
  <c r="G825"/>
  <c r="G829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30"/>
  <c r="G931"/>
  <c r="G932"/>
  <c r="G933"/>
  <c r="G934"/>
  <c r="G935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60"/>
  <c r="G1065"/>
  <c r="G1066"/>
  <c r="G1067"/>
  <c r="G1068"/>
  <c r="G1069"/>
  <c r="G1070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63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3"/>
  <c r="G1444"/>
  <c r="G1445"/>
  <c r="G1446"/>
  <c r="G1447"/>
  <c r="G1448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4"/>
  <c r="G1565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7"/>
  <c r="G1698"/>
  <c r="G1699"/>
  <c r="G1700"/>
  <c r="G1701"/>
  <c r="G1702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G1943"/>
  <c r="G1944"/>
  <c r="G1945"/>
  <c r="G1946"/>
  <c r="G1947"/>
  <c r="G1948"/>
  <c r="G1949"/>
  <c r="G1950"/>
  <c r="G1952"/>
  <c r="G1953"/>
  <c r="G1954"/>
  <c r="G1955"/>
  <c r="G1956"/>
  <c r="G1957"/>
  <c r="G1958"/>
  <c r="G1959"/>
  <c r="G1960"/>
  <c r="G1961"/>
  <c r="G1962"/>
  <c r="G1963"/>
  <c r="G1964"/>
  <c r="G1967"/>
  <c r="G1971"/>
  <c r="G1975"/>
  <c r="G1976"/>
  <c r="G1977"/>
  <c r="G1978"/>
  <c r="G1979"/>
  <c r="G1980"/>
  <c r="G1981"/>
  <c r="G1985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G2027"/>
  <c r="G2028"/>
  <c r="G2029"/>
  <c r="G2030"/>
  <c r="G2031"/>
  <c r="G2032"/>
  <c r="G2033"/>
  <c r="G2034"/>
  <c r="G2035"/>
  <c r="G2036"/>
  <c r="G2037"/>
  <c r="G2038"/>
  <c r="G2039"/>
  <c r="G2040"/>
  <c r="G2041"/>
  <c r="G2042"/>
  <c r="G2043"/>
  <c r="G2044"/>
  <c r="G2045"/>
  <c r="G2046"/>
  <c r="G2047"/>
  <c r="G2048"/>
  <c r="G2049"/>
  <c r="G2050"/>
  <c r="G2051"/>
  <c r="G2052"/>
  <c r="G2053"/>
  <c r="G2054"/>
  <c r="G2055"/>
  <c r="G2056"/>
  <c r="G2057"/>
  <c r="G2058"/>
  <c r="G2059"/>
  <c r="G2060"/>
  <c r="G2061"/>
  <c r="G2062"/>
  <c r="G2063"/>
  <c r="G2064"/>
  <c r="G2065"/>
  <c r="G2066"/>
  <c r="G2067"/>
  <c r="G2068"/>
  <c r="G2069"/>
  <c r="G2070"/>
  <c r="G2071"/>
  <c r="G2072"/>
  <c r="G2073"/>
  <c r="G2074"/>
  <c r="G2075"/>
  <c r="G2076"/>
  <c r="G2077"/>
  <c r="G2078"/>
  <c r="G2079"/>
  <c r="G2080"/>
  <c r="G2081"/>
  <c r="G2082"/>
  <c r="G2083"/>
  <c r="G2084"/>
  <c r="G2085"/>
  <c r="G2086"/>
  <c r="G2087"/>
  <c r="G2088"/>
  <c r="G2089"/>
  <c r="G2090"/>
  <c r="G2091"/>
  <c r="G2092"/>
  <c r="G2093"/>
  <c r="G2094"/>
  <c r="G2095"/>
  <c r="G2096"/>
  <c r="G2097"/>
  <c r="G2098"/>
  <c r="G2099"/>
  <c r="G2100"/>
  <c r="G2101"/>
  <c r="G2102"/>
  <c r="G2103"/>
  <c r="G2104"/>
  <c r="G2105"/>
  <c r="G2106"/>
  <c r="G2107"/>
  <c r="G2108"/>
  <c r="G2109"/>
  <c r="G2110"/>
  <c r="G2111"/>
  <c r="G2112"/>
  <c r="G2113"/>
  <c r="G2114"/>
  <c r="G2115"/>
  <c r="G2116"/>
  <c r="G2117"/>
  <c r="G2118"/>
  <c r="G2119"/>
  <c r="G2120"/>
  <c r="G2121"/>
  <c r="G2122"/>
  <c r="G2123"/>
  <c r="G2124"/>
  <c r="G2125"/>
  <c r="G2126"/>
  <c r="G2127"/>
  <c r="G2128"/>
  <c r="G2129"/>
  <c r="G2130"/>
  <c r="G2131"/>
  <c r="G2132"/>
  <c r="G2133"/>
  <c r="G2137"/>
  <c r="G2138"/>
  <c r="G2139"/>
  <c r="G2140"/>
  <c r="G2141"/>
  <c r="G2142"/>
  <c r="G2146"/>
  <c r="G2148"/>
  <c r="G2149"/>
  <c r="G2150"/>
  <c r="G2151"/>
  <c r="G2152"/>
  <c r="G2153"/>
  <c r="G2154"/>
  <c r="G2155"/>
  <c r="G2156"/>
  <c r="G2157"/>
  <c r="G2158"/>
  <c r="G2159"/>
  <c r="G2160"/>
  <c r="G2161"/>
  <c r="G2162"/>
  <c r="G2163"/>
  <c r="G2164"/>
  <c r="G2165"/>
  <c r="G2166"/>
  <c r="G2167"/>
  <c r="G2168"/>
  <c r="G2169"/>
  <c r="G2170"/>
  <c r="G2171"/>
  <c r="G2172"/>
  <c r="G2173"/>
  <c r="G2174"/>
  <c r="G2175"/>
  <c r="G2176"/>
  <c r="G2177"/>
  <c r="G2178"/>
  <c r="G2179"/>
  <c r="G2180"/>
  <c r="G2181"/>
  <c r="G2182"/>
  <c r="G2183"/>
  <c r="G2184"/>
  <c r="G2185"/>
  <c r="G2186"/>
  <c r="G2187"/>
  <c r="G2188"/>
  <c r="G2189"/>
  <c r="G2190"/>
  <c r="G2191"/>
  <c r="G2192"/>
  <c r="G2193"/>
  <c r="G2194"/>
  <c r="G2195"/>
  <c r="G2196"/>
  <c r="G2197"/>
  <c r="G2198"/>
  <c r="G2199"/>
  <c r="G2200"/>
  <c r="G2201"/>
  <c r="G2202"/>
  <c r="G2203"/>
  <c r="G2204"/>
  <c r="G2205"/>
  <c r="G2206"/>
  <c r="G2207"/>
  <c r="G2208"/>
  <c r="G2209"/>
  <c r="G2210"/>
  <c r="G2211"/>
  <c r="G2212"/>
  <c r="G2213"/>
  <c r="G2214"/>
  <c r="G2215"/>
  <c r="G2216"/>
  <c r="G2217"/>
  <c r="G2218"/>
  <c r="G2219"/>
  <c r="G2220"/>
  <c r="G2221"/>
  <c r="G2222"/>
  <c r="G2223"/>
  <c r="G2224"/>
  <c r="G2225"/>
  <c r="G2226"/>
  <c r="G2227"/>
  <c r="G2228"/>
  <c r="G2232"/>
  <c r="G2233"/>
  <c r="G2234"/>
  <c r="G2235"/>
  <c r="G2236"/>
  <c r="G2237"/>
  <c r="G2241"/>
  <c r="G2243"/>
  <c r="G2244"/>
  <c r="G2245"/>
  <c r="G2246"/>
  <c r="G2247"/>
  <c r="G2248"/>
  <c r="G2249"/>
  <c r="G2250"/>
  <c r="G2251"/>
  <c r="G2252"/>
  <c r="G2253"/>
  <c r="G2254"/>
  <c r="G2255"/>
  <c r="G2256"/>
  <c r="G2257"/>
  <c r="G2258"/>
  <c r="G2259"/>
  <c r="G2260"/>
  <c r="G2261"/>
  <c r="G2262"/>
  <c r="G2263"/>
  <c r="G2264"/>
  <c r="G2265"/>
  <c r="G2266"/>
  <c r="G2267"/>
  <c r="G2268"/>
  <c r="G2269"/>
  <c r="G2270"/>
  <c r="G2271"/>
  <c r="G2272"/>
  <c r="G2273"/>
  <c r="G2274"/>
  <c r="G2275"/>
  <c r="G2276"/>
  <c r="G2277"/>
  <c r="G2278"/>
  <c r="G2279"/>
  <c r="G2280"/>
  <c r="G2281"/>
  <c r="G2282"/>
  <c r="G2283"/>
  <c r="G2284"/>
  <c r="G2285"/>
  <c r="G2286"/>
  <c r="G2287"/>
  <c r="G2288"/>
  <c r="G2289"/>
  <c r="G2290"/>
  <c r="G2291"/>
  <c r="G2292"/>
  <c r="G2293"/>
  <c r="G2294"/>
  <c r="G2295"/>
  <c r="G2296"/>
  <c r="G2297"/>
  <c r="G2298"/>
  <c r="G2299"/>
  <c r="G2300"/>
  <c r="G2301"/>
  <c r="G2302"/>
  <c r="G2303"/>
  <c r="G2304"/>
  <c r="G2305"/>
  <c r="G2306"/>
  <c r="G2307"/>
  <c r="G2308"/>
  <c r="G2309"/>
  <c r="G2310"/>
  <c r="G2311"/>
  <c r="G2312"/>
  <c r="G2313"/>
  <c r="G2314"/>
  <c r="G2315"/>
  <c r="G2316"/>
  <c r="G2317"/>
  <c r="G2318"/>
  <c r="G2319"/>
  <c r="G2320"/>
  <c r="G2321"/>
  <c r="G2322"/>
  <c r="G2323"/>
  <c r="G2324"/>
  <c r="G2325"/>
  <c r="G2326"/>
  <c r="G2327"/>
  <c r="G2328"/>
  <c r="G2329"/>
  <c r="G2330"/>
  <c r="G2331"/>
  <c r="G2332"/>
  <c r="G2333"/>
  <c r="G2334"/>
  <c r="G2335"/>
  <c r="G2336"/>
  <c r="G2337"/>
  <c r="G2338"/>
  <c r="G2339"/>
  <c r="G2340"/>
  <c r="G2341"/>
  <c r="G2342"/>
  <c r="G2343"/>
  <c r="G2344"/>
  <c r="G2348"/>
  <c r="G2349"/>
  <c r="G2350"/>
  <c r="G2351"/>
  <c r="G2352"/>
  <c r="G2353"/>
  <c r="G2357"/>
  <c r="G2359"/>
  <c r="G2360"/>
  <c r="G2361"/>
  <c r="G2362"/>
  <c r="G2363"/>
  <c r="G2364"/>
  <c r="G2365"/>
  <c r="G2366"/>
  <c r="G2367"/>
  <c r="G2368"/>
  <c r="G2369"/>
  <c r="G2370"/>
  <c r="G2371"/>
  <c r="G2372"/>
  <c r="G2373"/>
  <c r="G2374"/>
  <c r="G2375"/>
  <c r="G2376"/>
  <c r="G2377"/>
  <c r="G2378"/>
  <c r="G2379"/>
  <c r="G2380"/>
  <c r="G2381"/>
  <c r="G2382"/>
  <c r="G2383"/>
  <c r="G2384"/>
  <c r="G2385"/>
  <c r="G2386"/>
  <c r="G2387"/>
  <c r="G2388"/>
  <c r="G2389"/>
  <c r="G2390"/>
  <c r="G2391"/>
  <c r="G2392"/>
  <c r="G2393"/>
  <c r="G2394"/>
  <c r="G2395"/>
  <c r="G2396"/>
  <c r="G2397"/>
  <c r="G2398"/>
  <c r="G2399"/>
  <c r="G2400"/>
  <c r="G2401"/>
  <c r="G2402"/>
  <c r="G2403"/>
  <c r="G2404"/>
  <c r="G2405"/>
  <c r="G2406"/>
  <c r="G2407"/>
  <c r="G2408"/>
  <c r="G2409"/>
  <c r="G2410"/>
  <c r="G2411"/>
  <c r="G2412"/>
  <c r="G2413"/>
  <c r="G2414"/>
  <c r="G2415"/>
  <c r="G2416"/>
  <c r="G2417"/>
  <c r="G2418"/>
  <c r="G2419"/>
  <c r="G2420"/>
  <c r="G2421"/>
  <c r="G2422"/>
  <c r="G2423"/>
  <c r="G2424"/>
  <c r="G2425"/>
  <c r="G2426"/>
  <c r="G2427"/>
  <c r="G2428"/>
  <c r="G2429"/>
  <c r="G2430"/>
  <c r="G2431"/>
  <c r="G2432"/>
  <c r="G2433"/>
  <c r="G2434"/>
  <c r="G2435"/>
  <c r="G2436"/>
  <c r="G2437"/>
  <c r="G2438"/>
  <c r="G2439"/>
  <c r="G2440"/>
  <c r="G2441"/>
  <c r="G2442"/>
  <c r="G2443"/>
  <c r="G2444"/>
  <c r="G2445"/>
  <c r="G2446"/>
  <c r="G2447"/>
  <c r="G2448"/>
  <c r="G2449"/>
  <c r="G2450"/>
  <c r="G2451"/>
  <c r="G2452"/>
  <c r="G2453"/>
  <c r="G2454"/>
  <c r="G2455"/>
  <c r="G2456"/>
  <c r="G2457"/>
  <c r="G2458"/>
  <c r="G2459"/>
  <c r="G2460"/>
  <c r="G2461"/>
  <c r="G2462"/>
  <c r="G2463"/>
  <c r="G2467"/>
  <c r="G2473"/>
  <c r="G2475"/>
  <c r="G2476"/>
  <c r="G2477"/>
  <c r="G2478"/>
  <c r="G2479"/>
  <c r="G2480"/>
  <c r="G2481"/>
  <c r="G2482"/>
  <c r="G2483"/>
  <c r="G2484"/>
  <c r="G2485"/>
  <c r="G2486"/>
  <c r="G2487"/>
  <c r="G2488"/>
  <c r="G2489"/>
  <c r="G2490"/>
  <c r="G2491"/>
  <c r="G2492"/>
  <c r="G2493"/>
  <c r="G2494"/>
  <c r="G2495"/>
  <c r="G2496"/>
  <c r="G2497"/>
  <c r="G2498"/>
  <c r="G2499"/>
  <c r="G2500"/>
  <c r="G2501"/>
  <c r="G2502"/>
  <c r="G2503"/>
  <c r="G2504"/>
  <c r="G2505"/>
  <c r="G2506"/>
  <c r="G2507"/>
  <c r="G2508"/>
  <c r="G2509"/>
  <c r="G2510"/>
  <c r="G2511"/>
  <c r="G2512"/>
  <c r="G2513"/>
  <c r="G2514"/>
  <c r="G2515"/>
  <c r="G2516"/>
  <c r="G2517"/>
  <c r="G2518"/>
  <c r="G2519"/>
  <c r="G2520"/>
  <c r="G2521"/>
  <c r="G2522"/>
  <c r="G2523"/>
  <c r="G2524"/>
  <c r="G2525"/>
  <c r="G2526"/>
  <c r="G2527"/>
  <c r="G2528"/>
  <c r="G2529"/>
  <c r="G2530"/>
  <c r="G2531"/>
  <c r="G2532"/>
  <c r="G2533"/>
  <c r="G2534"/>
  <c r="G2535"/>
  <c r="G2536"/>
  <c r="G2537"/>
  <c r="G2538"/>
  <c r="G2543"/>
  <c r="G2544"/>
  <c r="G2545"/>
  <c r="G2546"/>
  <c r="G2547"/>
  <c r="G2551"/>
  <c r="G2553"/>
  <c r="G2554"/>
  <c r="G2555"/>
  <c r="G2556"/>
  <c r="G2557"/>
  <c r="G2558"/>
  <c r="G2559"/>
  <c r="G2560"/>
  <c r="G2561"/>
  <c r="G2562"/>
  <c r="G2563"/>
  <c r="G2564"/>
  <c r="G2565"/>
  <c r="G2566"/>
  <c r="G2567"/>
  <c r="G2568"/>
  <c r="G2569"/>
  <c r="G2570"/>
  <c r="G2571"/>
  <c r="G2572"/>
  <c r="G2573"/>
  <c r="G2574"/>
  <c r="G2575"/>
  <c r="G2576"/>
  <c r="G2577"/>
  <c r="G2578"/>
  <c r="G2579"/>
  <c r="G2580"/>
  <c r="G2581"/>
  <c r="G2582"/>
  <c r="G2583"/>
  <c r="G2584"/>
  <c r="G2585"/>
  <c r="G2586"/>
  <c r="G2587"/>
  <c r="G2588"/>
  <c r="G2589"/>
  <c r="G2590"/>
  <c r="G2591"/>
  <c r="G2592"/>
  <c r="G2593"/>
  <c r="G2594"/>
  <c r="G2595"/>
  <c r="G2596"/>
  <c r="G2597"/>
  <c r="G2598"/>
  <c r="G2599"/>
  <c r="G2600"/>
  <c r="G2601"/>
  <c r="G2602"/>
  <c r="G2603"/>
  <c r="G2604"/>
  <c r="G2605"/>
  <c r="G2606"/>
  <c r="G2607"/>
  <c r="G2608"/>
  <c r="G2609"/>
  <c r="G2610"/>
  <c r="G2611"/>
  <c r="G2612"/>
  <c r="G2613"/>
  <c r="G2614"/>
  <c r="G2615"/>
  <c r="G2616"/>
  <c r="G2617"/>
  <c r="G2618"/>
  <c r="G2619"/>
  <c r="G2620"/>
  <c r="G2621"/>
  <c r="G2622"/>
  <c r="G2623"/>
  <c r="G2624"/>
  <c r="G2625"/>
  <c r="G2626"/>
  <c r="G2627"/>
  <c r="G2628"/>
  <c r="G2629"/>
  <c r="G2630"/>
  <c r="G2631"/>
  <c r="G2632"/>
  <c r="G2633"/>
  <c r="G2634"/>
  <c r="G2635"/>
  <c r="G2636"/>
  <c r="G2639"/>
  <c r="G2640"/>
  <c r="G2641"/>
  <c r="G2642"/>
  <c r="G2643"/>
  <c r="G2644"/>
  <c r="G2645"/>
  <c r="G2646"/>
  <c r="G2647"/>
  <c r="G2648"/>
  <c r="G2649"/>
  <c r="G2650"/>
  <c r="G2651"/>
  <c r="G2652"/>
  <c r="G2653"/>
  <c r="G2654"/>
  <c r="G2655"/>
  <c r="G2656"/>
  <c r="G2657"/>
  <c r="G2658"/>
  <c r="G2659"/>
  <c r="G2660"/>
  <c r="G2661"/>
  <c r="G2662"/>
  <c r="G2663"/>
  <c r="G2664"/>
  <c r="G2665"/>
  <c r="G2666"/>
  <c r="G2667"/>
  <c r="G2668"/>
  <c r="G2669"/>
  <c r="G2670"/>
  <c r="G2671"/>
  <c r="G2672"/>
  <c r="G2673"/>
  <c r="G2674"/>
  <c r="G2675"/>
  <c r="G2676"/>
  <c r="G2677"/>
  <c r="G2678"/>
  <c r="G2679"/>
  <c r="G2680"/>
  <c r="G2681"/>
  <c r="G2682"/>
  <c r="G2683"/>
  <c r="G2684"/>
  <c r="G2685"/>
  <c r="G2686"/>
  <c r="G2687"/>
  <c r="G2688"/>
  <c r="G2689"/>
  <c r="G2690"/>
  <c r="G2691"/>
  <c r="G2692"/>
  <c r="G2693"/>
  <c r="G2694"/>
  <c r="G2695"/>
  <c r="G2696"/>
  <c r="G2697"/>
  <c r="G2698"/>
  <c r="G2699"/>
  <c r="G2700"/>
  <c r="G2701"/>
  <c r="G2702"/>
  <c r="G2703"/>
  <c r="G2704"/>
  <c r="G2705"/>
  <c r="G2706"/>
  <c r="G2707"/>
  <c r="G2708"/>
  <c r="G2709"/>
  <c r="G2710"/>
  <c r="G2711"/>
  <c r="G2712"/>
  <c r="G2713"/>
  <c r="G2714"/>
  <c r="G2715"/>
  <c r="G2716"/>
  <c r="G2717"/>
  <c r="G2718"/>
  <c r="G2719"/>
  <c r="G2720"/>
  <c r="G2721"/>
  <c r="G2722"/>
  <c r="G2723"/>
  <c r="G2724"/>
  <c r="G2725"/>
  <c r="G2726"/>
  <c r="G2727"/>
  <c r="G2728"/>
  <c r="G2729"/>
  <c r="G2730"/>
  <c r="G2731"/>
  <c r="G2732"/>
  <c r="G2733"/>
  <c r="G2734"/>
  <c r="G2735"/>
  <c r="G2736"/>
  <c r="G2737"/>
  <c r="G2738"/>
  <c r="G2739"/>
  <c r="G2740"/>
  <c r="G2741"/>
  <c r="G2742"/>
  <c r="G2743"/>
  <c r="G2744"/>
  <c r="G2745"/>
  <c r="G2746"/>
  <c r="G2747"/>
  <c r="G2748"/>
  <c r="G2749"/>
  <c r="G2750"/>
  <c r="G2751"/>
  <c r="G2752"/>
  <c r="G2753"/>
  <c r="G2754"/>
  <c r="G2755"/>
  <c r="G2756"/>
  <c r="G2757"/>
  <c r="G2758"/>
  <c r="G2759"/>
  <c r="G2760"/>
  <c r="G2761"/>
  <c r="G2762"/>
  <c r="G2763"/>
  <c r="G2764"/>
  <c r="G2765"/>
  <c r="G2766"/>
  <c r="G2767"/>
  <c r="G2768"/>
  <c r="G2769"/>
  <c r="G2770"/>
  <c r="G2771"/>
  <c r="G2772"/>
  <c r="G2773"/>
  <c r="G2774"/>
  <c r="G2775"/>
  <c r="G2776"/>
  <c r="G2777"/>
  <c r="G2778"/>
  <c r="G2779"/>
  <c r="G2780"/>
  <c r="G2781"/>
  <c r="G2782"/>
  <c r="G2783"/>
  <c r="G2784"/>
  <c r="G2785"/>
  <c r="G2793"/>
  <c r="G2795"/>
  <c r="G2796"/>
  <c r="G2797"/>
  <c r="G2798"/>
  <c r="G2799"/>
  <c r="G2800"/>
  <c r="G2801"/>
  <c r="G2802"/>
  <c r="G2803"/>
  <c r="G2804"/>
  <c r="G2805"/>
  <c r="G2806"/>
  <c r="G2807"/>
  <c r="G2808"/>
  <c r="G2809"/>
  <c r="G2810"/>
  <c r="G2811"/>
  <c r="G2812"/>
  <c r="G2813"/>
  <c r="G2814"/>
  <c r="G2815"/>
  <c r="G2816"/>
  <c r="G2817"/>
  <c r="G2818"/>
  <c r="G2819"/>
  <c r="G2820"/>
  <c r="G2821"/>
  <c r="G2822"/>
  <c r="G2823"/>
  <c r="G2824"/>
  <c r="G2825"/>
  <c r="G2826"/>
  <c r="G2827"/>
  <c r="G2828"/>
  <c r="G2829"/>
  <c r="G2830"/>
  <c r="G2831"/>
  <c r="G2832"/>
  <c r="G2833"/>
  <c r="G2834"/>
  <c r="G2835"/>
  <c r="G2836"/>
  <c r="G2837"/>
  <c r="G2838"/>
  <c r="G2839"/>
  <c r="G2840"/>
  <c r="G2841"/>
  <c r="G2842"/>
  <c r="G2843"/>
  <c r="G2844"/>
  <c r="G2845"/>
  <c r="G2846"/>
  <c r="G2847"/>
  <c r="G2848"/>
  <c r="G2849"/>
  <c r="G2850"/>
  <c r="G2851"/>
  <c r="G2852"/>
  <c r="G2853"/>
  <c r="G2854"/>
  <c r="G2855"/>
  <c r="G2856"/>
  <c r="G2857"/>
  <c r="G2858"/>
  <c r="G2859"/>
  <c r="G2860"/>
  <c r="G2861"/>
  <c r="G2862"/>
  <c r="G2863"/>
  <c r="G2864"/>
  <c r="G2865"/>
  <c r="G2866"/>
  <c r="G2867"/>
  <c r="G2868"/>
  <c r="G2876"/>
  <c r="G2878"/>
  <c r="G2879"/>
  <c r="G2880"/>
  <c r="G2881"/>
  <c r="G2882"/>
  <c r="G2883"/>
  <c r="G2884"/>
  <c r="G2885"/>
  <c r="G2886"/>
  <c r="G2887"/>
  <c r="G2888"/>
  <c r="G2889"/>
  <c r="G2890"/>
  <c r="G2891"/>
  <c r="G2892"/>
  <c r="G2893"/>
  <c r="G2894"/>
  <c r="G2895"/>
  <c r="G2896"/>
  <c r="G2897"/>
  <c r="G2898"/>
  <c r="G2899"/>
  <c r="G2900"/>
  <c r="G2901"/>
  <c r="G2902"/>
  <c r="G2903"/>
  <c r="G2904"/>
  <c r="G2905"/>
  <c r="G2906"/>
  <c r="G2907"/>
  <c r="G2908"/>
  <c r="G2909"/>
  <c r="G2910"/>
  <c r="G2911"/>
  <c r="G2912"/>
  <c r="G2913"/>
  <c r="G2914"/>
  <c r="G2915"/>
  <c r="G2916"/>
  <c r="G2917"/>
  <c r="G2918"/>
  <c r="G2919"/>
  <c r="G2920"/>
  <c r="G2921"/>
  <c r="G2922"/>
  <c r="G2923"/>
  <c r="G2924"/>
  <c r="G2926"/>
  <c r="G2927"/>
  <c r="G2930"/>
  <c r="G2931"/>
  <c r="G2932"/>
  <c r="G2933"/>
  <c r="G2934"/>
  <c r="G2935"/>
  <c r="G2936"/>
  <c r="G2937"/>
  <c r="G2939"/>
  <c r="G2940"/>
  <c r="G2941"/>
  <c r="G2942"/>
  <c r="G2943"/>
  <c r="G2944"/>
  <c r="G2945"/>
  <c r="G2946"/>
  <c r="G2947"/>
  <c r="G2948"/>
  <c r="G2949"/>
  <c r="G2950"/>
  <c r="G2951"/>
  <c r="G2952"/>
  <c r="G2953"/>
  <c r="G2954"/>
  <c r="G2955"/>
  <c r="G2956"/>
  <c r="G2957"/>
  <c r="G2958"/>
  <c r="G2959"/>
  <c r="G2960"/>
  <c r="G2961"/>
  <c r="G2962"/>
  <c r="G2963"/>
  <c r="G2964"/>
  <c r="G2965"/>
  <c r="G2966"/>
  <c r="G2967"/>
  <c r="G2968"/>
  <c r="G2969"/>
  <c r="G2970"/>
  <c r="G2971"/>
  <c r="G2972"/>
  <c r="G2973"/>
  <c r="G2974"/>
  <c r="G2975"/>
  <c r="G2976"/>
  <c r="G2977"/>
  <c r="G2978"/>
  <c r="G2979"/>
  <c r="G2980"/>
  <c r="G2981"/>
  <c r="G2982"/>
  <c r="G2983"/>
  <c r="G2984"/>
  <c r="G2985"/>
  <c r="G2986"/>
  <c r="G2987"/>
  <c r="G2988"/>
  <c r="G2989"/>
  <c r="G2990"/>
  <c r="G2991"/>
  <c r="G2992"/>
  <c r="G2993"/>
  <c r="G2994"/>
  <c r="G2995"/>
  <c r="G2996"/>
  <c r="G2997"/>
  <c r="G2998"/>
  <c r="G2999"/>
  <c r="G3000"/>
  <c r="G3001"/>
  <c r="G3002"/>
  <c r="G3003"/>
  <c r="G3004"/>
  <c r="G3005"/>
  <c r="G3006"/>
  <c r="G3007"/>
  <c r="G3008"/>
  <c r="G3009"/>
  <c r="G3010"/>
  <c r="G3011"/>
  <c r="G3012"/>
  <c r="G3013"/>
  <c r="G3014"/>
  <c r="G3015"/>
  <c r="G3016"/>
  <c r="G3017"/>
  <c r="G3018"/>
  <c r="G3019"/>
  <c r="G3020"/>
  <c r="G3021"/>
  <c r="G3022"/>
  <c r="G3023"/>
  <c r="G3024"/>
  <c r="G3025"/>
  <c r="G3026"/>
  <c r="G3027"/>
  <c r="G3028"/>
  <c r="G3029"/>
  <c r="G3030"/>
  <c r="G3031"/>
  <c r="G3032"/>
  <c r="G3033"/>
  <c r="G3034"/>
  <c r="G3035"/>
  <c r="G3036"/>
  <c r="G3037"/>
  <c r="G3038"/>
  <c r="G3039"/>
  <c r="G3040"/>
  <c r="G3041"/>
  <c r="G3042"/>
  <c r="G3043"/>
  <c r="G3044"/>
  <c r="G3045"/>
  <c r="G3046"/>
  <c r="G3047"/>
  <c r="G3048"/>
  <c r="G3049"/>
  <c r="G3051"/>
  <c r="G3052"/>
  <c r="G3053"/>
  <c r="G3054"/>
  <c r="G3055"/>
  <c r="G3056"/>
  <c r="G3057"/>
  <c r="G3058"/>
  <c r="G3059"/>
  <c r="G3060"/>
  <c r="G3062"/>
  <c r="G3063"/>
  <c r="G3064"/>
  <c r="G3065"/>
  <c r="G3066"/>
  <c r="G3067"/>
  <c r="G3068"/>
  <c r="G3069"/>
  <c r="G3070"/>
  <c r="G3071"/>
  <c r="G3072"/>
  <c r="G3073"/>
  <c r="G3074"/>
  <c r="G3075"/>
  <c r="G3076"/>
  <c r="G3077"/>
  <c r="G3078"/>
  <c r="G3079"/>
  <c r="G3080"/>
  <c r="G3081"/>
  <c r="G3082"/>
  <c r="G3083"/>
  <c r="G3084"/>
  <c r="G3085"/>
  <c r="G3086"/>
  <c r="G3087"/>
  <c r="G3088"/>
  <c r="G3089"/>
  <c r="G3090"/>
  <c r="G3091"/>
  <c r="G3092"/>
  <c r="G3093"/>
  <c r="G3094"/>
  <c r="G3095"/>
  <c r="G3096"/>
  <c r="G3097"/>
  <c r="G3098"/>
  <c r="G3099"/>
  <c r="G3100"/>
  <c r="G3101"/>
  <c r="G3102"/>
  <c r="G3103"/>
  <c r="G3104"/>
  <c r="G3105"/>
  <c r="G3106"/>
  <c r="G3107"/>
  <c r="G3108"/>
  <c r="G3109"/>
  <c r="G3110"/>
  <c r="G3111"/>
  <c r="G3112"/>
  <c r="G3113"/>
  <c r="G3114"/>
  <c r="G3115"/>
  <c r="G3116"/>
  <c r="G3117"/>
  <c r="G3118"/>
  <c r="G3119"/>
  <c r="G3120"/>
  <c r="G3121"/>
  <c r="G3122"/>
  <c r="G3123"/>
  <c r="G3124"/>
  <c r="G3125"/>
  <c r="G3126"/>
  <c r="G3127"/>
  <c r="G3128"/>
  <c r="G3129"/>
  <c r="G3130"/>
  <c r="G3132"/>
  <c r="G3133"/>
  <c r="G3134"/>
  <c r="G3135"/>
  <c r="G3136"/>
  <c r="G3137"/>
  <c r="G3138"/>
  <c r="G3139"/>
  <c r="G3140"/>
  <c r="G3141"/>
  <c r="G3142"/>
  <c r="G3143"/>
  <c r="G3144"/>
  <c r="G3145"/>
  <c r="G3146"/>
  <c r="G3147"/>
  <c r="G3148"/>
  <c r="G3149"/>
  <c r="G3150"/>
  <c r="G3151"/>
  <c r="G3152"/>
  <c r="G3153"/>
  <c r="G3154"/>
  <c r="G3155"/>
  <c r="G3156"/>
  <c r="G3157"/>
  <c r="G3158"/>
  <c r="G3159"/>
  <c r="G3160"/>
  <c r="G3168"/>
  <c r="G3170"/>
  <c r="G3171"/>
  <c r="G3172"/>
  <c r="G3173"/>
  <c r="G3174"/>
  <c r="G3175"/>
  <c r="G3176"/>
  <c r="G3177"/>
  <c r="G3178"/>
  <c r="G3179"/>
  <c r="G3180"/>
  <c r="G3181"/>
  <c r="G3182"/>
  <c r="G3183"/>
  <c r="G3184"/>
  <c r="G3185"/>
  <c r="G3186"/>
  <c r="G3187"/>
  <c r="G3188"/>
  <c r="G3189"/>
  <c r="G3190"/>
  <c r="G3191"/>
  <c r="G3192"/>
  <c r="G3193"/>
  <c r="G3194"/>
  <c r="G3195"/>
  <c r="G3196"/>
  <c r="G3197"/>
  <c r="G3198"/>
  <c r="G3199"/>
  <c r="G3200"/>
  <c r="G3201"/>
  <c r="G3202"/>
  <c r="G3203"/>
  <c r="G3204"/>
  <c r="G3205"/>
  <c r="G3206"/>
  <c r="G3207"/>
  <c r="G3208"/>
  <c r="G3209"/>
  <c r="G3210"/>
  <c r="G3211"/>
  <c r="G3212"/>
  <c r="G3213"/>
  <c r="G3214"/>
  <c r="G3215"/>
  <c r="G3216"/>
  <c r="G3217"/>
  <c r="G3218"/>
  <c r="G3219"/>
  <c r="G3220"/>
  <c r="G3221"/>
  <c r="G3222"/>
  <c r="G3223"/>
  <c r="G3224"/>
  <c r="G3225"/>
  <c r="G3226"/>
  <c r="G3227"/>
  <c r="G3228"/>
  <c r="G3229"/>
  <c r="G3230"/>
  <c r="G3231"/>
  <c r="G3232"/>
  <c r="G3233"/>
  <c r="G3234"/>
  <c r="G3235"/>
  <c r="G3236"/>
  <c r="G3237"/>
  <c r="G3238"/>
  <c r="G3239"/>
  <c r="G3240"/>
  <c r="G3241"/>
  <c r="G3242"/>
  <c r="G3243"/>
  <c r="G3244"/>
  <c r="G3245"/>
  <c r="G3246"/>
  <c r="G3247"/>
  <c r="G3248"/>
  <c r="G3249"/>
  <c r="G3250"/>
  <c r="G3251"/>
  <c r="G3252"/>
  <c r="G3253"/>
  <c r="G3254"/>
  <c r="G3255"/>
  <c r="G3256"/>
  <c r="G3257"/>
  <c r="G3258"/>
  <c r="G3259"/>
  <c r="G3260"/>
  <c r="G3261"/>
  <c r="G3262"/>
  <c r="G3263"/>
  <c r="G3264"/>
  <c r="G3265"/>
  <c r="G3266"/>
  <c r="G3267"/>
  <c r="G3268"/>
  <c r="G3269"/>
  <c r="G3270"/>
  <c r="G3271"/>
  <c r="G3272"/>
  <c r="G3273"/>
  <c r="G3274"/>
  <c r="G3275"/>
  <c r="G3276"/>
  <c r="G3277"/>
  <c r="G3278"/>
  <c r="G3279"/>
  <c r="G3280"/>
  <c r="G3281"/>
  <c r="G3282"/>
  <c r="G3283"/>
  <c r="G3284"/>
  <c r="G3285"/>
  <c r="G3286"/>
  <c r="G3287"/>
  <c r="G3288"/>
  <c r="G3289"/>
  <c r="G3290"/>
  <c r="G3291"/>
  <c r="G3292"/>
  <c r="G3293"/>
  <c r="G3294"/>
  <c r="G3295"/>
  <c r="G3296"/>
  <c r="G3297"/>
  <c r="G3299"/>
  <c r="G3301"/>
  <c r="G3302"/>
  <c r="G3303"/>
  <c r="G3304"/>
  <c r="G3305"/>
  <c r="G3306"/>
  <c r="G3307"/>
  <c r="G3308"/>
  <c r="G3309"/>
  <c r="G3310"/>
  <c r="G3311"/>
  <c r="G3312"/>
  <c r="G3313"/>
  <c r="G3314"/>
  <c r="G3315"/>
  <c r="G3316"/>
  <c r="G3317"/>
  <c r="G3318"/>
  <c r="G3319"/>
  <c r="G3320"/>
  <c r="G3321"/>
  <c r="G3322"/>
  <c r="G3323"/>
  <c r="G3324"/>
  <c r="G3325"/>
  <c r="G3326"/>
  <c r="G3327"/>
  <c r="G3328"/>
  <c r="G3329"/>
  <c r="G3330"/>
  <c r="G3331"/>
  <c r="G3332"/>
  <c r="G3333"/>
  <c r="G3334"/>
  <c r="G3335"/>
  <c r="G3336"/>
  <c r="G3337"/>
  <c r="G3338"/>
  <c r="G3339"/>
  <c r="G3340"/>
  <c r="G3341"/>
  <c r="G3342"/>
  <c r="G3343"/>
  <c r="G3344"/>
  <c r="G3345"/>
  <c r="G3346"/>
  <c r="G3347"/>
  <c r="G3348"/>
  <c r="G3349"/>
  <c r="G3350"/>
  <c r="G3351"/>
  <c r="G3352"/>
  <c r="G3353"/>
  <c r="G3354"/>
  <c r="G3355"/>
  <c r="G3356"/>
  <c r="G3357"/>
  <c r="G3358"/>
  <c r="G3359"/>
  <c r="G3360"/>
  <c r="G3361"/>
  <c r="G3362"/>
  <c r="G3363"/>
  <c r="G3364"/>
  <c r="G3365"/>
  <c r="G3368"/>
  <c r="G3370"/>
  <c r="G3372"/>
  <c r="G3373"/>
  <c r="G3374"/>
  <c r="G3375"/>
  <c r="G3376"/>
  <c r="G3377"/>
  <c r="G3378"/>
  <c r="G3379"/>
  <c r="G3380"/>
  <c r="G3381"/>
  <c r="G3382"/>
  <c r="G3383"/>
  <c r="G3384"/>
  <c r="G3385"/>
  <c r="G3386"/>
  <c r="G3387"/>
  <c r="G3388"/>
  <c r="G3389"/>
  <c r="G3390"/>
  <c r="G3391"/>
  <c r="G3392"/>
  <c r="G3393"/>
  <c r="G3394"/>
  <c r="G3395"/>
  <c r="G3396"/>
  <c r="G3397"/>
  <c r="G3398"/>
  <c r="G3399"/>
  <c r="G3400"/>
  <c r="G3401"/>
  <c r="G3402"/>
  <c r="G3403"/>
  <c r="G3404"/>
  <c r="G3407"/>
  <c r="G3409"/>
  <c r="G3411"/>
  <c r="G3412"/>
  <c r="G3413"/>
  <c r="G3414"/>
  <c r="G3415"/>
  <c r="G3416"/>
  <c r="G3417"/>
  <c r="G3418"/>
  <c r="G3419"/>
  <c r="G3420"/>
  <c r="G3421"/>
  <c r="G3422"/>
  <c r="G3423"/>
  <c r="G3425"/>
  <c r="G3427"/>
  <c r="G3428"/>
  <c r="G3429"/>
  <c r="G3430"/>
  <c r="G3431"/>
  <c r="G3432"/>
  <c r="G3433"/>
  <c r="G3434"/>
  <c r="G3435"/>
  <c r="G3436"/>
  <c r="G3437"/>
  <c r="G3438"/>
  <c r="G3439"/>
  <c r="G3440"/>
  <c r="G3441"/>
  <c r="G3442"/>
  <c r="G3443"/>
  <c r="G3444"/>
  <c r="G3445"/>
  <c r="G3446"/>
  <c r="G3447"/>
  <c r="G3448"/>
  <c r="G3449"/>
  <c r="G3450"/>
  <c r="G3451"/>
  <c r="G3452"/>
  <c r="G3453"/>
  <c r="G3454"/>
  <c r="G3455"/>
  <c r="G3456"/>
  <c r="G3457"/>
  <c r="G3458"/>
  <c r="G3459"/>
  <c r="G3460"/>
  <c r="G3461"/>
  <c r="G3462"/>
  <c r="G3463"/>
  <c r="G3464"/>
  <c r="G3465"/>
  <c r="G3466"/>
  <c r="G3467"/>
  <c r="G3468"/>
  <c r="G3469"/>
  <c r="G3470"/>
  <c r="G3471"/>
  <c r="G3472"/>
  <c r="G3473"/>
  <c r="G3474"/>
  <c r="G3475"/>
  <c r="G3476"/>
  <c r="G3477"/>
  <c r="G3478"/>
  <c r="G3479"/>
  <c r="G3480"/>
  <c r="G3484"/>
  <c r="G3483" s="1"/>
  <c r="G3485"/>
  <c r="G3486"/>
  <c r="G3487"/>
  <c r="G3488"/>
  <c r="G3489"/>
  <c r="G3491"/>
  <c r="G3493"/>
  <c r="G3494"/>
  <c r="G3495"/>
  <c r="G3496"/>
  <c r="G3497"/>
  <c r="G3498"/>
  <c r="G3499"/>
  <c r="G3500"/>
  <c r="G3501"/>
  <c r="G3502"/>
  <c r="G3503"/>
  <c r="L3126"/>
  <c r="K3126"/>
  <c r="J3126"/>
  <c r="L3125"/>
  <c r="K3125"/>
  <c r="J3125"/>
  <c r="L3124"/>
  <c r="K3124"/>
  <c r="J3124"/>
  <c r="L2923"/>
  <c r="K2923"/>
  <c r="J2923"/>
  <c r="L2922"/>
  <c r="M2922" s="1"/>
  <c r="K2922"/>
  <c r="J2922"/>
  <c r="L2921"/>
  <c r="K2921"/>
  <c r="M2921" s="1"/>
  <c r="J2921"/>
  <c r="L2867"/>
  <c r="M2867" s="1"/>
  <c r="K2867"/>
  <c r="J2867"/>
  <c r="L2866"/>
  <c r="K2866"/>
  <c r="J2866"/>
  <c r="L2865"/>
  <c r="M2865" s="1"/>
  <c r="K2865"/>
  <c r="J2865"/>
  <c r="L2864"/>
  <c r="K2864"/>
  <c r="J2864"/>
  <c r="L2863"/>
  <c r="M2863" s="1"/>
  <c r="K2863"/>
  <c r="J2863"/>
  <c r="L2784"/>
  <c r="K2784"/>
  <c r="J2784"/>
  <c r="L2783"/>
  <c r="K2783"/>
  <c r="J2783"/>
  <c r="L2782"/>
  <c r="K2782"/>
  <c r="J2782"/>
  <c r="L2781"/>
  <c r="M2781" s="1"/>
  <c r="K2781"/>
  <c r="J2781"/>
  <c r="L2780"/>
  <c r="K2780"/>
  <c r="J2780"/>
  <c r="L2779"/>
  <c r="M2779" s="1"/>
  <c r="K2779"/>
  <c r="J2779"/>
  <c r="F14" i="174" l="1"/>
  <c r="G12"/>
  <c r="M2465" i="237"/>
  <c r="M1563"/>
  <c r="E8" i="174"/>
  <c r="G8"/>
  <c r="G14" s="1"/>
  <c r="E10"/>
  <c r="E12"/>
  <c r="E9"/>
  <c r="E11"/>
  <c r="E13"/>
  <c r="Y30" i="189"/>
  <c r="M1056" i="237"/>
  <c r="M1057"/>
  <c r="M1058"/>
  <c r="M1059"/>
  <c r="M250"/>
  <c r="M2923"/>
  <c r="M1951"/>
  <c r="M3124"/>
  <c r="M3126"/>
  <c r="M1055"/>
  <c r="M2783"/>
  <c r="M2780"/>
  <c r="M2782"/>
  <c r="M2784"/>
  <c r="M2864"/>
  <c r="M2866"/>
  <c r="M3125"/>
  <c r="L2633"/>
  <c r="K2633"/>
  <c r="J2633"/>
  <c r="L2632"/>
  <c r="K2632"/>
  <c r="J2632"/>
  <c r="L2631"/>
  <c r="K2631"/>
  <c r="J2631"/>
  <c r="L2630"/>
  <c r="K2630"/>
  <c r="J2630"/>
  <c r="L2629"/>
  <c r="K2629"/>
  <c r="J2629"/>
  <c r="L2628"/>
  <c r="K2628"/>
  <c r="J2628"/>
  <c r="L2463"/>
  <c r="K2463"/>
  <c r="J2463"/>
  <c r="L2462"/>
  <c r="K2462"/>
  <c r="J2462"/>
  <c r="L2461"/>
  <c r="K2461"/>
  <c r="J2461"/>
  <c r="L2460"/>
  <c r="K2460"/>
  <c r="J2460"/>
  <c r="L2342"/>
  <c r="K2342"/>
  <c r="J2342"/>
  <c r="L2341"/>
  <c r="K2341"/>
  <c r="J2341"/>
  <c r="L2340"/>
  <c r="K2340"/>
  <c r="J2340"/>
  <c r="L2339"/>
  <c r="K2339"/>
  <c r="J2339"/>
  <c r="L2227"/>
  <c r="K2227"/>
  <c r="J2227"/>
  <c r="L2226"/>
  <c r="K2226"/>
  <c r="J2226"/>
  <c r="L2225"/>
  <c r="K2225"/>
  <c r="J2225"/>
  <c r="L2224"/>
  <c r="K2224"/>
  <c r="J2224"/>
  <c r="L2131"/>
  <c r="K2131"/>
  <c r="J2131"/>
  <c r="L2130"/>
  <c r="K2130"/>
  <c r="J2130"/>
  <c r="L2129"/>
  <c r="K2129"/>
  <c r="J2129"/>
  <c r="L2128"/>
  <c r="K2128"/>
  <c r="J2128"/>
  <c r="L1967"/>
  <c r="K1967"/>
  <c r="J1967"/>
  <c r="L1964"/>
  <c r="K1964"/>
  <c r="J1964"/>
  <c r="L1963"/>
  <c r="K1963"/>
  <c r="J1963"/>
  <c r="L1962"/>
  <c r="K1962"/>
  <c r="J1962"/>
  <c r="L1961"/>
  <c r="K1961"/>
  <c r="J1961"/>
  <c r="L1960"/>
  <c r="K1960"/>
  <c r="J1960"/>
  <c r="L1767"/>
  <c r="K1767"/>
  <c r="J1767"/>
  <c r="L1766"/>
  <c r="K1766"/>
  <c r="J1766"/>
  <c r="L1765"/>
  <c r="K1765"/>
  <c r="J1765"/>
  <c r="L1764"/>
  <c r="K1764"/>
  <c r="J1764"/>
  <c r="L1763"/>
  <c r="K1763"/>
  <c r="J1763"/>
  <c r="L1692"/>
  <c r="K1692"/>
  <c r="J1692"/>
  <c r="L1691"/>
  <c r="K1691"/>
  <c r="J1691"/>
  <c r="L1690"/>
  <c r="K1690"/>
  <c r="J1690"/>
  <c r="L1689"/>
  <c r="K1689"/>
  <c r="J1689"/>
  <c r="L1688"/>
  <c r="K1688"/>
  <c r="J1688"/>
  <c r="L1564"/>
  <c r="K1564"/>
  <c r="J1564"/>
  <c r="L1561"/>
  <c r="K1561"/>
  <c r="J1561"/>
  <c r="L1560"/>
  <c r="K1560"/>
  <c r="J1560"/>
  <c r="L1559"/>
  <c r="K1559"/>
  <c r="J1559"/>
  <c r="L1558"/>
  <c r="K1558"/>
  <c r="J1558"/>
  <c r="L1438"/>
  <c r="K1438"/>
  <c r="J1438"/>
  <c r="L1437"/>
  <c r="K1437"/>
  <c r="J1437"/>
  <c r="L1436"/>
  <c r="K1436"/>
  <c r="J1436"/>
  <c r="L1435"/>
  <c r="K1435"/>
  <c r="J1435"/>
  <c r="L1434"/>
  <c r="K1434"/>
  <c r="J1434"/>
  <c r="L1433"/>
  <c r="K1433"/>
  <c r="J1433"/>
  <c r="L1258"/>
  <c r="K1258"/>
  <c r="J1258"/>
  <c r="L1257"/>
  <c r="K1257"/>
  <c r="J1257"/>
  <c r="L1256"/>
  <c r="K1256"/>
  <c r="J1256"/>
  <c r="L1255"/>
  <c r="K1255"/>
  <c r="J1255"/>
  <c r="L1254"/>
  <c r="K1254"/>
  <c r="J1254"/>
  <c r="L971"/>
  <c r="K971"/>
  <c r="J971"/>
  <c r="L970"/>
  <c r="K970"/>
  <c r="J970"/>
  <c r="L969"/>
  <c r="K969"/>
  <c r="J969"/>
  <c r="L924"/>
  <c r="K924"/>
  <c r="J924"/>
  <c r="L923"/>
  <c r="K923"/>
  <c r="J923"/>
  <c r="L922"/>
  <c r="K922"/>
  <c r="J922"/>
  <c r="L921"/>
  <c r="K921"/>
  <c r="J921"/>
  <c r="L920"/>
  <c r="K920"/>
  <c r="J920"/>
  <c r="L815"/>
  <c r="K815"/>
  <c r="J815"/>
  <c r="L814"/>
  <c r="K814"/>
  <c r="J814"/>
  <c r="L813"/>
  <c r="K813"/>
  <c r="J813"/>
  <c r="L812"/>
  <c r="K812"/>
  <c r="J812"/>
  <c r="L811"/>
  <c r="K811"/>
  <c r="J811"/>
  <c r="L749"/>
  <c r="K749"/>
  <c r="J749"/>
  <c r="L748"/>
  <c r="K748"/>
  <c r="J748"/>
  <c r="L747"/>
  <c r="K747"/>
  <c r="J747"/>
  <c r="L746"/>
  <c r="K746"/>
  <c r="J746"/>
  <c r="L673"/>
  <c r="K673"/>
  <c r="J673"/>
  <c r="L672"/>
  <c r="K672"/>
  <c r="J672"/>
  <c r="L671"/>
  <c r="K671"/>
  <c r="J671"/>
  <c r="L670"/>
  <c r="K670"/>
  <c r="J670"/>
  <c r="L639"/>
  <c r="K639"/>
  <c r="J639"/>
  <c r="L638"/>
  <c r="K638"/>
  <c r="J638"/>
  <c r="L637"/>
  <c r="K637"/>
  <c r="J637"/>
  <c r="L636"/>
  <c r="K636"/>
  <c r="J636"/>
  <c r="E14" i="174" l="1"/>
  <c r="M637" i="237"/>
  <c r="M639"/>
  <c r="M673"/>
  <c r="M1254"/>
  <c r="M1256"/>
  <c r="M1258"/>
  <c r="M1434"/>
  <c r="M1436"/>
  <c r="M1438"/>
  <c r="M1559"/>
  <c r="M1560"/>
  <c r="M1564"/>
  <c r="M1688"/>
  <c r="M1690"/>
  <c r="M1692"/>
  <c r="M1763"/>
  <c r="M1765"/>
  <c r="M1767"/>
  <c r="M1961"/>
  <c r="M1963"/>
  <c r="M1967"/>
  <c r="M2128"/>
  <c r="M2130"/>
  <c r="M2131"/>
  <c r="M2342"/>
  <c r="M2461"/>
  <c r="M2463"/>
  <c r="M2629"/>
  <c r="M2631"/>
  <c r="M2632"/>
  <c r="M2633"/>
  <c r="M921"/>
  <c r="M922"/>
  <c r="M924"/>
  <c r="M969"/>
  <c r="M970"/>
  <c r="M2630"/>
  <c r="M2628"/>
  <c r="M971"/>
  <c r="M636"/>
  <c r="M748"/>
  <c r="M811"/>
  <c r="M1255"/>
  <c r="M1257"/>
  <c r="M1433"/>
  <c r="M1435"/>
  <c r="M1437"/>
  <c r="M1764"/>
  <c r="M1960"/>
  <c r="M1964"/>
  <c r="M2460"/>
  <c r="M2462"/>
  <c r="M747"/>
  <c r="M812"/>
  <c r="M815"/>
  <c r="M2224"/>
  <c r="M2225"/>
  <c r="M2226"/>
  <c r="M2227"/>
  <c r="M920"/>
  <c r="M1558"/>
  <c r="M1689"/>
  <c r="M1691"/>
  <c r="M1766"/>
  <c r="M2129"/>
  <c r="M2340"/>
  <c r="M813"/>
  <c r="M923"/>
  <c r="M1561"/>
  <c r="M1962"/>
  <c r="M2339"/>
  <c r="M2341"/>
  <c r="M670"/>
  <c r="M672"/>
  <c r="M638"/>
  <c r="M746"/>
  <c r="M814"/>
  <c r="M749"/>
  <c r="M671"/>
  <c r="L514"/>
  <c r="K514"/>
  <c r="J514"/>
  <c r="L513"/>
  <c r="K513"/>
  <c r="J513"/>
  <c r="L512"/>
  <c r="K512"/>
  <c r="J512"/>
  <c r="L431"/>
  <c r="K431"/>
  <c r="J431"/>
  <c r="L430"/>
  <c r="K430"/>
  <c r="J430"/>
  <c r="L429"/>
  <c r="K429"/>
  <c r="J429"/>
  <c r="L428"/>
  <c r="K428"/>
  <c r="J428"/>
  <c r="L427"/>
  <c r="K427"/>
  <c r="J427"/>
  <c r="L340"/>
  <c r="K340"/>
  <c r="J340"/>
  <c r="L339"/>
  <c r="K339"/>
  <c r="J339"/>
  <c r="L338"/>
  <c r="K338"/>
  <c r="J338"/>
  <c r="L337"/>
  <c r="K337"/>
  <c r="J337"/>
  <c r="L252"/>
  <c r="K252"/>
  <c r="J252"/>
  <c r="L249"/>
  <c r="K249"/>
  <c r="J249"/>
  <c r="L248"/>
  <c r="K248"/>
  <c r="J248"/>
  <c r="L247"/>
  <c r="K247"/>
  <c r="J247"/>
  <c r="L143"/>
  <c r="K143"/>
  <c r="J143"/>
  <c r="L142"/>
  <c r="K142"/>
  <c r="J142"/>
  <c r="L141"/>
  <c r="K141"/>
  <c r="J141"/>
  <c r="L33"/>
  <c r="K33"/>
  <c r="J33"/>
  <c r="L35"/>
  <c r="K35"/>
  <c r="J35"/>
  <c r="L34"/>
  <c r="K34"/>
  <c r="J34"/>
  <c r="E14" i="235"/>
  <c r="D14"/>
  <c r="F8"/>
  <c r="F7"/>
  <c r="F14" l="1"/>
  <c r="M338" i="237"/>
  <c r="M427"/>
  <c r="M252"/>
  <c r="M141"/>
  <c r="M428"/>
  <c r="M142"/>
  <c r="M337"/>
  <c r="M34"/>
  <c r="M429"/>
  <c r="M430"/>
  <c r="M431"/>
  <c r="M512"/>
  <c r="M513"/>
  <c r="M514"/>
  <c r="M35"/>
  <c r="M247"/>
  <c r="M248"/>
  <c r="M249"/>
  <c r="M339"/>
  <c r="M340"/>
  <c r="M143"/>
  <c r="M33"/>
  <c r="L2343"/>
  <c r="K2343"/>
  <c r="J2343"/>
  <c r="L2338"/>
  <c r="K2338"/>
  <c r="J2338"/>
  <c r="L2337"/>
  <c r="K2337"/>
  <c r="J2337"/>
  <c r="L2336"/>
  <c r="K2336"/>
  <c r="J2336"/>
  <c r="F830"/>
  <c r="I830"/>
  <c r="L635"/>
  <c r="K635"/>
  <c r="J635"/>
  <c r="L634"/>
  <c r="K634"/>
  <c r="J634"/>
  <c r="M2337" l="1"/>
  <c r="M2343"/>
  <c r="M2338"/>
  <c r="M635"/>
  <c r="M2336"/>
  <c r="M634"/>
  <c r="F2147"/>
  <c r="L2223"/>
  <c r="K2223"/>
  <c r="J2223"/>
  <c r="L2222"/>
  <c r="K2222"/>
  <c r="J2222"/>
  <c r="L253"/>
  <c r="K253"/>
  <c r="J253"/>
  <c r="L246"/>
  <c r="K246"/>
  <c r="J246"/>
  <c r="L245"/>
  <c r="K245"/>
  <c r="J245"/>
  <c r="L140"/>
  <c r="K140"/>
  <c r="J140"/>
  <c r="L139"/>
  <c r="K139"/>
  <c r="J139"/>
  <c r="F49"/>
  <c r="L968"/>
  <c r="K968"/>
  <c r="J968"/>
  <c r="J972"/>
  <c r="K972"/>
  <c r="L972"/>
  <c r="J967"/>
  <c r="K967"/>
  <c r="L967"/>
  <c r="L2778"/>
  <c r="K2778"/>
  <c r="J2778"/>
  <c r="L2777"/>
  <c r="K2777"/>
  <c r="J2777"/>
  <c r="L2776"/>
  <c r="K2776"/>
  <c r="J2776"/>
  <c r="L2775"/>
  <c r="K2775"/>
  <c r="J2775"/>
  <c r="L2774"/>
  <c r="K2774"/>
  <c r="J2774"/>
  <c r="I2638"/>
  <c r="F2638"/>
  <c r="L2771"/>
  <c r="K2771"/>
  <c r="J2771"/>
  <c r="L2773"/>
  <c r="K2773"/>
  <c r="J2773"/>
  <c r="L2772"/>
  <c r="K2772"/>
  <c r="J2772"/>
  <c r="L2770"/>
  <c r="K2770"/>
  <c r="J2770"/>
  <c r="L2769"/>
  <c r="K2769"/>
  <c r="J2769"/>
  <c r="L2635"/>
  <c r="K2635"/>
  <c r="J2635"/>
  <c r="L2634"/>
  <c r="K2634"/>
  <c r="J2634"/>
  <c r="J2636"/>
  <c r="K2636"/>
  <c r="L2636"/>
  <c r="M2636" s="1"/>
  <c r="L2627"/>
  <c r="K2627"/>
  <c r="J2627"/>
  <c r="L1959"/>
  <c r="K1959"/>
  <c r="J1959"/>
  <c r="I1769"/>
  <c r="F1769"/>
  <c r="L1762"/>
  <c r="K1762"/>
  <c r="J1762"/>
  <c r="L1687"/>
  <c r="K1687"/>
  <c r="J1687"/>
  <c r="L1686"/>
  <c r="K1686"/>
  <c r="J1686"/>
  <c r="L1685"/>
  <c r="K1685"/>
  <c r="J1685"/>
  <c r="L1557"/>
  <c r="K1557"/>
  <c r="J1557"/>
  <c r="L1555"/>
  <c r="K1555"/>
  <c r="J1555"/>
  <c r="L1554"/>
  <c r="K1554"/>
  <c r="J1554"/>
  <c r="L1556"/>
  <c r="K1556"/>
  <c r="J1556"/>
  <c r="F688"/>
  <c r="I688"/>
  <c r="F1264"/>
  <c r="I1264"/>
  <c r="L1252"/>
  <c r="K1252"/>
  <c r="J1252"/>
  <c r="L1253"/>
  <c r="K1253"/>
  <c r="J1253"/>
  <c r="L1251"/>
  <c r="K1251"/>
  <c r="J1251"/>
  <c r="L1250"/>
  <c r="K1250"/>
  <c r="J1250"/>
  <c r="L1249"/>
  <c r="K1249"/>
  <c r="J1249"/>
  <c r="L1248"/>
  <c r="K1248"/>
  <c r="J1248"/>
  <c r="L1247"/>
  <c r="K1247"/>
  <c r="J1247"/>
  <c r="L1245"/>
  <c r="K1245"/>
  <c r="J1245"/>
  <c r="F36" i="200"/>
  <c r="C36"/>
  <c r="D36"/>
  <c r="E36"/>
  <c r="I3483" i="237"/>
  <c r="H3483"/>
  <c r="F3483"/>
  <c r="E3483"/>
  <c r="L3488"/>
  <c r="K3488"/>
  <c r="J3488"/>
  <c r="L3487"/>
  <c r="K3487"/>
  <c r="J3487"/>
  <c r="L3486"/>
  <c r="K3486"/>
  <c r="J3486"/>
  <c r="L3485"/>
  <c r="K3485"/>
  <c r="J3485"/>
  <c r="L3484"/>
  <c r="K3484"/>
  <c r="J3484"/>
  <c r="J3483" s="1"/>
  <c r="M1557" l="1"/>
  <c r="M1762"/>
  <c r="M1554"/>
  <c r="F686"/>
  <c r="M1556"/>
  <c r="M1685"/>
  <c r="M1687"/>
  <c r="M246"/>
  <c r="M2222"/>
  <c r="M967"/>
  <c r="M2223"/>
  <c r="M968"/>
  <c r="M139"/>
  <c r="M2627"/>
  <c r="M2635"/>
  <c r="M2772"/>
  <c r="M2773"/>
  <c r="M245"/>
  <c r="M253"/>
  <c r="M140"/>
  <c r="M1248"/>
  <c r="M1249"/>
  <c r="M1250"/>
  <c r="M1251"/>
  <c r="M1252"/>
  <c r="M1959"/>
  <c r="M2769"/>
  <c r="M2775"/>
  <c r="M2776"/>
  <c r="M2777"/>
  <c r="M2778"/>
  <c r="M972"/>
  <c r="M2774"/>
  <c r="M2771"/>
  <c r="M2770"/>
  <c r="M2634"/>
  <c r="M1686"/>
  <c r="M1555"/>
  <c r="M1245"/>
  <c r="M1247"/>
  <c r="M1253"/>
  <c r="M3484"/>
  <c r="M3483" s="1"/>
  <c r="M3485"/>
  <c r="M3486"/>
  <c r="M3487"/>
  <c r="M3488"/>
  <c r="L3480"/>
  <c r="K3480"/>
  <c r="J3480"/>
  <c r="C22" i="208"/>
  <c r="M3480" i="237" l="1"/>
  <c r="K37" l="1"/>
  <c r="L37"/>
  <c r="K38"/>
  <c r="L38"/>
  <c r="K39"/>
  <c r="L39"/>
  <c r="K40"/>
  <c r="L40"/>
  <c r="J40"/>
  <c r="J39"/>
  <c r="J38"/>
  <c r="J37"/>
  <c r="L15"/>
  <c r="K15"/>
  <c r="M40" l="1"/>
  <c r="M39"/>
  <c r="M38"/>
  <c r="M37"/>
  <c r="K2554"/>
  <c r="L2554"/>
  <c r="K2555"/>
  <c r="L2555"/>
  <c r="K2556"/>
  <c r="L2556"/>
  <c r="K2557"/>
  <c r="L2557"/>
  <c r="K2558"/>
  <c r="L2558"/>
  <c r="K2559"/>
  <c r="L2559"/>
  <c r="K2560"/>
  <c r="L2560"/>
  <c r="K2561"/>
  <c r="L2561"/>
  <c r="K2562"/>
  <c r="L2562"/>
  <c r="K2563"/>
  <c r="L2563"/>
  <c r="K2564"/>
  <c r="L2564"/>
  <c r="K2565"/>
  <c r="L2565"/>
  <c r="K2566"/>
  <c r="L2566"/>
  <c r="K2567"/>
  <c r="L2567"/>
  <c r="K2568"/>
  <c r="L2568"/>
  <c r="K2569"/>
  <c r="L2569"/>
  <c r="K2570"/>
  <c r="L2570"/>
  <c r="K2571"/>
  <c r="L2571"/>
  <c r="K2572"/>
  <c r="L2572"/>
  <c r="K2573"/>
  <c r="L2573"/>
  <c r="K2574"/>
  <c r="L2574"/>
  <c r="K2575"/>
  <c r="L2575"/>
  <c r="K2576"/>
  <c r="L2576"/>
  <c r="K2577"/>
  <c r="L2577"/>
  <c r="K2578"/>
  <c r="L2578"/>
  <c r="K2579"/>
  <c r="L2579"/>
  <c r="K2580"/>
  <c r="L2580"/>
  <c r="K2581"/>
  <c r="L2581"/>
  <c r="K2582"/>
  <c r="L2582"/>
  <c r="K2583"/>
  <c r="L2583"/>
  <c r="K2584"/>
  <c r="L2584"/>
  <c r="K2585"/>
  <c r="L2585"/>
  <c r="K2586"/>
  <c r="L2586"/>
  <c r="K2587"/>
  <c r="L2587"/>
  <c r="K2588"/>
  <c r="L2588"/>
  <c r="K2589"/>
  <c r="L2589"/>
  <c r="K2590"/>
  <c r="L2590"/>
  <c r="K2591"/>
  <c r="L2591"/>
  <c r="K2592"/>
  <c r="L2592"/>
  <c r="K2593"/>
  <c r="L2593"/>
  <c r="K2594"/>
  <c r="L2594"/>
  <c r="K2595"/>
  <c r="L2595"/>
  <c r="K2596"/>
  <c r="L2596"/>
  <c r="K2597"/>
  <c r="L2597"/>
  <c r="K2598"/>
  <c r="L2598"/>
  <c r="K2599"/>
  <c r="L2599"/>
  <c r="K2600"/>
  <c r="L2600"/>
  <c r="K2601"/>
  <c r="L2601"/>
  <c r="K2602"/>
  <c r="L2602"/>
  <c r="K2603"/>
  <c r="L2603"/>
  <c r="K2604"/>
  <c r="L2604"/>
  <c r="K2605"/>
  <c r="L2605"/>
  <c r="K2606"/>
  <c r="L2606"/>
  <c r="K2607"/>
  <c r="L2607"/>
  <c r="K2608"/>
  <c r="L2608"/>
  <c r="K2609"/>
  <c r="L2609"/>
  <c r="K2610"/>
  <c r="L2610"/>
  <c r="K2611"/>
  <c r="L2611"/>
  <c r="K2612"/>
  <c r="L2612"/>
  <c r="K2613"/>
  <c r="L2613"/>
  <c r="K2614"/>
  <c r="L2614"/>
  <c r="K2615"/>
  <c r="L2615"/>
  <c r="K2616"/>
  <c r="L2616"/>
  <c r="K2617"/>
  <c r="L2617"/>
  <c r="K2618"/>
  <c r="L2618"/>
  <c r="K2619"/>
  <c r="L2619"/>
  <c r="K2620"/>
  <c r="L2620"/>
  <c r="K2621"/>
  <c r="L2621"/>
  <c r="K2622"/>
  <c r="L2622"/>
  <c r="K2623"/>
  <c r="L2623"/>
  <c r="K2624"/>
  <c r="L2624"/>
  <c r="K2625"/>
  <c r="L2625"/>
  <c r="K2626"/>
  <c r="L2626"/>
  <c r="L2553"/>
  <c r="K2553"/>
  <c r="J3370"/>
  <c r="L3370"/>
  <c r="K3370"/>
  <c r="M3370" l="1"/>
  <c r="L2552"/>
  <c r="J3299"/>
  <c r="K3299"/>
  <c r="L3299"/>
  <c r="J3326"/>
  <c r="J3327"/>
  <c r="J3328"/>
  <c r="J3329"/>
  <c r="J3330"/>
  <c r="J3331"/>
  <c r="J3332"/>
  <c r="J3333"/>
  <c r="J3334"/>
  <c r="J3335"/>
  <c r="J3336"/>
  <c r="J3337"/>
  <c r="J3338"/>
  <c r="J3503"/>
  <c r="J3502"/>
  <c r="J3501"/>
  <c r="J3500"/>
  <c r="J3499"/>
  <c r="J3498"/>
  <c r="J3497"/>
  <c r="J3496"/>
  <c r="J3495"/>
  <c r="J3494"/>
  <c r="J3493"/>
  <c r="J3491"/>
  <c r="J3489"/>
  <c r="J3479"/>
  <c r="J3478"/>
  <c r="J3477"/>
  <c r="J3476"/>
  <c r="J3475"/>
  <c r="J3474"/>
  <c r="J3473"/>
  <c r="J3472"/>
  <c r="J3471"/>
  <c r="J3470"/>
  <c r="J3469"/>
  <c r="J3468"/>
  <c r="J3467"/>
  <c r="J3466"/>
  <c r="J3465"/>
  <c r="J3464"/>
  <c r="J3463"/>
  <c r="J3462"/>
  <c r="J3461"/>
  <c r="J3460"/>
  <c r="J3459"/>
  <c r="J3458"/>
  <c r="J3457"/>
  <c r="J3456"/>
  <c r="J3455"/>
  <c r="J3454"/>
  <c r="J3453"/>
  <c r="J3452"/>
  <c r="J3451"/>
  <c r="J3450"/>
  <c r="J3449"/>
  <c r="J3448"/>
  <c r="J3447"/>
  <c r="J3446"/>
  <c r="J3445"/>
  <c r="J3444"/>
  <c r="J3443"/>
  <c r="J3442"/>
  <c r="J3441"/>
  <c r="J3440"/>
  <c r="J3439"/>
  <c r="J3438"/>
  <c r="J3437"/>
  <c r="J3436"/>
  <c r="J3435"/>
  <c r="J3434"/>
  <c r="J3433"/>
  <c r="J3432"/>
  <c r="J3431"/>
  <c r="J3430"/>
  <c r="J3429"/>
  <c r="J3428"/>
  <c r="J3427"/>
  <c r="J3425"/>
  <c r="J3423"/>
  <c r="J3422"/>
  <c r="J3421"/>
  <c r="J3420"/>
  <c r="J3419"/>
  <c r="J3418"/>
  <c r="J3417"/>
  <c r="J3416"/>
  <c r="J3415"/>
  <c r="J3414"/>
  <c r="J3413"/>
  <c r="J3412"/>
  <c r="J3411"/>
  <c r="J3409"/>
  <c r="J3407"/>
  <c r="J3404"/>
  <c r="J3403"/>
  <c r="J3402"/>
  <c r="J3401"/>
  <c r="J3400"/>
  <c r="J3399"/>
  <c r="J3398"/>
  <c r="J3397"/>
  <c r="J3396"/>
  <c r="J3395"/>
  <c r="J3394"/>
  <c r="J3393"/>
  <c r="J3392"/>
  <c r="J3391"/>
  <c r="J3390"/>
  <c r="J3389"/>
  <c r="J3388"/>
  <c r="J3387"/>
  <c r="J3386"/>
  <c r="J3385"/>
  <c r="J3384"/>
  <c r="J3383"/>
  <c r="J3382"/>
  <c r="J3381"/>
  <c r="J3380"/>
  <c r="J3379"/>
  <c r="J3378"/>
  <c r="J3377"/>
  <c r="J3376"/>
  <c r="J3375"/>
  <c r="J3374"/>
  <c r="J3373"/>
  <c r="J3372"/>
  <c r="J3368"/>
  <c r="J3365"/>
  <c r="J3364"/>
  <c r="J3363"/>
  <c r="J3362"/>
  <c r="J3361"/>
  <c r="J3360"/>
  <c r="J3359"/>
  <c r="J3358"/>
  <c r="J3357"/>
  <c r="J3356"/>
  <c r="J3355"/>
  <c r="J3354"/>
  <c r="J3353"/>
  <c r="J3352"/>
  <c r="J3351"/>
  <c r="J3350"/>
  <c r="J3349"/>
  <c r="J3348"/>
  <c r="J3347"/>
  <c r="J3346"/>
  <c r="J3345"/>
  <c r="J3344"/>
  <c r="J3343"/>
  <c r="J3342"/>
  <c r="J3341"/>
  <c r="J3340"/>
  <c r="J3339"/>
  <c r="J3325"/>
  <c r="J3324"/>
  <c r="J3323"/>
  <c r="J3322"/>
  <c r="J3321"/>
  <c r="J3320"/>
  <c r="J3319"/>
  <c r="J3318"/>
  <c r="J3317"/>
  <c r="J3316"/>
  <c r="J3315"/>
  <c r="J3314"/>
  <c r="J3313"/>
  <c r="J3312"/>
  <c r="J3311"/>
  <c r="J3310"/>
  <c r="J3309"/>
  <c r="J3308"/>
  <c r="J3307"/>
  <c r="J3306"/>
  <c r="J3305"/>
  <c r="J3304"/>
  <c r="J3303"/>
  <c r="J3302"/>
  <c r="J3301"/>
  <c r="J3297"/>
  <c r="J3296"/>
  <c r="J3295"/>
  <c r="J3294"/>
  <c r="J3293"/>
  <c r="J3292"/>
  <c r="J3291"/>
  <c r="J3290"/>
  <c r="J3289"/>
  <c r="J3288"/>
  <c r="J3287"/>
  <c r="J3286"/>
  <c r="J3285"/>
  <c r="J3284"/>
  <c r="J3283"/>
  <c r="J3282"/>
  <c r="J3281"/>
  <c r="J3280"/>
  <c r="J3279"/>
  <c r="J3278"/>
  <c r="J3277"/>
  <c r="J3276"/>
  <c r="J3275"/>
  <c r="J3274"/>
  <c r="J3273"/>
  <c r="J3272"/>
  <c r="J3271"/>
  <c r="J3270"/>
  <c r="J3269"/>
  <c r="J3268"/>
  <c r="J3267"/>
  <c r="J3266"/>
  <c r="J3265"/>
  <c r="J3264"/>
  <c r="J3263"/>
  <c r="J3262"/>
  <c r="J3261"/>
  <c r="J3260"/>
  <c r="J3259"/>
  <c r="J3258"/>
  <c r="J3257"/>
  <c r="J3256"/>
  <c r="J3255"/>
  <c r="J3254"/>
  <c r="J3253"/>
  <c r="J3252"/>
  <c r="J3251"/>
  <c r="J3250"/>
  <c r="J3249"/>
  <c r="J3248"/>
  <c r="J3247"/>
  <c r="J3246"/>
  <c r="J3245"/>
  <c r="J3244"/>
  <c r="J3243"/>
  <c r="J3242"/>
  <c r="J3241"/>
  <c r="J3240"/>
  <c r="J3239"/>
  <c r="J3238"/>
  <c r="J3237"/>
  <c r="J3236"/>
  <c r="J3235"/>
  <c r="J3234"/>
  <c r="J3233"/>
  <c r="J3232"/>
  <c r="J3231"/>
  <c r="J3230"/>
  <c r="J3229"/>
  <c r="J3228"/>
  <c r="J3227"/>
  <c r="J3226"/>
  <c r="J3225"/>
  <c r="J3224"/>
  <c r="J3223"/>
  <c r="J3222"/>
  <c r="J3221"/>
  <c r="J3220"/>
  <c r="J3219"/>
  <c r="J3218"/>
  <c r="J3217"/>
  <c r="J3216"/>
  <c r="J3215"/>
  <c r="J3214"/>
  <c r="J3213"/>
  <c r="J3212"/>
  <c r="J3211"/>
  <c r="J3210"/>
  <c r="J3209"/>
  <c r="J3208"/>
  <c r="J3207"/>
  <c r="J3206"/>
  <c r="J3205"/>
  <c r="J3204"/>
  <c r="J3203"/>
  <c r="J3202"/>
  <c r="J3201"/>
  <c r="J3200"/>
  <c r="J3199"/>
  <c r="J3198"/>
  <c r="J3197"/>
  <c r="J3196"/>
  <c r="J3195"/>
  <c r="J3194"/>
  <c r="J3193"/>
  <c r="J3192"/>
  <c r="J3191"/>
  <c r="J3190"/>
  <c r="J3189"/>
  <c r="J3188"/>
  <c r="J3187"/>
  <c r="J3186"/>
  <c r="J3185"/>
  <c r="J3184"/>
  <c r="J3183"/>
  <c r="J3182"/>
  <c r="J3181"/>
  <c r="J3180"/>
  <c r="J3179"/>
  <c r="J3178"/>
  <c r="J3177"/>
  <c r="J3176"/>
  <c r="J3175"/>
  <c r="J3174"/>
  <c r="J3173"/>
  <c r="J3172"/>
  <c r="J3171"/>
  <c r="J3170"/>
  <c r="J3168"/>
  <c r="J3160"/>
  <c r="J3159"/>
  <c r="J3158"/>
  <c r="J3157"/>
  <c r="J3156"/>
  <c r="J3155"/>
  <c r="J3154"/>
  <c r="J3153"/>
  <c r="J3152"/>
  <c r="J3151"/>
  <c r="J3150"/>
  <c r="J3149"/>
  <c r="J3148"/>
  <c r="J3147"/>
  <c r="J3146"/>
  <c r="J3145"/>
  <c r="J3144"/>
  <c r="J3143"/>
  <c r="J3142"/>
  <c r="J3141"/>
  <c r="J3140"/>
  <c r="J3139"/>
  <c r="J3138"/>
  <c r="J3137"/>
  <c r="J3136"/>
  <c r="J3135"/>
  <c r="J3134"/>
  <c r="J3133"/>
  <c r="J3132"/>
  <c r="J3130"/>
  <c r="J3129"/>
  <c r="J3128"/>
  <c r="J3127"/>
  <c r="J3123"/>
  <c r="J3122"/>
  <c r="J3121"/>
  <c r="J3120"/>
  <c r="J3119"/>
  <c r="J3118"/>
  <c r="J3117"/>
  <c r="J3116"/>
  <c r="J3115"/>
  <c r="J3114"/>
  <c r="J3113"/>
  <c r="J3112"/>
  <c r="J3111"/>
  <c r="J3110"/>
  <c r="J3109"/>
  <c r="J3108"/>
  <c r="J3107"/>
  <c r="J3106"/>
  <c r="J3105"/>
  <c r="J3104"/>
  <c r="J3103"/>
  <c r="J3102"/>
  <c r="J3101"/>
  <c r="J3100"/>
  <c r="J3099"/>
  <c r="J3098"/>
  <c r="J3097"/>
  <c r="J3096"/>
  <c r="J3095"/>
  <c r="J3094"/>
  <c r="J3093"/>
  <c r="J3092"/>
  <c r="J3091"/>
  <c r="J3090"/>
  <c r="J3089"/>
  <c r="J3088"/>
  <c r="J3087"/>
  <c r="J3086"/>
  <c r="J3085"/>
  <c r="J3084"/>
  <c r="J3083"/>
  <c r="J3082"/>
  <c r="J3081"/>
  <c r="J3080"/>
  <c r="J3079"/>
  <c r="J3078"/>
  <c r="J3077"/>
  <c r="J3076"/>
  <c r="J3075"/>
  <c r="J3074"/>
  <c r="J3073"/>
  <c r="J3072"/>
  <c r="J3071"/>
  <c r="J3070"/>
  <c r="J3069"/>
  <c r="J3068"/>
  <c r="J3067"/>
  <c r="J3066"/>
  <c r="J3065"/>
  <c r="J3064"/>
  <c r="J3063"/>
  <c r="J3062"/>
  <c r="J3060"/>
  <c r="J3059"/>
  <c r="J3058"/>
  <c r="J3057"/>
  <c r="J3056"/>
  <c r="J3055"/>
  <c r="J3054"/>
  <c r="J3053"/>
  <c r="J3052"/>
  <c r="J3051"/>
  <c r="J3049"/>
  <c r="J3048"/>
  <c r="J3047"/>
  <c r="J3046"/>
  <c r="J3045"/>
  <c r="J3044"/>
  <c r="J3043"/>
  <c r="J3042"/>
  <c r="J3041"/>
  <c r="J3040"/>
  <c r="J3039"/>
  <c r="J3038"/>
  <c r="J3037"/>
  <c r="J3036"/>
  <c r="J3035"/>
  <c r="J3034"/>
  <c r="J3033"/>
  <c r="J3032"/>
  <c r="J3031"/>
  <c r="J3030"/>
  <c r="J3029"/>
  <c r="J3028"/>
  <c r="J3027"/>
  <c r="J3026"/>
  <c r="J3025"/>
  <c r="J3024"/>
  <c r="J3023"/>
  <c r="J3022"/>
  <c r="J3021"/>
  <c r="J3020"/>
  <c r="J3019"/>
  <c r="J3018"/>
  <c r="J3017"/>
  <c r="J3016"/>
  <c r="J3015"/>
  <c r="J3014"/>
  <c r="J3013"/>
  <c r="J3012"/>
  <c r="J3011"/>
  <c r="J3010"/>
  <c r="J3009"/>
  <c r="J3008"/>
  <c r="J3007"/>
  <c r="J3006"/>
  <c r="J3005"/>
  <c r="J3004"/>
  <c r="J3003"/>
  <c r="J3002"/>
  <c r="J3001"/>
  <c r="J3000"/>
  <c r="J2999"/>
  <c r="J2998"/>
  <c r="J2997"/>
  <c r="J2996"/>
  <c r="J2995"/>
  <c r="J2994"/>
  <c r="J2993"/>
  <c r="J2992"/>
  <c r="J2991"/>
  <c r="J2990"/>
  <c r="J2989"/>
  <c r="J2988"/>
  <c r="J2987"/>
  <c r="J2986"/>
  <c r="J2985"/>
  <c r="J2984"/>
  <c r="J2983"/>
  <c r="J2982"/>
  <c r="J2981"/>
  <c r="J2980"/>
  <c r="J2979"/>
  <c r="J2978"/>
  <c r="J2977"/>
  <c r="J2976"/>
  <c r="J2975"/>
  <c r="J2974"/>
  <c r="J2973"/>
  <c r="J2972"/>
  <c r="J2971"/>
  <c r="J2970"/>
  <c r="J2969"/>
  <c r="J2968"/>
  <c r="J2967"/>
  <c r="J2966"/>
  <c r="J2965"/>
  <c r="J2964"/>
  <c r="J2963"/>
  <c r="J2962"/>
  <c r="J2961"/>
  <c r="J2960"/>
  <c r="J2959"/>
  <c r="J2958"/>
  <c r="J2957"/>
  <c r="J2956"/>
  <c r="J2955"/>
  <c r="J2954"/>
  <c r="J2953"/>
  <c r="J2952"/>
  <c r="J2951"/>
  <c r="J2950"/>
  <c r="J2949"/>
  <c r="J2948"/>
  <c r="J2947"/>
  <c r="J2946"/>
  <c r="J2945"/>
  <c r="J2944"/>
  <c r="J2943"/>
  <c r="J2942"/>
  <c r="J2941"/>
  <c r="J2940"/>
  <c r="J2939"/>
  <c r="J2937"/>
  <c r="J2936"/>
  <c r="J2935"/>
  <c r="J2934"/>
  <c r="J2933"/>
  <c r="J2932"/>
  <c r="J2931"/>
  <c r="J2930"/>
  <c r="J2927"/>
  <c r="J2926"/>
  <c r="M3299" l="1"/>
  <c r="M2876"/>
  <c r="J2924"/>
  <c r="J2920"/>
  <c r="J2919"/>
  <c r="J2918"/>
  <c r="J2917"/>
  <c r="J2916"/>
  <c r="J2915"/>
  <c r="J2914"/>
  <c r="J2913"/>
  <c r="J2912"/>
  <c r="J2911"/>
  <c r="J2910"/>
  <c r="J2909"/>
  <c r="J2908"/>
  <c r="J2907"/>
  <c r="J2906"/>
  <c r="J2905"/>
  <c r="J2904"/>
  <c r="J2903"/>
  <c r="J2902"/>
  <c r="J2901"/>
  <c r="J2900"/>
  <c r="J2899"/>
  <c r="J2898"/>
  <c r="J2897"/>
  <c r="J2896"/>
  <c r="J2895"/>
  <c r="J2894"/>
  <c r="J2893"/>
  <c r="J2892"/>
  <c r="J2891"/>
  <c r="J2890"/>
  <c r="J2889"/>
  <c r="J2888"/>
  <c r="J2887"/>
  <c r="J2886"/>
  <c r="J2885"/>
  <c r="J2884"/>
  <c r="J2883"/>
  <c r="J2882"/>
  <c r="J2881"/>
  <c r="J2880"/>
  <c r="J2879"/>
  <c r="J2878"/>
  <c r="J2876"/>
  <c r="M2793"/>
  <c r="J2868"/>
  <c r="J2862"/>
  <c r="J2861"/>
  <c r="J2860"/>
  <c r="J2859"/>
  <c r="J2858"/>
  <c r="J2857"/>
  <c r="J2856"/>
  <c r="J2855"/>
  <c r="J2854"/>
  <c r="J2853"/>
  <c r="J2852"/>
  <c r="J2851"/>
  <c r="J2850"/>
  <c r="J2849"/>
  <c r="J2848"/>
  <c r="J2847"/>
  <c r="J2846"/>
  <c r="J2845"/>
  <c r="J2844"/>
  <c r="J2843"/>
  <c r="J2842"/>
  <c r="J2841"/>
  <c r="J2840"/>
  <c r="J2839"/>
  <c r="J2838"/>
  <c r="J2837"/>
  <c r="J2836"/>
  <c r="J2835"/>
  <c r="J2834"/>
  <c r="J2833"/>
  <c r="J2832"/>
  <c r="J2831"/>
  <c r="J2830"/>
  <c r="J2829"/>
  <c r="J2828"/>
  <c r="J2827"/>
  <c r="J2826"/>
  <c r="J2825"/>
  <c r="J2824"/>
  <c r="J2823"/>
  <c r="J2822"/>
  <c r="J2821"/>
  <c r="J2820"/>
  <c r="J2819"/>
  <c r="J2818"/>
  <c r="J2817"/>
  <c r="J2816"/>
  <c r="J2815"/>
  <c r="J2814"/>
  <c r="J2813"/>
  <c r="J2812"/>
  <c r="J2811"/>
  <c r="J2810"/>
  <c r="J2809"/>
  <c r="J2808"/>
  <c r="J2807"/>
  <c r="J2806"/>
  <c r="J2805"/>
  <c r="J2804"/>
  <c r="J2803"/>
  <c r="J2802"/>
  <c r="J2801"/>
  <c r="J2800"/>
  <c r="J2799"/>
  <c r="J2798"/>
  <c r="J2797"/>
  <c r="J2796"/>
  <c r="J2795"/>
  <c r="J2793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1"/>
  <c r="J2785"/>
  <c r="J2768"/>
  <c r="J2767"/>
  <c r="J2766"/>
  <c r="J2765"/>
  <c r="J2764"/>
  <c r="J2763"/>
  <c r="J2762"/>
  <c r="J2761"/>
  <c r="J2760"/>
  <c r="J2759"/>
  <c r="J2758"/>
  <c r="J2757"/>
  <c r="J2756"/>
  <c r="J2755"/>
  <c r="J2754"/>
  <c r="J2753"/>
  <c r="J2752"/>
  <c r="J2751"/>
  <c r="J2750"/>
  <c r="J2749"/>
  <c r="J2748"/>
  <c r="J2747"/>
  <c r="J2746"/>
  <c r="J2745"/>
  <c r="J2744"/>
  <c r="J2743"/>
  <c r="J2742"/>
  <c r="J2741"/>
  <c r="J2740"/>
  <c r="J2739"/>
  <c r="J2738"/>
  <c r="J2737"/>
  <c r="J2736"/>
  <c r="J2735"/>
  <c r="J2734"/>
  <c r="J2733"/>
  <c r="J2732"/>
  <c r="J2731"/>
  <c r="J2730"/>
  <c r="J2729"/>
  <c r="J2728"/>
  <c r="J2727"/>
  <c r="J2726"/>
  <c r="J2725"/>
  <c r="J2724"/>
  <c r="J2723"/>
  <c r="J2722"/>
  <c r="J2721"/>
  <c r="J2720"/>
  <c r="J2719"/>
  <c r="J2718"/>
  <c r="J2717"/>
  <c r="J2716"/>
  <c r="J2715"/>
  <c r="J2714"/>
  <c r="J2713"/>
  <c r="J2712"/>
  <c r="J2711"/>
  <c r="J2710"/>
  <c r="J2709"/>
  <c r="J2708"/>
  <c r="J2707"/>
  <c r="J2706"/>
  <c r="J2705"/>
  <c r="J2704"/>
  <c r="J2703"/>
  <c r="J2702"/>
  <c r="J2701"/>
  <c r="J2700"/>
  <c r="J2699"/>
  <c r="J2698"/>
  <c r="J2697"/>
  <c r="J2696"/>
  <c r="J2695"/>
  <c r="J2694"/>
  <c r="J2693"/>
  <c r="J2692"/>
  <c r="J2691"/>
  <c r="J2690"/>
  <c r="J2689"/>
  <c r="J2688"/>
  <c r="J2687"/>
  <c r="J2686"/>
  <c r="J2685"/>
  <c r="J2684"/>
  <c r="J2683"/>
  <c r="J2682"/>
  <c r="J2681"/>
  <c r="J2680"/>
  <c r="J2679"/>
  <c r="J2678"/>
  <c r="J2677"/>
  <c r="J2676"/>
  <c r="J2675"/>
  <c r="J2674"/>
  <c r="J2673"/>
  <c r="J2672"/>
  <c r="J2671"/>
  <c r="J2670"/>
  <c r="J2669"/>
  <c r="J2668"/>
  <c r="J2667"/>
  <c r="J2666"/>
  <c r="J2665"/>
  <c r="J2664"/>
  <c r="J2663"/>
  <c r="J2662"/>
  <c r="J2661"/>
  <c r="J2660"/>
  <c r="J2659"/>
  <c r="J2658"/>
  <c r="J2657"/>
  <c r="J2656"/>
  <c r="J2655"/>
  <c r="J2654"/>
  <c r="J2653"/>
  <c r="J2652"/>
  <c r="J2651"/>
  <c r="J2650"/>
  <c r="J2649"/>
  <c r="J2648"/>
  <c r="J2647"/>
  <c r="J2646"/>
  <c r="J2645"/>
  <c r="J2644"/>
  <c r="J2643"/>
  <c r="J2642"/>
  <c r="J2641"/>
  <c r="J2640"/>
  <c r="J2639"/>
  <c r="J2626"/>
  <c r="J2625"/>
  <c r="J2624"/>
  <c r="J2623"/>
  <c r="J2622"/>
  <c r="J2621"/>
  <c r="J2620"/>
  <c r="J2619"/>
  <c r="J2618"/>
  <c r="J2617"/>
  <c r="J2616"/>
  <c r="J2615"/>
  <c r="J2614"/>
  <c r="J2613"/>
  <c r="J2612"/>
  <c r="J2611"/>
  <c r="J2610"/>
  <c r="J2609"/>
  <c r="J2608"/>
  <c r="J2607"/>
  <c r="J2606"/>
  <c r="J2605"/>
  <c r="J2604"/>
  <c r="J2603"/>
  <c r="J2602"/>
  <c r="J2601"/>
  <c r="J2600"/>
  <c r="J2599"/>
  <c r="J2598"/>
  <c r="J2597"/>
  <c r="J2596"/>
  <c r="J2595"/>
  <c r="J2594"/>
  <c r="J2593"/>
  <c r="J2592"/>
  <c r="J2591"/>
  <c r="J2590"/>
  <c r="J2589"/>
  <c r="J2588"/>
  <c r="J2587"/>
  <c r="J2586"/>
  <c r="J2585"/>
  <c r="J2584"/>
  <c r="J2583"/>
  <c r="J2582"/>
  <c r="J2581"/>
  <c r="J2580"/>
  <c r="J2579"/>
  <c r="J2578"/>
  <c r="J2577"/>
  <c r="J2576"/>
  <c r="J2575"/>
  <c r="J2574"/>
  <c r="J2573"/>
  <c r="J2572"/>
  <c r="J2571"/>
  <c r="J2570"/>
  <c r="J2569"/>
  <c r="J2568"/>
  <c r="J2567"/>
  <c r="J2566"/>
  <c r="J2565"/>
  <c r="J2564"/>
  <c r="J2563"/>
  <c r="J2562"/>
  <c r="J2561"/>
  <c r="J2560"/>
  <c r="J2559"/>
  <c r="J2558"/>
  <c r="J2557"/>
  <c r="J2556"/>
  <c r="J2555"/>
  <c r="J2554"/>
  <c r="J2553"/>
  <c r="J2551"/>
  <c r="J2547"/>
  <c r="J2546"/>
  <c r="J2545"/>
  <c r="J2544"/>
  <c r="J2543"/>
  <c r="M2473"/>
  <c r="J2538"/>
  <c r="J2537"/>
  <c r="J2536"/>
  <c r="J2535"/>
  <c r="J2534"/>
  <c r="J2533"/>
  <c r="J2532"/>
  <c r="J2531"/>
  <c r="J2530"/>
  <c r="J2529"/>
  <c r="J2528"/>
  <c r="J2527"/>
  <c r="J2526"/>
  <c r="J2525"/>
  <c r="J2524"/>
  <c r="J2523"/>
  <c r="J2522"/>
  <c r="J2521"/>
  <c r="J2520"/>
  <c r="J2519"/>
  <c r="J2518"/>
  <c r="J2517"/>
  <c r="J2516"/>
  <c r="J2515"/>
  <c r="J2514"/>
  <c r="J2513"/>
  <c r="J2512"/>
  <c r="J2511"/>
  <c r="J2510"/>
  <c r="J2509"/>
  <c r="J2508"/>
  <c r="J2507"/>
  <c r="J2506"/>
  <c r="J2505"/>
  <c r="J2504"/>
  <c r="J2503"/>
  <c r="J2502"/>
  <c r="J2501"/>
  <c r="J2500"/>
  <c r="J2499"/>
  <c r="J2498"/>
  <c r="J2497"/>
  <c r="J2496"/>
  <c r="J2495"/>
  <c r="J2494"/>
  <c r="J2493"/>
  <c r="J2492"/>
  <c r="J2491"/>
  <c r="J2490"/>
  <c r="J2489"/>
  <c r="J2488"/>
  <c r="J2487"/>
  <c r="J2486"/>
  <c r="J2485"/>
  <c r="J2484"/>
  <c r="J2483"/>
  <c r="J2482"/>
  <c r="J2481"/>
  <c r="J2480"/>
  <c r="J2479"/>
  <c r="J2478"/>
  <c r="J2477"/>
  <c r="J2476"/>
  <c r="J2475"/>
  <c r="J2473"/>
  <c r="M2357"/>
  <c r="J2467"/>
  <c r="J2459"/>
  <c r="J2458"/>
  <c r="J2457"/>
  <c r="J2456"/>
  <c r="J2455"/>
  <c r="J2454"/>
  <c r="J2453"/>
  <c r="J2452"/>
  <c r="J2451"/>
  <c r="J2450"/>
  <c r="J2449"/>
  <c r="J2448"/>
  <c r="J2447"/>
  <c r="J2446"/>
  <c r="J2445"/>
  <c r="J2444"/>
  <c r="J2443"/>
  <c r="J2442"/>
  <c r="J2441"/>
  <c r="J2440"/>
  <c r="J2439"/>
  <c r="J2438"/>
  <c r="J2437"/>
  <c r="J2436"/>
  <c r="J2435"/>
  <c r="J2434"/>
  <c r="J2433"/>
  <c r="J2432"/>
  <c r="J2431"/>
  <c r="J2430"/>
  <c r="J2429"/>
  <c r="J2428"/>
  <c r="J2427"/>
  <c r="J2426"/>
  <c r="J2425"/>
  <c r="J2424"/>
  <c r="J2423"/>
  <c r="J2422"/>
  <c r="J2421"/>
  <c r="J2420"/>
  <c r="J2419"/>
  <c r="J2418"/>
  <c r="J2417"/>
  <c r="J2416"/>
  <c r="J2415"/>
  <c r="J2414"/>
  <c r="J2413"/>
  <c r="J2412"/>
  <c r="J2411"/>
  <c r="J2410"/>
  <c r="J2409"/>
  <c r="J2408"/>
  <c r="J2407"/>
  <c r="J2406"/>
  <c r="J2405"/>
  <c r="J2404"/>
  <c r="J2403"/>
  <c r="J2402"/>
  <c r="J2401"/>
  <c r="J2400"/>
  <c r="J2399"/>
  <c r="J2398"/>
  <c r="J2397"/>
  <c r="J2396"/>
  <c r="J2395"/>
  <c r="J2394"/>
  <c r="J2393"/>
  <c r="J2392"/>
  <c r="J2391"/>
  <c r="J2390"/>
  <c r="J2389"/>
  <c r="J2388"/>
  <c r="J2387"/>
  <c r="J2386"/>
  <c r="J2385"/>
  <c r="J2384"/>
  <c r="J2383"/>
  <c r="J2382"/>
  <c r="J2381"/>
  <c r="J2380"/>
  <c r="J2379"/>
  <c r="J2378"/>
  <c r="J2377"/>
  <c r="J2376"/>
  <c r="J2375"/>
  <c r="J2374"/>
  <c r="J2373"/>
  <c r="J2372"/>
  <c r="J2371"/>
  <c r="J2370"/>
  <c r="J2369"/>
  <c r="J2368"/>
  <c r="J2367"/>
  <c r="J2366"/>
  <c r="J2365"/>
  <c r="J2364"/>
  <c r="J2363"/>
  <c r="J2362"/>
  <c r="J2361"/>
  <c r="J2360"/>
  <c r="J2359"/>
  <c r="J2357"/>
  <c r="J2353"/>
  <c r="J2352"/>
  <c r="J2351"/>
  <c r="J2350"/>
  <c r="J2349"/>
  <c r="J2348"/>
  <c r="M2241"/>
  <c r="J2344"/>
  <c r="J2335"/>
  <c r="J2334"/>
  <c r="J2333"/>
  <c r="J2332"/>
  <c r="J2331"/>
  <c r="J2330"/>
  <c r="J2329"/>
  <c r="J2328"/>
  <c r="J2327"/>
  <c r="J2326"/>
  <c r="J2325"/>
  <c r="J2324"/>
  <c r="J2323"/>
  <c r="J2322"/>
  <c r="J2321"/>
  <c r="J2320"/>
  <c r="J2319"/>
  <c r="J2318"/>
  <c r="J2317"/>
  <c r="J2316"/>
  <c r="J2315"/>
  <c r="J2314"/>
  <c r="J2313"/>
  <c r="J2312"/>
  <c r="J2311"/>
  <c r="J2310"/>
  <c r="J2309"/>
  <c r="J2308"/>
  <c r="J2307"/>
  <c r="J2306"/>
  <c r="J2305"/>
  <c r="J2304"/>
  <c r="J2303"/>
  <c r="J2302"/>
  <c r="J2301"/>
  <c r="J2300"/>
  <c r="J2299"/>
  <c r="J2298"/>
  <c r="J2297"/>
  <c r="J2296"/>
  <c r="J2295"/>
  <c r="J2294"/>
  <c r="J2293"/>
  <c r="J2292"/>
  <c r="J2291"/>
  <c r="J2290"/>
  <c r="J2289"/>
  <c r="J2288"/>
  <c r="J2287"/>
  <c r="J2286"/>
  <c r="J2285"/>
  <c r="J2284"/>
  <c r="J2283"/>
  <c r="J2282"/>
  <c r="J2281"/>
  <c r="J2280"/>
  <c r="J2279"/>
  <c r="J2278"/>
  <c r="J2277"/>
  <c r="J2276"/>
  <c r="J2275"/>
  <c r="J2274"/>
  <c r="J2273"/>
  <c r="J2272"/>
  <c r="J2271"/>
  <c r="J2270"/>
  <c r="J2269"/>
  <c r="J2268"/>
  <c r="J2267"/>
  <c r="J2266"/>
  <c r="J2265"/>
  <c r="J2264"/>
  <c r="J2263"/>
  <c r="J2262"/>
  <c r="J2261"/>
  <c r="J2260"/>
  <c r="J2259"/>
  <c r="J2258"/>
  <c r="J2257"/>
  <c r="J2256"/>
  <c r="J2255"/>
  <c r="J2254"/>
  <c r="J2253"/>
  <c r="J2252"/>
  <c r="J2251"/>
  <c r="J2250"/>
  <c r="J2249"/>
  <c r="J2248"/>
  <c r="J2247"/>
  <c r="J2246"/>
  <c r="J2245"/>
  <c r="J2244"/>
  <c r="J2243"/>
  <c r="J2241"/>
  <c r="J2237"/>
  <c r="J2236"/>
  <c r="J2235"/>
  <c r="J2234"/>
  <c r="J2233"/>
  <c r="J2232"/>
  <c r="M2146"/>
  <c r="J2228"/>
  <c r="J2221"/>
  <c r="J2220"/>
  <c r="J2219"/>
  <c r="J2218"/>
  <c r="J2217"/>
  <c r="J2216"/>
  <c r="J2215"/>
  <c r="J2214"/>
  <c r="J2213"/>
  <c r="J2212"/>
  <c r="J2211"/>
  <c r="J2210"/>
  <c r="J2209"/>
  <c r="J2208"/>
  <c r="J2207"/>
  <c r="J2206"/>
  <c r="J2205"/>
  <c r="J2204"/>
  <c r="J2203"/>
  <c r="J2202"/>
  <c r="J2201"/>
  <c r="J2200"/>
  <c r="J2199"/>
  <c r="J2198"/>
  <c r="J2197"/>
  <c r="J2196"/>
  <c r="J2195"/>
  <c r="J2194"/>
  <c r="J2193"/>
  <c r="J2192"/>
  <c r="J2191"/>
  <c r="J2190"/>
  <c r="J2189"/>
  <c r="J2188"/>
  <c r="J2187"/>
  <c r="J2186"/>
  <c r="J2185"/>
  <c r="J2184"/>
  <c r="J2183"/>
  <c r="J2182"/>
  <c r="J2181"/>
  <c r="J2180"/>
  <c r="J2179"/>
  <c r="J2178"/>
  <c r="J2177"/>
  <c r="J2176"/>
  <c r="J2175"/>
  <c r="J2174"/>
  <c r="J2173"/>
  <c r="J2172"/>
  <c r="J2171"/>
  <c r="J2170"/>
  <c r="J2169"/>
  <c r="J2168"/>
  <c r="J2167"/>
  <c r="J2166"/>
  <c r="J2165"/>
  <c r="J2164"/>
  <c r="J2163"/>
  <c r="J2162"/>
  <c r="J2161"/>
  <c r="J2160"/>
  <c r="J2159"/>
  <c r="J2158"/>
  <c r="J2157"/>
  <c r="J2156"/>
  <c r="J2155"/>
  <c r="J2154"/>
  <c r="J2153"/>
  <c r="J2152"/>
  <c r="J2151"/>
  <c r="J2150"/>
  <c r="J2149"/>
  <c r="J2148"/>
  <c r="J2146"/>
  <c r="J2142"/>
  <c r="J2141"/>
  <c r="J2140"/>
  <c r="J2139"/>
  <c r="J2138"/>
  <c r="J2137"/>
  <c r="M1985"/>
  <c r="J2133"/>
  <c r="J2132"/>
  <c r="J2127"/>
  <c r="J2126"/>
  <c r="J2125"/>
  <c r="J2124"/>
  <c r="J2123"/>
  <c r="J2122"/>
  <c r="J2121"/>
  <c r="J2120"/>
  <c r="J2119"/>
  <c r="J2118"/>
  <c r="J2117"/>
  <c r="J2116"/>
  <c r="J2115"/>
  <c r="J2114"/>
  <c r="J2113"/>
  <c r="J2112"/>
  <c r="J2111"/>
  <c r="J2110"/>
  <c r="J2109"/>
  <c r="J2108"/>
  <c r="J2107"/>
  <c r="J2106"/>
  <c r="J2105"/>
  <c r="J2104"/>
  <c r="J2103"/>
  <c r="J2102"/>
  <c r="J2101"/>
  <c r="J2100"/>
  <c r="J2099"/>
  <c r="J2098"/>
  <c r="J2097"/>
  <c r="J2096"/>
  <c r="J2095"/>
  <c r="J2094"/>
  <c r="J2093"/>
  <c r="J2092"/>
  <c r="J2091"/>
  <c r="J2090"/>
  <c r="J2089"/>
  <c r="J2088"/>
  <c r="J2087"/>
  <c r="J2086"/>
  <c r="J2085"/>
  <c r="J2084"/>
  <c r="J2083"/>
  <c r="J2082"/>
  <c r="J2081"/>
  <c r="J2080"/>
  <c r="J2079"/>
  <c r="J2078"/>
  <c r="J2077"/>
  <c r="J2076"/>
  <c r="J2075"/>
  <c r="J2074"/>
  <c r="J2073"/>
  <c r="J2072"/>
  <c r="J2071"/>
  <c r="J2070"/>
  <c r="J2069"/>
  <c r="J2068"/>
  <c r="J2067"/>
  <c r="J2066"/>
  <c r="J2065"/>
  <c r="J2064"/>
  <c r="J2063"/>
  <c r="J2062"/>
  <c r="J2061"/>
  <c r="J2060"/>
  <c r="J2059"/>
  <c r="J2058"/>
  <c r="J2057"/>
  <c r="J2056"/>
  <c r="J2055"/>
  <c r="J2054"/>
  <c r="J2053"/>
  <c r="J2052"/>
  <c r="J2051"/>
  <c r="J2050"/>
  <c r="J2049"/>
  <c r="J2048"/>
  <c r="J2047"/>
  <c r="J2046"/>
  <c r="J2045"/>
  <c r="J2044"/>
  <c r="J2043"/>
  <c r="J2042"/>
  <c r="J2041"/>
  <c r="J2040"/>
  <c r="J2039"/>
  <c r="J2038"/>
  <c r="J2037"/>
  <c r="J2036"/>
  <c r="J2035"/>
  <c r="J2034"/>
  <c r="J2033"/>
  <c r="J2032"/>
  <c r="J2031"/>
  <c r="J2030"/>
  <c r="J2029"/>
  <c r="J2028"/>
  <c r="J2027"/>
  <c r="J2026"/>
  <c r="J2025"/>
  <c r="J2024"/>
  <c r="J2023"/>
  <c r="J2022"/>
  <c r="J2021"/>
  <c r="J2020"/>
  <c r="J2019"/>
  <c r="J2018"/>
  <c r="J2017"/>
  <c r="J2016"/>
  <c r="J2015"/>
  <c r="J2014"/>
  <c r="J2013"/>
  <c r="J2012"/>
  <c r="J2011"/>
  <c r="J2010"/>
  <c r="J2009"/>
  <c r="J2008"/>
  <c r="J2007"/>
  <c r="J2006"/>
  <c r="J2005"/>
  <c r="J2004"/>
  <c r="J2003"/>
  <c r="J2002"/>
  <c r="J2001"/>
  <c r="J2000"/>
  <c r="J1999"/>
  <c r="J1998"/>
  <c r="J1997"/>
  <c r="J1996"/>
  <c r="J1995"/>
  <c r="J1994"/>
  <c r="J1993"/>
  <c r="J1992"/>
  <c r="J1991"/>
  <c r="J1990"/>
  <c r="J1989"/>
  <c r="J1988"/>
  <c r="J1987"/>
  <c r="J1985"/>
  <c r="J1981"/>
  <c r="J1980"/>
  <c r="J1979"/>
  <c r="J1978"/>
  <c r="J1977"/>
  <c r="J1976"/>
  <c r="J1975"/>
  <c r="J1971"/>
  <c r="J1958"/>
  <c r="J1957"/>
  <c r="J1956"/>
  <c r="J1955"/>
  <c r="J1954"/>
  <c r="J1953"/>
  <c r="J1952"/>
  <c r="J1950"/>
  <c r="J1949"/>
  <c r="J1948"/>
  <c r="J1947"/>
  <c r="J1946"/>
  <c r="J1945"/>
  <c r="J1944"/>
  <c r="J1943"/>
  <c r="J1942"/>
  <c r="J1941"/>
  <c r="J1940"/>
  <c r="J1939"/>
  <c r="J1938"/>
  <c r="J1937"/>
  <c r="J1936"/>
  <c r="J1935"/>
  <c r="J1934"/>
  <c r="J1933"/>
  <c r="J1932"/>
  <c r="J1931"/>
  <c r="J1930"/>
  <c r="J1929"/>
  <c r="J1928"/>
  <c r="J1927"/>
  <c r="J1926"/>
  <c r="J1925"/>
  <c r="J1924"/>
  <c r="J1923"/>
  <c r="J1922"/>
  <c r="J1921"/>
  <c r="J1920"/>
  <c r="J1919"/>
  <c r="J1918"/>
  <c r="J1917"/>
  <c r="J1916"/>
  <c r="J1915"/>
  <c r="J1914"/>
  <c r="J1913"/>
  <c r="J1912"/>
  <c r="J1911"/>
  <c r="J1910"/>
  <c r="J1909"/>
  <c r="J1908"/>
  <c r="J1907"/>
  <c r="J1906"/>
  <c r="J1905"/>
  <c r="J1904"/>
  <c r="J1903"/>
  <c r="J1902"/>
  <c r="J1901"/>
  <c r="J1900"/>
  <c r="J1899"/>
  <c r="J1898"/>
  <c r="J1897"/>
  <c r="J1896"/>
  <c r="J1895"/>
  <c r="J1894"/>
  <c r="J1893"/>
  <c r="J1892"/>
  <c r="J1891"/>
  <c r="J1890"/>
  <c r="J1889"/>
  <c r="J1888"/>
  <c r="J1887"/>
  <c r="J1886"/>
  <c r="J1885"/>
  <c r="J1884"/>
  <c r="J1883"/>
  <c r="J1882"/>
  <c r="J1881"/>
  <c r="J1880"/>
  <c r="J1879"/>
  <c r="J1878"/>
  <c r="J1877"/>
  <c r="J1876"/>
  <c r="J1875"/>
  <c r="J1874"/>
  <c r="J1873"/>
  <c r="J1872"/>
  <c r="J1871"/>
  <c r="J1870"/>
  <c r="J1869"/>
  <c r="J1868"/>
  <c r="J1867"/>
  <c r="J1866"/>
  <c r="J1865"/>
  <c r="J1864"/>
  <c r="J1863"/>
  <c r="J1862"/>
  <c r="J1861"/>
  <c r="J1860"/>
  <c r="J1859"/>
  <c r="J1858"/>
  <c r="J1857"/>
  <c r="J1856"/>
  <c r="J1855"/>
  <c r="J1854"/>
  <c r="J1853"/>
  <c r="J1852"/>
  <c r="J1851"/>
  <c r="J1850"/>
  <c r="J1849"/>
  <c r="J1848"/>
  <c r="J1847"/>
  <c r="J1846"/>
  <c r="J1845"/>
  <c r="J1844"/>
  <c r="J1843"/>
  <c r="J1842"/>
  <c r="J1841"/>
  <c r="J1840"/>
  <c r="J1839"/>
  <c r="J1838"/>
  <c r="J1837"/>
  <c r="J1836"/>
  <c r="J1835"/>
  <c r="J1834"/>
  <c r="J1833"/>
  <c r="J1832"/>
  <c r="J1831"/>
  <c r="J1830"/>
  <c r="J1829"/>
  <c r="J1828"/>
  <c r="J1827"/>
  <c r="J1826"/>
  <c r="J1825"/>
  <c r="J1824"/>
  <c r="J1823"/>
  <c r="J1822"/>
  <c r="J1821"/>
  <c r="J1820"/>
  <c r="J1819"/>
  <c r="J1818"/>
  <c r="J1817"/>
  <c r="J1816"/>
  <c r="J1815"/>
  <c r="J1814"/>
  <c r="J1813"/>
  <c r="J1812"/>
  <c r="J1811"/>
  <c r="J1810"/>
  <c r="J1809"/>
  <c r="J1808"/>
  <c r="J1807"/>
  <c r="J1806"/>
  <c r="J1805"/>
  <c r="J1804"/>
  <c r="J1803"/>
  <c r="J1802"/>
  <c r="J1801"/>
  <c r="J1800"/>
  <c r="J1799"/>
  <c r="J1798"/>
  <c r="J1797"/>
  <c r="J1796"/>
  <c r="J1795"/>
  <c r="J1794"/>
  <c r="J1793"/>
  <c r="J1792"/>
  <c r="J1791"/>
  <c r="J1790"/>
  <c r="J1789"/>
  <c r="J1788"/>
  <c r="J1787"/>
  <c r="J1786"/>
  <c r="J1785"/>
  <c r="J1784"/>
  <c r="J1783"/>
  <c r="J1782"/>
  <c r="J1781"/>
  <c r="J1780"/>
  <c r="J1779"/>
  <c r="J1778"/>
  <c r="J1777"/>
  <c r="J1776"/>
  <c r="J1775"/>
  <c r="J1774"/>
  <c r="J1773"/>
  <c r="J1772"/>
  <c r="J1771"/>
  <c r="J1770"/>
  <c r="J1768"/>
  <c r="J1761"/>
  <c r="J1760"/>
  <c r="J1759"/>
  <c r="J1758"/>
  <c r="J1757"/>
  <c r="J1756"/>
  <c r="J1755"/>
  <c r="J1754"/>
  <c r="J1753"/>
  <c r="J1752"/>
  <c r="J1751"/>
  <c r="J1750"/>
  <c r="J1749"/>
  <c r="J1748"/>
  <c r="J1747"/>
  <c r="J1746"/>
  <c r="J1745"/>
  <c r="J1744"/>
  <c r="J1743"/>
  <c r="J1742"/>
  <c r="J1741"/>
  <c r="J1740"/>
  <c r="J1739"/>
  <c r="J1738"/>
  <c r="J1737"/>
  <c r="J1736"/>
  <c r="J1735"/>
  <c r="J1734"/>
  <c r="J1733"/>
  <c r="J1732"/>
  <c r="J1731"/>
  <c r="J1730"/>
  <c r="J1729"/>
  <c r="J1728"/>
  <c r="J1727"/>
  <c r="J1726"/>
  <c r="J1725"/>
  <c r="J1724"/>
  <c r="J1723"/>
  <c r="J1722"/>
  <c r="J1721"/>
  <c r="J1720"/>
  <c r="J1719"/>
  <c r="J1718"/>
  <c r="J1717"/>
  <c r="J1716"/>
  <c r="J1715"/>
  <c r="J1714"/>
  <c r="J1713"/>
  <c r="J1712"/>
  <c r="J1711"/>
  <c r="J1710"/>
  <c r="J1709"/>
  <c r="J1708"/>
  <c r="J1707"/>
  <c r="J1702"/>
  <c r="J1701"/>
  <c r="J1700"/>
  <c r="J1699"/>
  <c r="J1698"/>
  <c r="J1697"/>
  <c r="F1566"/>
  <c r="E1566"/>
  <c r="J1693"/>
  <c r="J1684"/>
  <c r="J1683"/>
  <c r="J1682"/>
  <c r="J1681"/>
  <c r="J1680"/>
  <c r="J1679"/>
  <c r="J1678"/>
  <c r="J1677"/>
  <c r="J1676"/>
  <c r="J1675"/>
  <c r="J1674"/>
  <c r="J1673"/>
  <c r="J1672"/>
  <c r="J1671"/>
  <c r="J1670"/>
  <c r="J1669"/>
  <c r="J1668"/>
  <c r="J1667"/>
  <c r="J1666"/>
  <c r="J1665"/>
  <c r="J1664"/>
  <c r="J1663"/>
  <c r="J1662"/>
  <c r="J1661"/>
  <c r="J1660"/>
  <c r="J1659"/>
  <c r="J1658"/>
  <c r="J1657"/>
  <c r="J1656"/>
  <c r="J1655"/>
  <c r="J1654"/>
  <c r="J1653"/>
  <c r="J1652"/>
  <c r="J1651"/>
  <c r="J1650"/>
  <c r="J1649"/>
  <c r="J1648"/>
  <c r="J1647"/>
  <c r="J1646"/>
  <c r="J1645"/>
  <c r="J1644"/>
  <c r="J1643"/>
  <c r="J1642"/>
  <c r="J1641"/>
  <c r="J1640"/>
  <c r="J1639"/>
  <c r="J1638"/>
  <c r="J1637"/>
  <c r="J1636"/>
  <c r="J1635"/>
  <c r="J1634"/>
  <c r="J1633"/>
  <c r="J1632"/>
  <c r="J1631"/>
  <c r="J1630"/>
  <c r="J1629"/>
  <c r="J1628"/>
  <c r="J1627"/>
  <c r="J1626"/>
  <c r="J1625"/>
  <c r="J1624"/>
  <c r="J1623"/>
  <c r="J1622"/>
  <c r="J1621"/>
  <c r="J1620"/>
  <c r="J1619"/>
  <c r="J1618"/>
  <c r="J1617"/>
  <c r="J1616"/>
  <c r="J1615"/>
  <c r="J1614"/>
  <c r="J1613"/>
  <c r="J1612"/>
  <c r="J1611"/>
  <c r="J1610"/>
  <c r="J1609"/>
  <c r="J1608"/>
  <c r="J1607"/>
  <c r="J1606"/>
  <c r="J1605"/>
  <c r="J1604"/>
  <c r="J1603"/>
  <c r="J1602"/>
  <c r="J1601"/>
  <c r="J1600"/>
  <c r="J1599"/>
  <c r="J1598"/>
  <c r="J1597"/>
  <c r="J1596"/>
  <c r="J1595"/>
  <c r="J1594"/>
  <c r="J1593"/>
  <c r="J1592"/>
  <c r="J1591"/>
  <c r="J1590"/>
  <c r="J1589"/>
  <c r="J1588"/>
  <c r="J1587"/>
  <c r="J1586"/>
  <c r="J1585"/>
  <c r="J1584"/>
  <c r="J1583"/>
  <c r="J1582"/>
  <c r="J1581"/>
  <c r="J1580"/>
  <c r="J1579"/>
  <c r="J1578"/>
  <c r="J1577"/>
  <c r="J1576"/>
  <c r="J1575"/>
  <c r="J1574"/>
  <c r="J1573"/>
  <c r="J1572"/>
  <c r="J1571"/>
  <c r="J1570"/>
  <c r="J1569"/>
  <c r="J1568"/>
  <c r="J1567"/>
  <c r="J1565"/>
  <c r="J1553"/>
  <c r="J1552"/>
  <c r="J1551"/>
  <c r="J1550"/>
  <c r="J1549"/>
  <c r="J1548"/>
  <c r="J1547"/>
  <c r="J1546"/>
  <c r="J1545"/>
  <c r="J1544"/>
  <c r="J1543"/>
  <c r="J1542"/>
  <c r="J1541"/>
  <c r="J1540"/>
  <c r="J1539"/>
  <c r="J1538"/>
  <c r="J1537"/>
  <c r="J1536"/>
  <c r="J1535"/>
  <c r="J1534"/>
  <c r="J1533"/>
  <c r="J1532"/>
  <c r="J1531"/>
  <c r="J1530"/>
  <c r="J1529"/>
  <c r="J1528"/>
  <c r="J1527"/>
  <c r="J1526"/>
  <c r="J1525"/>
  <c r="J1524"/>
  <c r="J1523"/>
  <c r="J1522"/>
  <c r="J1521"/>
  <c r="J1520"/>
  <c r="J1519"/>
  <c r="J1518"/>
  <c r="J1517"/>
  <c r="J1516"/>
  <c r="J1515"/>
  <c r="J1514"/>
  <c r="J1513"/>
  <c r="J1512"/>
  <c r="J1511"/>
  <c r="J1510"/>
  <c r="J1509"/>
  <c r="J1508"/>
  <c r="J1507"/>
  <c r="J1506"/>
  <c r="J1505"/>
  <c r="J1504"/>
  <c r="J1503"/>
  <c r="J1502"/>
  <c r="J1501"/>
  <c r="J1500"/>
  <c r="J1499"/>
  <c r="J1498"/>
  <c r="J1497"/>
  <c r="J1496"/>
  <c r="J1495"/>
  <c r="J1494"/>
  <c r="J1493"/>
  <c r="J1492"/>
  <c r="J1491"/>
  <c r="J1490"/>
  <c r="J1489"/>
  <c r="J1488"/>
  <c r="J1487"/>
  <c r="J1486"/>
  <c r="J1485"/>
  <c r="J1484"/>
  <c r="J1483"/>
  <c r="J1482"/>
  <c r="J1481"/>
  <c r="J1480"/>
  <c r="J1479"/>
  <c r="J1478"/>
  <c r="J1477"/>
  <c r="J1476"/>
  <c r="J1475"/>
  <c r="J1474"/>
  <c r="J1473"/>
  <c r="J1472"/>
  <c r="J1471"/>
  <c r="J1470"/>
  <c r="J1469"/>
  <c r="J1468"/>
  <c r="J1467"/>
  <c r="J1466"/>
  <c r="J1465"/>
  <c r="J1464"/>
  <c r="J1463"/>
  <c r="J1462"/>
  <c r="J1461"/>
  <c r="J1460"/>
  <c r="J1459"/>
  <c r="J1458"/>
  <c r="J1457"/>
  <c r="J1456"/>
  <c r="J1455"/>
  <c r="J1454"/>
  <c r="J1453"/>
  <c r="J1448"/>
  <c r="J1447"/>
  <c r="J1446"/>
  <c r="J1445"/>
  <c r="J1444"/>
  <c r="J1443"/>
  <c r="J1439"/>
  <c r="J1432"/>
  <c r="J1431"/>
  <c r="J1430"/>
  <c r="J1429"/>
  <c r="J1428"/>
  <c r="J1427"/>
  <c r="J1426"/>
  <c r="J1425"/>
  <c r="J1424"/>
  <c r="J1423"/>
  <c r="J1422"/>
  <c r="J1421"/>
  <c r="J1420"/>
  <c r="J1419"/>
  <c r="J1418"/>
  <c r="J1417"/>
  <c r="J1416"/>
  <c r="J1415"/>
  <c r="J1414"/>
  <c r="J1413"/>
  <c r="J1412"/>
  <c r="J1411"/>
  <c r="J1410"/>
  <c r="J1409"/>
  <c r="J1408"/>
  <c r="J1407"/>
  <c r="J1406"/>
  <c r="J1405"/>
  <c r="J1404"/>
  <c r="J1403"/>
  <c r="J1402"/>
  <c r="J1401"/>
  <c r="J1400"/>
  <c r="J1399"/>
  <c r="J1398"/>
  <c r="J1397"/>
  <c r="J1396"/>
  <c r="J1395"/>
  <c r="J1394"/>
  <c r="J1393"/>
  <c r="J1392"/>
  <c r="J1391"/>
  <c r="J1390"/>
  <c r="J1389"/>
  <c r="J1388"/>
  <c r="J1387"/>
  <c r="J1386"/>
  <c r="J1385"/>
  <c r="J1384"/>
  <c r="J1383"/>
  <c r="J1382"/>
  <c r="J1381"/>
  <c r="J1380"/>
  <c r="J1379"/>
  <c r="J1378"/>
  <c r="J1377"/>
  <c r="J1376"/>
  <c r="J1375"/>
  <c r="J1374"/>
  <c r="J1373"/>
  <c r="J1372"/>
  <c r="J1371"/>
  <c r="J1370"/>
  <c r="J1369"/>
  <c r="J1368"/>
  <c r="J1367"/>
  <c r="J1366"/>
  <c r="J1365"/>
  <c r="J1364"/>
  <c r="J1363"/>
  <c r="J1362"/>
  <c r="J1361"/>
  <c r="J1360"/>
  <c r="J1359"/>
  <c r="J1358"/>
  <c r="J1357"/>
  <c r="J1356"/>
  <c r="J1355"/>
  <c r="J1354"/>
  <c r="J1353"/>
  <c r="J1352"/>
  <c r="J1351"/>
  <c r="J1350"/>
  <c r="J1349"/>
  <c r="J1348"/>
  <c r="J1347"/>
  <c r="J1346"/>
  <c r="J1345"/>
  <c r="J1344"/>
  <c r="J1343"/>
  <c r="J1342"/>
  <c r="J1341"/>
  <c r="J1340"/>
  <c r="J1339"/>
  <c r="J1338"/>
  <c r="J1337"/>
  <c r="J1336"/>
  <c r="J1335"/>
  <c r="J1334"/>
  <c r="J1333"/>
  <c r="J1332"/>
  <c r="J1331"/>
  <c r="J1330"/>
  <c r="J1329"/>
  <c r="J1328"/>
  <c r="J1327"/>
  <c r="J1326"/>
  <c r="J1325"/>
  <c r="J1324"/>
  <c r="J1323"/>
  <c r="J1322"/>
  <c r="J1321"/>
  <c r="J1320"/>
  <c r="J1319"/>
  <c r="J1318"/>
  <c r="J1317"/>
  <c r="J1316"/>
  <c r="J1315"/>
  <c r="J1314"/>
  <c r="J1313"/>
  <c r="J1312"/>
  <c r="J1311"/>
  <c r="J1310"/>
  <c r="J1309"/>
  <c r="J1308"/>
  <c r="J1307"/>
  <c r="J1306"/>
  <c r="J1305"/>
  <c r="J1304"/>
  <c r="J1303"/>
  <c r="J1302"/>
  <c r="J1301"/>
  <c r="J1300"/>
  <c r="J1299"/>
  <c r="J1298"/>
  <c r="J1297"/>
  <c r="J1296"/>
  <c r="J1295"/>
  <c r="J1294"/>
  <c r="J1293"/>
  <c r="J1292"/>
  <c r="J1291"/>
  <c r="J1290"/>
  <c r="J1289"/>
  <c r="J1288"/>
  <c r="J1287"/>
  <c r="J1286"/>
  <c r="J1285"/>
  <c r="J1284"/>
  <c r="J1283"/>
  <c r="J1282"/>
  <c r="J1281"/>
  <c r="J1280"/>
  <c r="J1279"/>
  <c r="J1278"/>
  <c r="J1277"/>
  <c r="J1276"/>
  <c r="J1275"/>
  <c r="J1274"/>
  <c r="J1273"/>
  <c r="J1272"/>
  <c r="J1271"/>
  <c r="J1270"/>
  <c r="J1269"/>
  <c r="J1268"/>
  <c r="J1267"/>
  <c r="J1266"/>
  <c r="J1265"/>
  <c r="J1263"/>
  <c r="J1246"/>
  <c r="J1244"/>
  <c r="J1243"/>
  <c r="J1242"/>
  <c r="J1241"/>
  <c r="J1240"/>
  <c r="J1239"/>
  <c r="J1238"/>
  <c r="J1237"/>
  <c r="J1236"/>
  <c r="J1235"/>
  <c r="J1234"/>
  <c r="J1233"/>
  <c r="J1232"/>
  <c r="J1231"/>
  <c r="J1230"/>
  <c r="J1229"/>
  <c r="J1228"/>
  <c r="J1227"/>
  <c r="J1226"/>
  <c r="J1225"/>
  <c r="J1224"/>
  <c r="J1223"/>
  <c r="J1222"/>
  <c r="J1221"/>
  <c r="J1220"/>
  <c r="J1219"/>
  <c r="J1218"/>
  <c r="J1217"/>
  <c r="J1216"/>
  <c r="J1215"/>
  <c r="J1214"/>
  <c r="J1213"/>
  <c r="J1212"/>
  <c r="J1211"/>
  <c r="J1210"/>
  <c r="J1209"/>
  <c r="J1208"/>
  <c r="J1207"/>
  <c r="J1206"/>
  <c r="J1205"/>
  <c r="J1204"/>
  <c r="J1203"/>
  <c r="J1202"/>
  <c r="J1201"/>
  <c r="J1200"/>
  <c r="J1199"/>
  <c r="J1198"/>
  <c r="J1197"/>
  <c r="J1196"/>
  <c r="J1195"/>
  <c r="J1194"/>
  <c r="J1193"/>
  <c r="J1192"/>
  <c r="J1191"/>
  <c r="J1190"/>
  <c r="J1189"/>
  <c r="J1188"/>
  <c r="J1187"/>
  <c r="J1186"/>
  <c r="J1185"/>
  <c r="J1184"/>
  <c r="J1183"/>
  <c r="J1182"/>
  <c r="J1181"/>
  <c r="J1180"/>
  <c r="J1179"/>
  <c r="J1178"/>
  <c r="J1177"/>
  <c r="J1176"/>
  <c r="J1175"/>
  <c r="J1174"/>
  <c r="J1173"/>
  <c r="J1172"/>
  <c r="J1171"/>
  <c r="J1170"/>
  <c r="J1169"/>
  <c r="J1168"/>
  <c r="J1167"/>
  <c r="J1166"/>
  <c r="J1165"/>
  <c r="J1164"/>
  <c r="J1163"/>
  <c r="J1162"/>
  <c r="J1161"/>
  <c r="J1160"/>
  <c r="J1159"/>
  <c r="J1158"/>
  <c r="J1157"/>
  <c r="J1156"/>
  <c r="J1155"/>
  <c r="J1154"/>
  <c r="J1153"/>
  <c r="J1152"/>
  <c r="J1151"/>
  <c r="J1150"/>
  <c r="J1149"/>
  <c r="J1148"/>
  <c r="J1147"/>
  <c r="J1146"/>
  <c r="J1145"/>
  <c r="J1144"/>
  <c r="J1143"/>
  <c r="J1142"/>
  <c r="J1141"/>
  <c r="J1140"/>
  <c r="J1139"/>
  <c r="J1138"/>
  <c r="J1137"/>
  <c r="J1136"/>
  <c r="J1135"/>
  <c r="J1134"/>
  <c r="J1133"/>
  <c r="J1132"/>
  <c r="J1131"/>
  <c r="J1130"/>
  <c r="J1129"/>
  <c r="J1128"/>
  <c r="J1127"/>
  <c r="J1126"/>
  <c r="J1125"/>
  <c r="J1124"/>
  <c r="J1123"/>
  <c r="J1122"/>
  <c r="J1121"/>
  <c r="J1120"/>
  <c r="J1119"/>
  <c r="J1118"/>
  <c r="J1117"/>
  <c r="J1116"/>
  <c r="J1115"/>
  <c r="J1114"/>
  <c r="J1113"/>
  <c r="J1112"/>
  <c r="J1111"/>
  <c r="J1110"/>
  <c r="J1109"/>
  <c r="J1108"/>
  <c r="J1107"/>
  <c r="J1106"/>
  <c r="J1105"/>
  <c r="J1104"/>
  <c r="J1103"/>
  <c r="J1102"/>
  <c r="J1101"/>
  <c r="J1100"/>
  <c r="J1099"/>
  <c r="J1098"/>
  <c r="J1097"/>
  <c r="J1096"/>
  <c r="J1095"/>
  <c r="J1094"/>
  <c r="J1093"/>
  <c r="J1092"/>
  <c r="J1091"/>
  <c r="J1090"/>
  <c r="J1089"/>
  <c r="J1088"/>
  <c r="J1087"/>
  <c r="J1086"/>
  <c r="J1085"/>
  <c r="J1084"/>
  <c r="J1083"/>
  <c r="J1082"/>
  <c r="J1081"/>
  <c r="J1080"/>
  <c r="J1079"/>
  <c r="J1078"/>
  <c r="J1077"/>
  <c r="J1076"/>
  <c r="J1075"/>
  <c r="J1070"/>
  <c r="J1069"/>
  <c r="J1068"/>
  <c r="J1067"/>
  <c r="J1066"/>
  <c r="J1065"/>
  <c r="J1060"/>
  <c r="J1054"/>
  <c r="J1053"/>
  <c r="J1052"/>
  <c r="J1051"/>
  <c r="J1050"/>
  <c r="J1049"/>
  <c r="J1048"/>
  <c r="J1047"/>
  <c r="J1046"/>
  <c r="J1045"/>
  <c r="J1044"/>
  <c r="J1043"/>
  <c r="J1042"/>
  <c r="J1041"/>
  <c r="J1040"/>
  <c r="J1039"/>
  <c r="J1038"/>
  <c r="J1037"/>
  <c r="J1036"/>
  <c r="J1035"/>
  <c r="J1034"/>
  <c r="J1033"/>
  <c r="J1032"/>
  <c r="J1031"/>
  <c r="J1030"/>
  <c r="J1029"/>
  <c r="J1028"/>
  <c r="J1027"/>
  <c r="J1026"/>
  <c r="J1025"/>
  <c r="J1024"/>
  <c r="J1023"/>
  <c r="J1022"/>
  <c r="J1021"/>
  <c r="J1020"/>
  <c r="J1019"/>
  <c r="J1018"/>
  <c r="J1017"/>
  <c r="J1016"/>
  <c r="J1015"/>
  <c r="J1014"/>
  <c r="J1013"/>
  <c r="J1012"/>
  <c r="J1011"/>
  <c r="J1010"/>
  <c r="J1009"/>
  <c r="J1008"/>
  <c r="J1007"/>
  <c r="J1006"/>
  <c r="J1005"/>
  <c r="J1004"/>
  <c r="J1003"/>
  <c r="J1002"/>
  <c r="J1001"/>
  <c r="J1000"/>
  <c r="J999"/>
  <c r="J998"/>
  <c r="J997"/>
  <c r="J996"/>
  <c r="J995"/>
  <c r="J994"/>
  <c r="J993"/>
  <c r="J992"/>
  <c r="J991"/>
  <c r="J990"/>
  <c r="J989"/>
  <c r="J988"/>
  <c r="J987"/>
  <c r="J986"/>
  <c r="J985"/>
  <c r="J984"/>
  <c r="J983"/>
  <c r="J982"/>
  <c r="J981"/>
  <c r="J980"/>
  <c r="J979"/>
  <c r="J978"/>
  <c r="J977"/>
  <c r="J976"/>
  <c r="J975"/>
  <c r="J974"/>
  <c r="J966"/>
  <c r="J965"/>
  <c r="J964"/>
  <c r="J963"/>
  <c r="J962"/>
  <c r="J961"/>
  <c r="J960"/>
  <c r="J959"/>
  <c r="J958"/>
  <c r="J957"/>
  <c r="J956"/>
  <c r="J955"/>
  <c r="J954"/>
  <c r="J953"/>
  <c r="J952"/>
  <c r="J951"/>
  <c r="J950"/>
  <c r="J949"/>
  <c r="J948"/>
  <c r="J947"/>
  <c r="J946"/>
  <c r="J945"/>
  <c r="J944"/>
  <c r="J943"/>
  <c r="J942"/>
  <c r="J941"/>
  <c r="J940"/>
  <c r="J935"/>
  <c r="J934"/>
  <c r="J933"/>
  <c r="J932"/>
  <c r="J931"/>
  <c r="J930"/>
  <c r="M829"/>
  <c r="J925"/>
  <c r="J919"/>
  <c r="J918"/>
  <c r="J917"/>
  <c r="J916"/>
  <c r="J915"/>
  <c r="J914"/>
  <c r="J913"/>
  <c r="J912"/>
  <c r="J911"/>
  <c r="J910"/>
  <c r="J909"/>
  <c r="J908"/>
  <c r="J907"/>
  <c r="J906"/>
  <c r="J905"/>
  <c r="J904"/>
  <c r="J903"/>
  <c r="J902"/>
  <c r="J901"/>
  <c r="J900"/>
  <c r="J899"/>
  <c r="J898"/>
  <c r="J897"/>
  <c r="J896"/>
  <c r="J895"/>
  <c r="J894"/>
  <c r="J893"/>
  <c r="J892"/>
  <c r="J891"/>
  <c r="J890"/>
  <c r="J889"/>
  <c r="J888"/>
  <c r="J887"/>
  <c r="J886"/>
  <c r="J885"/>
  <c r="J884"/>
  <c r="J883"/>
  <c r="J882"/>
  <c r="J881"/>
  <c r="J880"/>
  <c r="J879"/>
  <c r="J878"/>
  <c r="J877"/>
  <c r="J876"/>
  <c r="J875"/>
  <c r="J874"/>
  <c r="J873"/>
  <c r="J872"/>
  <c r="J871"/>
  <c r="J870"/>
  <c r="J869"/>
  <c r="J868"/>
  <c r="J867"/>
  <c r="J866"/>
  <c r="J865"/>
  <c r="J864"/>
  <c r="J863"/>
  <c r="J862"/>
  <c r="J861"/>
  <c r="J860"/>
  <c r="J859"/>
  <c r="J858"/>
  <c r="J857"/>
  <c r="J856"/>
  <c r="J855"/>
  <c r="J854"/>
  <c r="J853"/>
  <c r="J852"/>
  <c r="J851"/>
  <c r="J850"/>
  <c r="J849"/>
  <c r="J848"/>
  <c r="J847"/>
  <c r="J846"/>
  <c r="J845"/>
  <c r="J844"/>
  <c r="J843"/>
  <c r="J842"/>
  <c r="J841"/>
  <c r="J840"/>
  <c r="J839"/>
  <c r="J838"/>
  <c r="J837"/>
  <c r="J836"/>
  <c r="J835"/>
  <c r="J834"/>
  <c r="J833"/>
  <c r="J832"/>
  <c r="J831"/>
  <c r="J829"/>
  <c r="J825"/>
  <c r="J824"/>
  <c r="J823"/>
  <c r="J822"/>
  <c r="J821"/>
  <c r="J820"/>
  <c r="M757"/>
  <c r="J816"/>
  <c r="J810"/>
  <c r="J809"/>
  <c r="J808"/>
  <c r="J807"/>
  <c r="J806"/>
  <c r="J805"/>
  <c r="J804"/>
  <c r="J803"/>
  <c r="J802"/>
  <c r="J801"/>
  <c r="J800"/>
  <c r="J799"/>
  <c r="J798"/>
  <c r="J797"/>
  <c r="J796"/>
  <c r="J795"/>
  <c r="J794"/>
  <c r="J793"/>
  <c r="J792"/>
  <c r="J791"/>
  <c r="J790"/>
  <c r="J789"/>
  <c r="J788"/>
  <c r="J787"/>
  <c r="J786"/>
  <c r="J785"/>
  <c r="J784"/>
  <c r="J783"/>
  <c r="J782"/>
  <c r="J781"/>
  <c r="J780"/>
  <c r="J779"/>
  <c r="J778"/>
  <c r="J777"/>
  <c r="J776"/>
  <c r="J775"/>
  <c r="J774"/>
  <c r="J773"/>
  <c r="J772"/>
  <c r="J771"/>
  <c r="J770"/>
  <c r="J769"/>
  <c r="J768"/>
  <c r="J767"/>
  <c r="J766"/>
  <c r="J765"/>
  <c r="J764"/>
  <c r="J763"/>
  <c r="J762"/>
  <c r="J761"/>
  <c r="J760"/>
  <c r="J759"/>
  <c r="J757"/>
  <c r="M687"/>
  <c r="J750"/>
  <c r="J745"/>
  <c r="J744"/>
  <c r="J743"/>
  <c r="J742"/>
  <c r="J741"/>
  <c r="J740"/>
  <c r="J739"/>
  <c r="J738"/>
  <c r="J737"/>
  <c r="J736"/>
  <c r="J735"/>
  <c r="J734"/>
  <c r="J733"/>
  <c r="J732"/>
  <c r="J731"/>
  <c r="J730"/>
  <c r="J729"/>
  <c r="J728"/>
  <c r="J727"/>
  <c r="J726"/>
  <c r="J725"/>
  <c r="J724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7"/>
  <c r="J683"/>
  <c r="J682"/>
  <c r="J681"/>
  <c r="J680"/>
  <c r="J679"/>
  <c r="J678"/>
  <c r="M654"/>
  <c r="J674"/>
  <c r="J669"/>
  <c r="J668"/>
  <c r="J667"/>
  <c r="J666"/>
  <c r="J665"/>
  <c r="J664"/>
  <c r="J663"/>
  <c r="J662"/>
  <c r="J661"/>
  <c r="J660"/>
  <c r="J659"/>
  <c r="J658"/>
  <c r="J657"/>
  <c r="J656"/>
  <c r="J654"/>
  <c r="J650"/>
  <c r="J649"/>
  <c r="J648"/>
  <c r="J647"/>
  <c r="J646"/>
  <c r="J645"/>
  <c r="M529"/>
  <c r="J640"/>
  <c r="J633"/>
  <c r="J632"/>
  <c r="J631"/>
  <c r="J630"/>
  <c r="J629"/>
  <c r="J628"/>
  <c r="J627"/>
  <c r="J626"/>
  <c r="J625"/>
  <c r="J624"/>
  <c r="J623"/>
  <c r="J622"/>
  <c r="J621"/>
  <c r="J620"/>
  <c r="J619"/>
  <c r="J618"/>
  <c r="J617"/>
  <c r="J616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29"/>
  <c r="K525"/>
  <c r="J525"/>
  <c r="J524"/>
  <c r="J523"/>
  <c r="J522"/>
  <c r="J521"/>
  <c r="J520"/>
  <c r="M445"/>
  <c r="J516"/>
  <c r="J515"/>
  <c r="J511"/>
  <c r="J510"/>
  <c r="J509"/>
  <c r="J508"/>
  <c r="J507"/>
  <c r="J506"/>
  <c r="J505"/>
  <c r="J504"/>
  <c r="J503"/>
  <c r="J502"/>
  <c r="J501"/>
  <c r="J500"/>
  <c r="J499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  <c r="J450"/>
  <c r="J449"/>
  <c r="J448"/>
  <c r="J447"/>
  <c r="J445"/>
  <c r="J441"/>
  <c r="J440"/>
  <c r="J439"/>
  <c r="J438"/>
  <c r="J437"/>
  <c r="J436"/>
  <c r="M354"/>
  <c r="J432"/>
  <c r="J426"/>
  <c r="J425"/>
  <c r="J424"/>
  <c r="J423"/>
  <c r="J422"/>
  <c r="J421"/>
  <c r="J420"/>
  <c r="J419"/>
  <c r="J418"/>
  <c r="J417"/>
  <c r="J416"/>
  <c r="J415"/>
  <c r="J414"/>
  <c r="J413"/>
  <c r="J412"/>
  <c r="J411"/>
  <c r="J410"/>
  <c r="J409"/>
  <c r="J408"/>
  <c r="J407"/>
  <c r="J406"/>
  <c r="J405"/>
  <c r="J404"/>
  <c r="J403"/>
  <c r="J402"/>
  <c r="J401"/>
  <c r="J400"/>
  <c r="J399"/>
  <c r="J398"/>
  <c r="J397"/>
  <c r="J396"/>
  <c r="J395"/>
  <c r="J394"/>
  <c r="J393"/>
  <c r="J392"/>
  <c r="J391"/>
  <c r="J390"/>
  <c r="J389"/>
  <c r="J388"/>
  <c r="J387"/>
  <c r="J386"/>
  <c r="J385"/>
  <c r="J384"/>
  <c r="J383"/>
  <c r="J382"/>
  <c r="J381"/>
  <c r="J380"/>
  <c r="J379"/>
  <c r="J378"/>
  <c r="J377"/>
  <c r="J376"/>
  <c r="J375"/>
  <c r="J374"/>
  <c r="J373"/>
  <c r="J372"/>
  <c r="J371"/>
  <c r="J370"/>
  <c r="J369"/>
  <c r="J368"/>
  <c r="J367"/>
  <c r="J366"/>
  <c r="J365"/>
  <c r="J364"/>
  <c r="J363"/>
  <c r="J362"/>
  <c r="J361"/>
  <c r="J360"/>
  <c r="J359"/>
  <c r="J358"/>
  <c r="J357"/>
  <c r="J356"/>
  <c r="J354"/>
  <c r="J350"/>
  <c r="J349"/>
  <c r="J348"/>
  <c r="J347"/>
  <c r="J346"/>
  <c r="J345"/>
  <c r="M260"/>
  <c r="J341"/>
  <c r="J336"/>
  <c r="J335"/>
  <c r="J334"/>
  <c r="J333"/>
  <c r="J332"/>
  <c r="J331"/>
  <c r="J330"/>
  <c r="J329"/>
  <c r="J328"/>
  <c r="J327"/>
  <c r="J326"/>
  <c r="J325"/>
  <c r="J324"/>
  <c r="J323"/>
  <c r="J322"/>
  <c r="J321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0"/>
  <c r="J254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4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3"/>
  <c r="J52"/>
  <c r="J51"/>
  <c r="J50"/>
  <c r="J46"/>
  <c r="J45"/>
  <c r="J43"/>
  <c r="J42"/>
  <c r="J36"/>
  <c r="M15"/>
  <c r="J32"/>
  <c r="J31"/>
  <c r="J30"/>
  <c r="J29"/>
  <c r="J28"/>
  <c r="J27"/>
  <c r="J26"/>
  <c r="J25"/>
  <c r="J24"/>
  <c r="J23"/>
  <c r="J22"/>
  <c r="J21"/>
  <c r="J20"/>
  <c r="J19"/>
  <c r="J18"/>
  <c r="J17"/>
  <c r="J15"/>
  <c r="J11"/>
  <c r="J10"/>
  <c r="G1566" l="1"/>
  <c r="I3504"/>
  <c r="H3504"/>
  <c r="F3504"/>
  <c r="E3504"/>
  <c r="L3503"/>
  <c r="K3503"/>
  <c r="L3502"/>
  <c r="K3502"/>
  <c r="L3501"/>
  <c r="K3501"/>
  <c r="L3500"/>
  <c r="K3500"/>
  <c r="L3499"/>
  <c r="K3499"/>
  <c r="L3498"/>
  <c r="K3498"/>
  <c r="L3497"/>
  <c r="K3497"/>
  <c r="L3496"/>
  <c r="K3496"/>
  <c r="L3495"/>
  <c r="K3495"/>
  <c r="L3494"/>
  <c r="K3494"/>
  <c r="L3493"/>
  <c r="K3493"/>
  <c r="I3492"/>
  <c r="H3492"/>
  <c r="F3492"/>
  <c r="E3492"/>
  <c r="L3491"/>
  <c r="K3491"/>
  <c r="L3489"/>
  <c r="L3483" s="1"/>
  <c r="K3489"/>
  <c r="K3483" s="1"/>
  <c r="L3479"/>
  <c r="K3479"/>
  <c r="L3478"/>
  <c r="K3478"/>
  <c r="L3477"/>
  <c r="K3477"/>
  <c r="L3476"/>
  <c r="K3476"/>
  <c r="L3475"/>
  <c r="K3475"/>
  <c r="L3474"/>
  <c r="K3474"/>
  <c r="L3473"/>
  <c r="K3473"/>
  <c r="L3472"/>
  <c r="K3472"/>
  <c r="L3471"/>
  <c r="K3471"/>
  <c r="L3470"/>
  <c r="K3470"/>
  <c r="L3469"/>
  <c r="K3469"/>
  <c r="L3468"/>
  <c r="K3468"/>
  <c r="L3467"/>
  <c r="K3467"/>
  <c r="L3466"/>
  <c r="K3466"/>
  <c r="L3465"/>
  <c r="K3465"/>
  <c r="L3464"/>
  <c r="K3464"/>
  <c r="L3463"/>
  <c r="K3463"/>
  <c r="L3462"/>
  <c r="K3462"/>
  <c r="L3461"/>
  <c r="K3461"/>
  <c r="L3460"/>
  <c r="K3460"/>
  <c r="L3459"/>
  <c r="K3459"/>
  <c r="L3458"/>
  <c r="K3458"/>
  <c r="L3457"/>
  <c r="K3457"/>
  <c r="L3456"/>
  <c r="K3456"/>
  <c r="L3455"/>
  <c r="K3455"/>
  <c r="L3454"/>
  <c r="K3454"/>
  <c r="L3453"/>
  <c r="K3453"/>
  <c r="L3452"/>
  <c r="K3452"/>
  <c r="L3451"/>
  <c r="K3451"/>
  <c r="L3450"/>
  <c r="K3450"/>
  <c r="L3449"/>
  <c r="K3449"/>
  <c r="L3448"/>
  <c r="K3448"/>
  <c r="L3447"/>
  <c r="K3447"/>
  <c r="L3446"/>
  <c r="K3446"/>
  <c r="L3445"/>
  <c r="K3445"/>
  <c r="L3444"/>
  <c r="K3444"/>
  <c r="L3443"/>
  <c r="K3443"/>
  <c r="L3442"/>
  <c r="K3442"/>
  <c r="L3441"/>
  <c r="K3441"/>
  <c r="L3440"/>
  <c r="K3440"/>
  <c r="L3439"/>
  <c r="K3439"/>
  <c r="L3438"/>
  <c r="K3438"/>
  <c r="L3437"/>
  <c r="K3437"/>
  <c r="L3436"/>
  <c r="K3436"/>
  <c r="L3435"/>
  <c r="K3435"/>
  <c r="L3434"/>
  <c r="K3434"/>
  <c r="L3433"/>
  <c r="K3433"/>
  <c r="L3432"/>
  <c r="K3432"/>
  <c r="L3431"/>
  <c r="K3431"/>
  <c r="L3430"/>
  <c r="K3430"/>
  <c r="L3429"/>
  <c r="K3429"/>
  <c r="L3428"/>
  <c r="K3428"/>
  <c r="L3427"/>
  <c r="K3427"/>
  <c r="I3426"/>
  <c r="H3426"/>
  <c r="F3426"/>
  <c r="E3426"/>
  <c r="L3425"/>
  <c r="K3425"/>
  <c r="L3423"/>
  <c r="K3423"/>
  <c r="L3422"/>
  <c r="K3422"/>
  <c r="L3421"/>
  <c r="K3421"/>
  <c r="L3420"/>
  <c r="K3420"/>
  <c r="L3419"/>
  <c r="K3419"/>
  <c r="L3418"/>
  <c r="K3418"/>
  <c r="L3417"/>
  <c r="K3417"/>
  <c r="L3416"/>
  <c r="K3416"/>
  <c r="L3415"/>
  <c r="K3415"/>
  <c r="L3414"/>
  <c r="K3414"/>
  <c r="L3413"/>
  <c r="K3413"/>
  <c r="L3412"/>
  <c r="K3412"/>
  <c r="L3411"/>
  <c r="K3411"/>
  <c r="I3410"/>
  <c r="H3410"/>
  <c r="F3410"/>
  <c r="E3410"/>
  <c r="L3409"/>
  <c r="K3409"/>
  <c r="L3407"/>
  <c r="K3407"/>
  <c r="L3404"/>
  <c r="K3404"/>
  <c r="L3403"/>
  <c r="K3403"/>
  <c r="L3402"/>
  <c r="K3402"/>
  <c r="L3401"/>
  <c r="K3401"/>
  <c r="L3400"/>
  <c r="K3400"/>
  <c r="L3399"/>
  <c r="K3399"/>
  <c r="L3398"/>
  <c r="K3398"/>
  <c r="L3397"/>
  <c r="K3397"/>
  <c r="L3396"/>
  <c r="K3396"/>
  <c r="L3395"/>
  <c r="K3395"/>
  <c r="L3394"/>
  <c r="K3394"/>
  <c r="L3393"/>
  <c r="K3393"/>
  <c r="L3392"/>
  <c r="K3392"/>
  <c r="L3391"/>
  <c r="K3391"/>
  <c r="L3390"/>
  <c r="K3390"/>
  <c r="L3389"/>
  <c r="K3389"/>
  <c r="L3388"/>
  <c r="K3388"/>
  <c r="L3387"/>
  <c r="K3387"/>
  <c r="L3386"/>
  <c r="K3386"/>
  <c r="L3385"/>
  <c r="K3385"/>
  <c r="L3384"/>
  <c r="K3384"/>
  <c r="L3383"/>
  <c r="K3383"/>
  <c r="L3382"/>
  <c r="K3382"/>
  <c r="L3381"/>
  <c r="K3381"/>
  <c r="L3380"/>
  <c r="K3380"/>
  <c r="L3379"/>
  <c r="K3379"/>
  <c r="L3378"/>
  <c r="K3378"/>
  <c r="L3377"/>
  <c r="K3377"/>
  <c r="L3376"/>
  <c r="K3376"/>
  <c r="L3375"/>
  <c r="K3375"/>
  <c r="L3374"/>
  <c r="K3374"/>
  <c r="L3373"/>
  <c r="K3373"/>
  <c r="L3372"/>
  <c r="K3372"/>
  <c r="I3371"/>
  <c r="H3371"/>
  <c r="F3371"/>
  <c r="E3371"/>
  <c r="L3368"/>
  <c r="K3368"/>
  <c r="L3365"/>
  <c r="K3365"/>
  <c r="L3364"/>
  <c r="K3364"/>
  <c r="L3363"/>
  <c r="K3363"/>
  <c r="L3362"/>
  <c r="K3362"/>
  <c r="L3361"/>
  <c r="K3361"/>
  <c r="L3360"/>
  <c r="K3360"/>
  <c r="L3359"/>
  <c r="K3359"/>
  <c r="L3358"/>
  <c r="K3358"/>
  <c r="L3357"/>
  <c r="K3357"/>
  <c r="L3356"/>
  <c r="K3356"/>
  <c r="L3355"/>
  <c r="K3355"/>
  <c r="L3354"/>
  <c r="K3354"/>
  <c r="L3353"/>
  <c r="K3353"/>
  <c r="L3352"/>
  <c r="K3352"/>
  <c r="L3351"/>
  <c r="K3351"/>
  <c r="L3350"/>
  <c r="K3350"/>
  <c r="L3349"/>
  <c r="K3349"/>
  <c r="L3348"/>
  <c r="K3348"/>
  <c r="L3347"/>
  <c r="K3347"/>
  <c r="L3346"/>
  <c r="K3346"/>
  <c r="L3345"/>
  <c r="K3345"/>
  <c r="L3344"/>
  <c r="K3344"/>
  <c r="L3343"/>
  <c r="K3343"/>
  <c r="L3342"/>
  <c r="K3342"/>
  <c r="L3341"/>
  <c r="K3341"/>
  <c r="L3340"/>
  <c r="K3340"/>
  <c r="L3339"/>
  <c r="K3339"/>
  <c r="L3338"/>
  <c r="K3338"/>
  <c r="L3337"/>
  <c r="K3337"/>
  <c r="L3336"/>
  <c r="K3336"/>
  <c r="L3335"/>
  <c r="K3335"/>
  <c r="L3334"/>
  <c r="K3334"/>
  <c r="L3333"/>
  <c r="K3333"/>
  <c r="L3332"/>
  <c r="K3332"/>
  <c r="L3331"/>
  <c r="K3331"/>
  <c r="L3330"/>
  <c r="K3330"/>
  <c r="L3329"/>
  <c r="K3329"/>
  <c r="L3328"/>
  <c r="K3328"/>
  <c r="L3327"/>
  <c r="K3327"/>
  <c r="L3326"/>
  <c r="K3326"/>
  <c r="L3325"/>
  <c r="K3325"/>
  <c r="L3324"/>
  <c r="K3324"/>
  <c r="L3323"/>
  <c r="K3323"/>
  <c r="L3322"/>
  <c r="K3322"/>
  <c r="L3321"/>
  <c r="K3321"/>
  <c r="L3320"/>
  <c r="K3320"/>
  <c r="L3319"/>
  <c r="K3319"/>
  <c r="L3318"/>
  <c r="K3318"/>
  <c r="L3317"/>
  <c r="K3317"/>
  <c r="L3316"/>
  <c r="K3316"/>
  <c r="L3315"/>
  <c r="K3315"/>
  <c r="L3314"/>
  <c r="K3314"/>
  <c r="L3313"/>
  <c r="K3313"/>
  <c r="L3312"/>
  <c r="K3312"/>
  <c r="L3311"/>
  <c r="K3311"/>
  <c r="L3310"/>
  <c r="K3310"/>
  <c r="L3309"/>
  <c r="K3309"/>
  <c r="L3308"/>
  <c r="K3308"/>
  <c r="L3307"/>
  <c r="K3307"/>
  <c r="L3306"/>
  <c r="K3306"/>
  <c r="L3305"/>
  <c r="K3305"/>
  <c r="L3304"/>
  <c r="K3304"/>
  <c r="L3303"/>
  <c r="K3303"/>
  <c r="L3302"/>
  <c r="K3302"/>
  <c r="L3301"/>
  <c r="K3301"/>
  <c r="I3300"/>
  <c r="H3300"/>
  <c r="F3300"/>
  <c r="E3300"/>
  <c r="L3297"/>
  <c r="K3297"/>
  <c r="L3296"/>
  <c r="K3296"/>
  <c r="L3295"/>
  <c r="K3295"/>
  <c r="L3294"/>
  <c r="K3294"/>
  <c r="L3293"/>
  <c r="K3293"/>
  <c r="L3292"/>
  <c r="K3292"/>
  <c r="L3291"/>
  <c r="K3291"/>
  <c r="L3290"/>
  <c r="K3290"/>
  <c r="L3289"/>
  <c r="K3289"/>
  <c r="L3288"/>
  <c r="K3288"/>
  <c r="L3287"/>
  <c r="K3287"/>
  <c r="L3286"/>
  <c r="K3286"/>
  <c r="L3285"/>
  <c r="K3285"/>
  <c r="L3284"/>
  <c r="K3284"/>
  <c r="L3283"/>
  <c r="K3283"/>
  <c r="L3282"/>
  <c r="K3282"/>
  <c r="L3281"/>
  <c r="K3281"/>
  <c r="L3280"/>
  <c r="K3280"/>
  <c r="L3279"/>
  <c r="K3279"/>
  <c r="L3278"/>
  <c r="K3278"/>
  <c r="L3277"/>
  <c r="K3277"/>
  <c r="L3276"/>
  <c r="K3276"/>
  <c r="L3275"/>
  <c r="K3275"/>
  <c r="L3274"/>
  <c r="K3274"/>
  <c r="L3273"/>
  <c r="K3273"/>
  <c r="L3272"/>
  <c r="K3272"/>
  <c r="L3271"/>
  <c r="K3271"/>
  <c r="L3270"/>
  <c r="K3270"/>
  <c r="L3269"/>
  <c r="K3269"/>
  <c r="L3268"/>
  <c r="K3268"/>
  <c r="L3267"/>
  <c r="K3267"/>
  <c r="L3266"/>
  <c r="K3266"/>
  <c r="L3265"/>
  <c r="K3265"/>
  <c r="L3264"/>
  <c r="K3264"/>
  <c r="L3263"/>
  <c r="K3263"/>
  <c r="L3262"/>
  <c r="K3262"/>
  <c r="L3261"/>
  <c r="K3261"/>
  <c r="L3260"/>
  <c r="K3260"/>
  <c r="L3259"/>
  <c r="K3259"/>
  <c r="L3258"/>
  <c r="K3258"/>
  <c r="L3257"/>
  <c r="K3257"/>
  <c r="L3256"/>
  <c r="K3256"/>
  <c r="L3255"/>
  <c r="K3255"/>
  <c r="L3254"/>
  <c r="K3254"/>
  <c r="L3253"/>
  <c r="K3253"/>
  <c r="L3252"/>
  <c r="K3252"/>
  <c r="L3251"/>
  <c r="K3251"/>
  <c r="L3250"/>
  <c r="K3250"/>
  <c r="L3249"/>
  <c r="K3249"/>
  <c r="L3248"/>
  <c r="K3248"/>
  <c r="L3247"/>
  <c r="K3247"/>
  <c r="L3246"/>
  <c r="K3246"/>
  <c r="L3245"/>
  <c r="K3245"/>
  <c r="L3244"/>
  <c r="K3244"/>
  <c r="L3243"/>
  <c r="K3243"/>
  <c r="L3242"/>
  <c r="K3242"/>
  <c r="L3241"/>
  <c r="K3241"/>
  <c r="L3240"/>
  <c r="K3240"/>
  <c r="L3239"/>
  <c r="K3239"/>
  <c r="L3238"/>
  <c r="K3238"/>
  <c r="L3237"/>
  <c r="K3237"/>
  <c r="L3236"/>
  <c r="K3236"/>
  <c r="L3235"/>
  <c r="K3235"/>
  <c r="L3234"/>
  <c r="K3234"/>
  <c r="L3233"/>
  <c r="K3233"/>
  <c r="L3232"/>
  <c r="K3232"/>
  <c r="L3231"/>
  <c r="K3231"/>
  <c r="L3230"/>
  <c r="K3230"/>
  <c r="L3229"/>
  <c r="K3229"/>
  <c r="L3228"/>
  <c r="K3228"/>
  <c r="L3227"/>
  <c r="K3227"/>
  <c r="L3226"/>
  <c r="K3226"/>
  <c r="L3225"/>
  <c r="K3225"/>
  <c r="L3224"/>
  <c r="K3224"/>
  <c r="L3223"/>
  <c r="K3223"/>
  <c r="L3222"/>
  <c r="K3222"/>
  <c r="L3221"/>
  <c r="K3221"/>
  <c r="L3220"/>
  <c r="K3220"/>
  <c r="L3219"/>
  <c r="K3219"/>
  <c r="L3218"/>
  <c r="K3218"/>
  <c r="L3217"/>
  <c r="K3217"/>
  <c r="L3216"/>
  <c r="K3216"/>
  <c r="L3215"/>
  <c r="K3215"/>
  <c r="L3214"/>
  <c r="K3214"/>
  <c r="L3213"/>
  <c r="K3213"/>
  <c r="L3212"/>
  <c r="K3212"/>
  <c r="L3211"/>
  <c r="K3211"/>
  <c r="L3210"/>
  <c r="K3210"/>
  <c r="L3209"/>
  <c r="K3209"/>
  <c r="L3208"/>
  <c r="K3208"/>
  <c r="L3207"/>
  <c r="K3207"/>
  <c r="L3206"/>
  <c r="K3206"/>
  <c r="L3205"/>
  <c r="K3205"/>
  <c r="L3204"/>
  <c r="K3204"/>
  <c r="L3203"/>
  <c r="K3203"/>
  <c r="L3202"/>
  <c r="K3202"/>
  <c r="L3201"/>
  <c r="K3201"/>
  <c r="L3200"/>
  <c r="K3200"/>
  <c r="L3199"/>
  <c r="K3199"/>
  <c r="L3198"/>
  <c r="K3198"/>
  <c r="L3197"/>
  <c r="K3197"/>
  <c r="L3196"/>
  <c r="K3196"/>
  <c r="L3195"/>
  <c r="K3195"/>
  <c r="L3194"/>
  <c r="K3194"/>
  <c r="L3193"/>
  <c r="K3193"/>
  <c r="L3192"/>
  <c r="K3192"/>
  <c r="L3191"/>
  <c r="K3191"/>
  <c r="L3190"/>
  <c r="K3190"/>
  <c r="L3189"/>
  <c r="K3189"/>
  <c r="L3188"/>
  <c r="K3188"/>
  <c r="L3187"/>
  <c r="K3187"/>
  <c r="L3186"/>
  <c r="K3186"/>
  <c r="L3185"/>
  <c r="K3185"/>
  <c r="L3184"/>
  <c r="K3184"/>
  <c r="L3183"/>
  <c r="K3183"/>
  <c r="L3182"/>
  <c r="K3182"/>
  <c r="L3181"/>
  <c r="K3181"/>
  <c r="L3180"/>
  <c r="K3180"/>
  <c r="L3179"/>
  <c r="K3179"/>
  <c r="L3178"/>
  <c r="K3178"/>
  <c r="L3177"/>
  <c r="K3177"/>
  <c r="L3176"/>
  <c r="K3176"/>
  <c r="L3175"/>
  <c r="K3175"/>
  <c r="L3174"/>
  <c r="K3174"/>
  <c r="L3173"/>
  <c r="K3173"/>
  <c r="L3172"/>
  <c r="K3172"/>
  <c r="L3171"/>
  <c r="K3171"/>
  <c r="L3170"/>
  <c r="K3170"/>
  <c r="I3169"/>
  <c r="H3169"/>
  <c r="H3515" s="1"/>
  <c r="F3169"/>
  <c r="E3169"/>
  <c r="E3515" s="1"/>
  <c r="L3168"/>
  <c r="K3168"/>
  <c r="I3162"/>
  <c r="H3162"/>
  <c r="F3162"/>
  <c r="E3162"/>
  <c r="I3161"/>
  <c r="H3161"/>
  <c r="F3161"/>
  <c r="E3161"/>
  <c r="L3160"/>
  <c r="K3160"/>
  <c r="L3159"/>
  <c r="K3159"/>
  <c r="L3158"/>
  <c r="K3158"/>
  <c r="L3157"/>
  <c r="K3157"/>
  <c r="L3156"/>
  <c r="K3156"/>
  <c r="L3155"/>
  <c r="K3155"/>
  <c r="L3154"/>
  <c r="K3154"/>
  <c r="L3153"/>
  <c r="K3153"/>
  <c r="L3152"/>
  <c r="K3152"/>
  <c r="L3151"/>
  <c r="K3151"/>
  <c r="L3150"/>
  <c r="K3150"/>
  <c r="L3149"/>
  <c r="K3149"/>
  <c r="L3148"/>
  <c r="K3148"/>
  <c r="L3147"/>
  <c r="K3147"/>
  <c r="L3146"/>
  <c r="K3146"/>
  <c r="L3145"/>
  <c r="K3145"/>
  <c r="L3144"/>
  <c r="K3144"/>
  <c r="L3143"/>
  <c r="K3143"/>
  <c r="L3142"/>
  <c r="K3142"/>
  <c r="L3141"/>
  <c r="K3141"/>
  <c r="L3140"/>
  <c r="K3140"/>
  <c r="L3139"/>
  <c r="K3139"/>
  <c r="L3138"/>
  <c r="K3138"/>
  <c r="L3137"/>
  <c r="K3137"/>
  <c r="L3136"/>
  <c r="K3136"/>
  <c r="L3135"/>
  <c r="K3135"/>
  <c r="L3134"/>
  <c r="K3134"/>
  <c r="L3133"/>
  <c r="K3133"/>
  <c r="L3132"/>
  <c r="K3132"/>
  <c r="H3131"/>
  <c r="E3131"/>
  <c r="L3130"/>
  <c r="K3130"/>
  <c r="L3129"/>
  <c r="K3129"/>
  <c r="L3128"/>
  <c r="K3128"/>
  <c r="L3127"/>
  <c r="K3127"/>
  <c r="L3123"/>
  <c r="K3123"/>
  <c r="L3122"/>
  <c r="K3122"/>
  <c r="L3121"/>
  <c r="K3121"/>
  <c r="L3120"/>
  <c r="K3120"/>
  <c r="L3119"/>
  <c r="K3119"/>
  <c r="L3118"/>
  <c r="K3118"/>
  <c r="L3117"/>
  <c r="K3117"/>
  <c r="L3116"/>
  <c r="K3116"/>
  <c r="L3115"/>
  <c r="K3115"/>
  <c r="L3114"/>
  <c r="K3114"/>
  <c r="L3113"/>
  <c r="K3113"/>
  <c r="L3112"/>
  <c r="K3112"/>
  <c r="L3111"/>
  <c r="K3111"/>
  <c r="L3110"/>
  <c r="K3110"/>
  <c r="L3109"/>
  <c r="K3109"/>
  <c r="L3108"/>
  <c r="K3108"/>
  <c r="L3107"/>
  <c r="K3107"/>
  <c r="L3106"/>
  <c r="K3106"/>
  <c r="L3105"/>
  <c r="K3105"/>
  <c r="L3104"/>
  <c r="K3104"/>
  <c r="L3103"/>
  <c r="K3103"/>
  <c r="L3102"/>
  <c r="K3102"/>
  <c r="L3101"/>
  <c r="K3101"/>
  <c r="L3100"/>
  <c r="K3100"/>
  <c r="L3099"/>
  <c r="K3099"/>
  <c r="L3098"/>
  <c r="K3098"/>
  <c r="L3097"/>
  <c r="K3097"/>
  <c r="L3096"/>
  <c r="K3096"/>
  <c r="L3095"/>
  <c r="K3095"/>
  <c r="L3094"/>
  <c r="K3094"/>
  <c r="L3093"/>
  <c r="K3093"/>
  <c r="L3092"/>
  <c r="K3092"/>
  <c r="L3091"/>
  <c r="K3091"/>
  <c r="L3090"/>
  <c r="K3090"/>
  <c r="L3089"/>
  <c r="K3089"/>
  <c r="L3088"/>
  <c r="K3088"/>
  <c r="L3087"/>
  <c r="K3087"/>
  <c r="L3086"/>
  <c r="K3086"/>
  <c r="L3085"/>
  <c r="K3085"/>
  <c r="L3084"/>
  <c r="K3084"/>
  <c r="L3083"/>
  <c r="K3083"/>
  <c r="L3082"/>
  <c r="K3082"/>
  <c r="L3081"/>
  <c r="K3081"/>
  <c r="L3080"/>
  <c r="K3080"/>
  <c r="L3079"/>
  <c r="K3079"/>
  <c r="L3078"/>
  <c r="K3078"/>
  <c r="L3077"/>
  <c r="K3077"/>
  <c r="L3076"/>
  <c r="K3076"/>
  <c r="L3075"/>
  <c r="K3075"/>
  <c r="L3074"/>
  <c r="K3074"/>
  <c r="L3073"/>
  <c r="K3073"/>
  <c r="L3072"/>
  <c r="K3072"/>
  <c r="L3071"/>
  <c r="K3071"/>
  <c r="L3070"/>
  <c r="K3070"/>
  <c r="L3069"/>
  <c r="K3069"/>
  <c r="L3068"/>
  <c r="K3068"/>
  <c r="L3067"/>
  <c r="K3067"/>
  <c r="L3066"/>
  <c r="K3066"/>
  <c r="L3065"/>
  <c r="K3065"/>
  <c r="L3064"/>
  <c r="K3064"/>
  <c r="L3063"/>
  <c r="K3063"/>
  <c r="L3062"/>
  <c r="K3062"/>
  <c r="H3061"/>
  <c r="F3061"/>
  <c r="E3061"/>
  <c r="L3060"/>
  <c r="K3060"/>
  <c r="L3059"/>
  <c r="K3059"/>
  <c r="L3058"/>
  <c r="K3058"/>
  <c r="L3057"/>
  <c r="K3057"/>
  <c r="L3056"/>
  <c r="K3056"/>
  <c r="L3055"/>
  <c r="K3055"/>
  <c r="L3054"/>
  <c r="K3054"/>
  <c r="L3053"/>
  <c r="K3053"/>
  <c r="L3052"/>
  <c r="K3052"/>
  <c r="L3051"/>
  <c r="K3051"/>
  <c r="I3050"/>
  <c r="H3050"/>
  <c r="F3050"/>
  <c r="E3050"/>
  <c r="L3049"/>
  <c r="K3049"/>
  <c r="L3048"/>
  <c r="K3048"/>
  <c r="L3047"/>
  <c r="K3047"/>
  <c r="L3046"/>
  <c r="K3046"/>
  <c r="L3045"/>
  <c r="K3045"/>
  <c r="L3044"/>
  <c r="K3044"/>
  <c r="L3043"/>
  <c r="K3043"/>
  <c r="L3042"/>
  <c r="K3042"/>
  <c r="L3041"/>
  <c r="K3041"/>
  <c r="L3040"/>
  <c r="K3040"/>
  <c r="L3039"/>
  <c r="K3039"/>
  <c r="L3038"/>
  <c r="K3038"/>
  <c r="L3037"/>
  <c r="K3037"/>
  <c r="L3036"/>
  <c r="K3036"/>
  <c r="L3035"/>
  <c r="K3035"/>
  <c r="L3034"/>
  <c r="K3034"/>
  <c r="L3033"/>
  <c r="K3033"/>
  <c r="L3032"/>
  <c r="K3032"/>
  <c r="L3031"/>
  <c r="K3031"/>
  <c r="L3030"/>
  <c r="K3030"/>
  <c r="L3029"/>
  <c r="K3029"/>
  <c r="L3028"/>
  <c r="K3028"/>
  <c r="L3027"/>
  <c r="K3027"/>
  <c r="L3026"/>
  <c r="K3026"/>
  <c r="L3025"/>
  <c r="K3025"/>
  <c r="L3024"/>
  <c r="K3024"/>
  <c r="L3023"/>
  <c r="K3023"/>
  <c r="L3022"/>
  <c r="K3022"/>
  <c r="L3021"/>
  <c r="K3021"/>
  <c r="L3020"/>
  <c r="K3020"/>
  <c r="L3019"/>
  <c r="K3019"/>
  <c r="L3018"/>
  <c r="K3018"/>
  <c r="L3017"/>
  <c r="K3017"/>
  <c r="L3016"/>
  <c r="K3016"/>
  <c r="L3015"/>
  <c r="K3015"/>
  <c r="L3014"/>
  <c r="K3014"/>
  <c r="L3013"/>
  <c r="K3013"/>
  <c r="L3012"/>
  <c r="K3012"/>
  <c r="L3011"/>
  <c r="K3011"/>
  <c r="L3010"/>
  <c r="K3010"/>
  <c r="L3009"/>
  <c r="K3009"/>
  <c r="L3008"/>
  <c r="K3008"/>
  <c r="L3007"/>
  <c r="K3007"/>
  <c r="L3006"/>
  <c r="K3006"/>
  <c r="L3005"/>
  <c r="K3005"/>
  <c r="L3004"/>
  <c r="K3004"/>
  <c r="L3003"/>
  <c r="K3003"/>
  <c r="L3002"/>
  <c r="K3002"/>
  <c r="L3001"/>
  <c r="K3001"/>
  <c r="L3000"/>
  <c r="K3000"/>
  <c r="L2999"/>
  <c r="K2999"/>
  <c r="L2998"/>
  <c r="K2998"/>
  <c r="L2997"/>
  <c r="K2997"/>
  <c r="L2996"/>
  <c r="K2996"/>
  <c r="L2995"/>
  <c r="K2995"/>
  <c r="L2994"/>
  <c r="K2994"/>
  <c r="L2993"/>
  <c r="K2993"/>
  <c r="L2992"/>
  <c r="K2992"/>
  <c r="L2991"/>
  <c r="K2991"/>
  <c r="L2990"/>
  <c r="K2990"/>
  <c r="L2989"/>
  <c r="K2989"/>
  <c r="L2988"/>
  <c r="K2988"/>
  <c r="L2987"/>
  <c r="K2987"/>
  <c r="L2986"/>
  <c r="K2986"/>
  <c r="L2985"/>
  <c r="K2985"/>
  <c r="L2984"/>
  <c r="K2984"/>
  <c r="L2983"/>
  <c r="K2983"/>
  <c r="L2982"/>
  <c r="K2982"/>
  <c r="L2981"/>
  <c r="K2981"/>
  <c r="L2980"/>
  <c r="K2980"/>
  <c r="L2979"/>
  <c r="K2979"/>
  <c r="L2978"/>
  <c r="K2978"/>
  <c r="L2977"/>
  <c r="K2977"/>
  <c r="L2976"/>
  <c r="K2976"/>
  <c r="L2975"/>
  <c r="K2975"/>
  <c r="L2974"/>
  <c r="K2974"/>
  <c r="L2973"/>
  <c r="K2973"/>
  <c r="L2972"/>
  <c r="K2972"/>
  <c r="L2971"/>
  <c r="K2971"/>
  <c r="L2970"/>
  <c r="K2970"/>
  <c r="L2969"/>
  <c r="K2969"/>
  <c r="L2968"/>
  <c r="K2968"/>
  <c r="L2967"/>
  <c r="K2967"/>
  <c r="L2966"/>
  <c r="K2966"/>
  <c r="L2965"/>
  <c r="K2965"/>
  <c r="L2964"/>
  <c r="K2964"/>
  <c r="L2963"/>
  <c r="K2963"/>
  <c r="L2962"/>
  <c r="K2962"/>
  <c r="L2961"/>
  <c r="K2961"/>
  <c r="L2960"/>
  <c r="K2960"/>
  <c r="L2959"/>
  <c r="K2959"/>
  <c r="L2958"/>
  <c r="K2958"/>
  <c r="L2957"/>
  <c r="K2957"/>
  <c r="L2956"/>
  <c r="K2956"/>
  <c r="L2955"/>
  <c r="K2955"/>
  <c r="L2954"/>
  <c r="K2954"/>
  <c r="L2953"/>
  <c r="K2953"/>
  <c r="L2952"/>
  <c r="K2952"/>
  <c r="L2951"/>
  <c r="K2951"/>
  <c r="L2950"/>
  <c r="K2950"/>
  <c r="L2949"/>
  <c r="K2949"/>
  <c r="L2948"/>
  <c r="K2948"/>
  <c r="L2947"/>
  <c r="K2947"/>
  <c r="L2946"/>
  <c r="K2946"/>
  <c r="L2945"/>
  <c r="K2945"/>
  <c r="L2944"/>
  <c r="K2944"/>
  <c r="L2943"/>
  <c r="K2943"/>
  <c r="L2942"/>
  <c r="K2942"/>
  <c r="L2941"/>
  <c r="K2941"/>
  <c r="L2940"/>
  <c r="K2940"/>
  <c r="L2939"/>
  <c r="K2939"/>
  <c r="I2938"/>
  <c r="H2938"/>
  <c r="F2938"/>
  <c r="E2938"/>
  <c r="L2937"/>
  <c r="K2937"/>
  <c r="L2936"/>
  <c r="K2936"/>
  <c r="L2935"/>
  <c r="K2935"/>
  <c r="L2934"/>
  <c r="K2934"/>
  <c r="L2933"/>
  <c r="K2933"/>
  <c r="L2932"/>
  <c r="K2932"/>
  <c r="L2931"/>
  <c r="K2931"/>
  <c r="L2930"/>
  <c r="K2930"/>
  <c r="I2929"/>
  <c r="H2929"/>
  <c r="F2929"/>
  <c r="E2929"/>
  <c r="L2927"/>
  <c r="K2927"/>
  <c r="L2926"/>
  <c r="K2926"/>
  <c r="K3161" s="1"/>
  <c r="L2924"/>
  <c r="K2924"/>
  <c r="L2920"/>
  <c r="K2920"/>
  <c r="L2919"/>
  <c r="K2919"/>
  <c r="L2918"/>
  <c r="K2918"/>
  <c r="L2917"/>
  <c r="K2917"/>
  <c r="L2916"/>
  <c r="K2916"/>
  <c r="L2915"/>
  <c r="K2915"/>
  <c r="L2914"/>
  <c r="K2914"/>
  <c r="L2913"/>
  <c r="K2913"/>
  <c r="L2912"/>
  <c r="K2912"/>
  <c r="L2911"/>
  <c r="K2911"/>
  <c r="L2910"/>
  <c r="K2910"/>
  <c r="L2909"/>
  <c r="K2909"/>
  <c r="L2908"/>
  <c r="K2908"/>
  <c r="L2907"/>
  <c r="K2907"/>
  <c r="L2906"/>
  <c r="K2906"/>
  <c r="L2905"/>
  <c r="K2905"/>
  <c r="L2904"/>
  <c r="K2904"/>
  <c r="L2903"/>
  <c r="K2903"/>
  <c r="L2902"/>
  <c r="K2902"/>
  <c r="L2901"/>
  <c r="K2901"/>
  <c r="L2900"/>
  <c r="K2900"/>
  <c r="L2899"/>
  <c r="K2899"/>
  <c r="L2898"/>
  <c r="K2898"/>
  <c r="L2897"/>
  <c r="K2897"/>
  <c r="L2896"/>
  <c r="K2896"/>
  <c r="L2895"/>
  <c r="K2895"/>
  <c r="L2894"/>
  <c r="K2894"/>
  <c r="L2893"/>
  <c r="K2893"/>
  <c r="L2892"/>
  <c r="K2892"/>
  <c r="L2891"/>
  <c r="K2891"/>
  <c r="L2890"/>
  <c r="K2890"/>
  <c r="L2889"/>
  <c r="K2889"/>
  <c r="L2888"/>
  <c r="K2888"/>
  <c r="L2887"/>
  <c r="K2887"/>
  <c r="L2886"/>
  <c r="K2886"/>
  <c r="L2885"/>
  <c r="K2885"/>
  <c r="L2884"/>
  <c r="K2884"/>
  <c r="L2883"/>
  <c r="K2883"/>
  <c r="L2882"/>
  <c r="K2882"/>
  <c r="L2881"/>
  <c r="K2881"/>
  <c r="L2880"/>
  <c r="K2880"/>
  <c r="L2879"/>
  <c r="K2879"/>
  <c r="L2878"/>
  <c r="K2878"/>
  <c r="I2877"/>
  <c r="I2875" s="1"/>
  <c r="H2877"/>
  <c r="F2877"/>
  <c r="E2877"/>
  <c r="L2868"/>
  <c r="K2868"/>
  <c r="L2862"/>
  <c r="K2862"/>
  <c r="L2861"/>
  <c r="K2861"/>
  <c r="L2860"/>
  <c r="K2860"/>
  <c r="L2859"/>
  <c r="K2859"/>
  <c r="L2858"/>
  <c r="K2858"/>
  <c r="L2857"/>
  <c r="K2857"/>
  <c r="L2856"/>
  <c r="K2856"/>
  <c r="L2855"/>
  <c r="K2855"/>
  <c r="L2854"/>
  <c r="K2854"/>
  <c r="L2853"/>
  <c r="K2853"/>
  <c r="L2852"/>
  <c r="K2852"/>
  <c r="L2851"/>
  <c r="K2851"/>
  <c r="L2850"/>
  <c r="K2850"/>
  <c r="L2849"/>
  <c r="K2849"/>
  <c r="L2848"/>
  <c r="K2848"/>
  <c r="L2847"/>
  <c r="K2847"/>
  <c r="L2846"/>
  <c r="K2846"/>
  <c r="L2845"/>
  <c r="K2845"/>
  <c r="L2844"/>
  <c r="K2844"/>
  <c r="L2843"/>
  <c r="K2843"/>
  <c r="L2842"/>
  <c r="K2842"/>
  <c r="L2841"/>
  <c r="K2841"/>
  <c r="L2840"/>
  <c r="K2840"/>
  <c r="L2839"/>
  <c r="K2839"/>
  <c r="L2838"/>
  <c r="K2838"/>
  <c r="L2837"/>
  <c r="K2837"/>
  <c r="L2836"/>
  <c r="K2836"/>
  <c r="L2835"/>
  <c r="K2835"/>
  <c r="L2834"/>
  <c r="K2834"/>
  <c r="L2833"/>
  <c r="K2833"/>
  <c r="L2832"/>
  <c r="K2832"/>
  <c r="L2831"/>
  <c r="K2831"/>
  <c r="L2830"/>
  <c r="K2830"/>
  <c r="L2829"/>
  <c r="K2829"/>
  <c r="L2828"/>
  <c r="K2828"/>
  <c r="L2827"/>
  <c r="K2827"/>
  <c r="L2826"/>
  <c r="K2826"/>
  <c r="L2825"/>
  <c r="K2825"/>
  <c r="L2824"/>
  <c r="K2824"/>
  <c r="L2823"/>
  <c r="K2823"/>
  <c r="L2822"/>
  <c r="K2822"/>
  <c r="L2821"/>
  <c r="K2821"/>
  <c r="L2820"/>
  <c r="K2820"/>
  <c r="L2819"/>
  <c r="K2819"/>
  <c r="L2818"/>
  <c r="K2818"/>
  <c r="L2817"/>
  <c r="K2817"/>
  <c r="L2816"/>
  <c r="K2816"/>
  <c r="L2815"/>
  <c r="K2815"/>
  <c r="L2814"/>
  <c r="K2814"/>
  <c r="L2813"/>
  <c r="K2813"/>
  <c r="L2812"/>
  <c r="K2812"/>
  <c r="L2811"/>
  <c r="K2811"/>
  <c r="L2810"/>
  <c r="K2810"/>
  <c r="L2809"/>
  <c r="K2809"/>
  <c r="L2808"/>
  <c r="K2808"/>
  <c r="L2807"/>
  <c r="K2807"/>
  <c r="L2806"/>
  <c r="K2806"/>
  <c r="L2805"/>
  <c r="K2805"/>
  <c r="L2804"/>
  <c r="K2804"/>
  <c r="L2803"/>
  <c r="K2803"/>
  <c r="L2802"/>
  <c r="K2802"/>
  <c r="L2801"/>
  <c r="K2801"/>
  <c r="L2800"/>
  <c r="K2800"/>
  <c r="L2799"/>
  <c r="K2799"/>
  <c r="L2798"/>
  <c r="K2798"/>
  <c r="L2797"/>
  <c r="K2797"/>
  <c r="L2796"/>
  <c r="K2796"/>
  <c r="L2795"/>
  <c r="K2795"/>
  <c r="I2794"/>
  <c r="I2792" s="1"/>
  <c r="H2794"/>
  <c r="F2794"/>
  <c r="E2794"/>
  <c r="E2792" s="1"/>
  <c r="L2785"/>
  <c r="K2785"/>
  <c r="L2768"/>
  <c r="K2768"/>
  <c r="L2767"/>
  <c r="K2767"/>
  <c r="L2766"/>
  <c r="K2766"/>
  <c r="L2765"/>
  <c r="K2765"/>
  <c r="L2764"/>
  <c r="K2764"/>
  <c r="L2763"/>
  <c r="K2763"/>
  <c r="L2762"/>
  <c r="K2762"/>
  <c r="L2761"/>
  <c r="K2761"/>
  <c r="L2760"/>
  <c r="K2760"/>
  <c r="L2759"/>
  <c r="K2759"/>
  <c r="L2758"/>
  <c r="K2758"/>
  <c r="L2757"/>
  <c r="K2757"/>
  <c r="L2756"/>
  <c r="K2756"/>
  <c r="L2755"/>
  <c r="K2755"/>
  <c r="L2754"/>
  <c r="K2754"/>
  <c r="L2753"/>
  <c r="K2753"/>
  <c r="L2752"/>
  <c r="K2752"/>
  <c r="L2751"/>
  <c r="K2751"/>
  <c r="L2750"/>
  <c r="K2750"/>
  <c r="L2749"/>
  <c r="K2749"/>
  <c r="L2748"/>
  <c r="K2748"/>
  <c r="L2747"/>
  <c r="K2747"/>
  <c r="L2746"/>
  <c r="K2746"/>
  <c r="L2745"/>
  <c r="K2745"/>
  <c r="L2744"/>
  <c r="K2744"/>
  <c r="L2743"/>
  <c r="K2743"/>
  <c r="L2742"/>
  <c r="K2742"/>
  <c r="L2741"/>
  <c r="K2741"/>
  <c r="L2740"/>
  <c r="K2740"/>
  <c r="L2739"/>
  <c r="K2739"/>
  <c r="L2738"/>
  <c r="K2738"/>
  <c r="L2737"/>
  <c r="K2737"/>
  <c r="L2736"/>
  <c r="K2736"/>
  <c r="L2735"/>
  <c r="K2735"/>
  <c r="L2734"/>
  <c r="K2734"/>
  <c r="L2733"/>
  <c r="K2733"/>
  <c r="L2732"/>
  <c r="K2732"/>
  <c r="L2731"/>
  <c r="K2731"/>
  <c r="L2730"/>
  <c r="K2730"/>
  <c r="L2729"/>
  <c r="K2729"/>
  <c r="L2728"/>
  <c r="K2728"/>
  <c r="L2727"/>
  <c r="K2727"/>
  <c r="L2726"/>
  <c r="K2726"/>
  <c r="L2725"/>
  <c r="K2725"/>
  <c r="L2724"/>
  <c r="K2724"/>
  <c r="L2723"/>
  <c r="K2723"/>
  <c r="L2722"/>
  <c r="K2722"/>
  <c r="L2721"/>
  <c r="K2721"/>
  <c r="L2720"/>
  <c r="K2720"/>
  <c r="L2719"/>
  <c r="K2719"/>
  <c r="L2718"/>
  <c r="K2718"/>
  <c r="L2717"/>
  <c r="K2717"/>
  <c r="L2716"/>
  <c r="K2716"/>
  <c r="L2715"/>
  <c r="K2715"/>
  <c r="L2714"/>
  <c r="K2714"/>
  <c r="L2713"/>
  <c r="K2713"/>
  <c r="L2712"/>
  <c r="K2712"/>
  <c r="L2711"/>
  <c r="K2711"/>
  <c r="L2710"/>
  <c r="K2710"/>
  <c r="L2709"/>
  <c r="K2709"/>
  <c r="L2708"/>
  <c r="K2708"/>
  <c r="L2707"/>
  <c r="K2707"/>
  <c r="L2706"/>
  <c r="K2706"/>
  <c r="L2705"/>
  <c r="K2705"/>
  <c r="L2704"/>
  <c r="K2704"/>
  <c r="L2703"/>
  <c r="K2703"/>
  <c r="L2702"/>
  <c r="K2702"/>
  <c r="L2701"/>
  <c r="K2701"/>
  <c r="L2700"/>
  <c r="K2700"/>
  <c r="L2699"/>
  <c r="K2699"/>
  <c r="L2698"/>
  <c r="K2698"/>
  <c r="L2697"/>
  <c r="K2697"/>
  <c r="L2696"/>
  <c r="K2696"/>
  <c r="L2695"/>
  <c r="K2695"/>
  <c r="L2694"/>
  <c r="K2694"/>
  <c r="L2693"/>
  <c r="K2693"/>
  <c r="L2692"/>
  <c r="K2692"/>
  <c r="L2691"/>
  <c r="K2691"/>
  <c r="L2690"/>
  <c r="K2690"/>
  <c r="L2689"/>
  <c r="K2689"/>
  <c r="L2688"/>
  <c r="K2688"/>
  <c r="L2687"/>
  <c r="K2687"/>
  <c r="L2686"/>
  <c r="K2686"/>
  <c r="L2685"/>
  <c r="K2685"/>
  <c r="L2684"/>
  <c r="K2684"/>
  <c r="L2683"/>
  <c r="K2683"/>
  <c r="L2682"/>
  <c r="K2682"/>
  <c r="L2681"/>
  <c r="K2681"/>
  <c r="L2680"/>
  <c r="K2680"/>
  <c r="L2679"/>
  <c r="K2679"/>
  <c r="L2678"/>
  <c r="K2678"/>
  <c r="L2677"/>
  <c r="K2677"/>
  <c r="L2676"/>
  <c r="K2676"/>
  <c r="L2675"/>
  <c r="K2675"/>
  <c r="L2674"/>
  <c r="K2674"/>
  <c r="L2673"/>
  <c r="K2673"/>
  <c r="L2672"/>
  <c r="K2672"/>
  <c r="L2671"/>
  <c r="K2671"/>
  <c r="L2670"/>
  <c r="K2670"/>
  <c r="L2669"/>
  <c r="K2669"/>
  <c r="L2668"/>
  <c r="K2668"/>
  <c r="L2667"/>
  <c r="K2667"/>
  <c r="L2666"/>
  <c r="K2666"/>
  <c r="L2665"/>
  <c r="K2665"/>
  <c r="L2664"/>
  <c r="K2664"/>
  <c r="L2663"/>
  <c r="K2663"/>
  <c r="L2662"/>
  <c r="K2662"/>
  <c r="L2661"/>
  <c r="K2661"/>
  <c r="L2660"/>
  <c r="K2660"/>
  <c r="L2659"/>
  <c r="K2659"/>
  <c r="L2658"/>
  <c r="K2658"/>
  <c r="L2657"/>
  <c r="K2657"/>
  <c r="L2656"/>
  <c r="K2656"/>
  <c r="L2655"/>
  <c r="K2655"/>
  <c r="L2654"/>
  <c r="K2654"/>
  <c r="L2653"/>
  <c r="K2653"/>
  <c r="L2652"/>
  <c r="K2652"/>
  <c r="L2651"/>
  <c r="K2651"/>
  <c r="L2650"/>
  <c r="K2650"/>
  <c r="L2649"/>
  <c r="K2649"/>
  <c r="L2648"/>
  <c r="K2648"/>
  <c r="L2647"/>
  <c r="K2647"/>
  <c r="L2646"/>
  <c r="K2646"/>
  <c r="L2645"/>
  <c r="K2645"/>
  <c r="L2644"/>
  <c r="K2644"/>
  <c r="L2643"/>
  <c r="K2643"/>
  <c r="L2642"/>
  <c r="K2642"/>
  <c r="L2641"/>
  <c r="K2641"/>
  <c r="L2640"/>
  <c r="K2640"/>
  <c r="L2639"/>
  <c r="K2639"/>
  <c r="H2638"/>
  <c r="E2638"/>
  <c r="G2638" s="1"/>
  <c r="K2552"/>
  <c r="I2552"/>
  <c r="H2552"/>
  <c r="F2552"/>
  <c r="E2552"/>
  <c r="L2547"/>
  <c r="K2547"/>
  <c r="L2546"/>
  <c r="K2546"/>
  <c r="L2545"/>
  <c r="K2545"/>
  <c r="L2544"/>
  <c r="K2544"/>
  <c r="L2543"/>
  <c r="K2543"/>
  <c r="K2542" s="1"/>
  <c r="I2542"/>
  <c r="H2542"/>
  <c r="F2542"/>
  <c r="E2542"/>
  <c r="L2538"/>
  <c r="K2538"/>
  <c r="L2537"/>
  <c r="K2537"/>
  <c r="L2536"/>
  <c r="K2536"/>
  <c r="L2535"/>
  <c r="K2535"/>
  <c r="L2534"/>
  <c r="K2534"/>
  <c r="L2533"/>
  <c r="K2533"/>
  <c r="L2532"/>
  <c r="K2532"/>
  <c r="L2531"/>
  <c r="K2531"/>
  <c r="L2530"/>
  <c r="K2530"/>
  <c r="L2529"/>
  <c r="K2529"/>
  <c r="L2528"/>
  <c r="K2528"/>
  <c r="L2527"/>
  <c r="K2527"/>
  <c r="L2526"/>
  <c r="K2526"/>
  <c r="L2525"/>
  <c r="K2525"/>
  <c r="L2524"/>
  <c r="K2524"/>
  <c r="L2523"/>
  <c r="K2523"/>
  <c r="L2522"/>
  <c r="K2522"/>
  <c r="L2521"/>
  <c r="K2521"/>
  <c r="L2520"/>
  <c r="K2520"/>
  <c r="L2519"/>
  <c r="K2519"/>
  <c r="L2518"/>
  <c r="K2518"/>
  <c r="L2517"/>
  <c r="K2517"/>
  <c r="L2516"/>
  <c r="K2516"/>
  <c r="L2515"/>
  <c r="K2515"/>
  <c r="L2514"/>
  <c r="K2514"/>
  <c r="L2513"/>
  <c r="K2513"/>
  <c r="L2512"/>
  <c r="K2512"/>
  <c r="L2511"/>
  <c r="K2511"/>
  <c r="L2510"/>
  <c r="K2510"/>
  <c r="L2509"/>
  <c r="K2509"/>
  <c r="L2508"/>
  <c r="K2508"/>
  <c r="L2507"/>
  <c r="K2507"/>
  <c r="L2506"/>
  <c r="K2506"/>
  <c r="L2505"/>
  <c r="K2505"/>
  <c r="L2504"/>
  <c r="K2504"/>
  <c r="L2503"/>
  <c r="K2503"/>
  <c r="L2502"/>
  <c r="K2502"/>
  <c r="L2501"/>
  <c r="K2501"/>
  <c r="L2500"/>
  <c r="K2500"/>
  <c r="L2499"/>
  <c r="K2499"/>
  <c r="L2498"/>
  <c r="K2498"/>
  <c r="L2497"/>
  <c r="K2497"/>
  <c r="L2496"/>
  <c r="K2496"/>
  <c r="L2495"/>
  <c r="K2495"/>
  <c r="L2494"/>
  <c r="K2494"/>
  <c r="L2493"/>
  <c r="K2493"/>
  <c r="L2492"/>
  <c r="K2492"/>
  <c r="L2491"/>
  <c r="K2491"/>
  <c r="L2490"/>
  <c r="K2490"/>
  <c r="L2489"/>
  <c r="K2489"/>
  <c r="L2488"/>
  <c r="K2488"/>
  <c r="L2487"/>
  <c r="K2487"/>
  <c r="L2486"/>
  <c r="K2486"/>
  <c r="L2485"/>
  <c r="K2485"/>
  <c r="L2484"/>
  <c r="K2484"/>
  <c r="L2483"/>
  <c r="K2483"/>
  <c r="L2482"/>
  <c r="K2482"/>
  <c r="L2481"/>
  <c r="K2481"/>
  <c r="L2480"/>
  <c r="K2480"/>
  <c r="L2479"/>
  <c r="K2479"/>
  <c r="L2478"/>
  <c r="K2478"/>
  <c r="L2477"/>
  <c r="K2477"/>
  <c r="L2476"/>
  <c r="K2476"/>
  <c r="L2475"/>
  <c r="K2475"/>
  <c r="I2474"/>
  <c r="I2472" s="1"/>
  <c r="H2474"/>
  <c r="F2474"/>
  <c r="E2474"/>
  <c r="E2472" s="1"/>
  <c r="L2467"/>
  <c r="K2467"/>
  <c r="L2459"/>
  <c r="K2459"/>
  <c r="L2458"/>
  <c r="K2458"/>
  <c r="L2457"/>
  <c r="K2457"/>
  <c r="L2456"/>
  <c r="K2456"/>
  <c r="L2455"/>
  <c r="K2455"/>
  <c r="L2454"/>
  <c r="K2454"/>
  <c r="L2453"/>
  <c r="K2453"/>
  <c r="L2452"/>
  <c r="K2452"/>
  <c r="L2451"/>
  <c r="K2451"/>
  <c r="L2450"/>
  <c r="K2450"/>
  <c r="L2449"/>
  <c r="K2449"/>
  <c r="L2448"/>
  <c r="K2448"/>
  <c r="L2447"/>
  <c r="K2447"/>
  <c r="L2446"/>
  <c r="K2446"/>
  <c r="L2445"/>
  <c r="K2445"/>
  <c r="L2444"/>
  <c r="K2444"/>
  <c r="L2443"/>
  <c r="K2443"/>
  <c r="L2442"/>
  <c r="K2442"/>
  <c r="L2441"/>
  <c r="K2441"/>
  <c r="L2440"/>
  <c r="K2440"/>
  <c r="L2439"/>
  <c r="K2439"/>
  <c r="L2438"/>
  <c r="K2438"/>
  <c r="L2437"/>
  <c r="K2437"/>
  <c r="L2436"/>
  <c r="K2436"/>
  <c r="L2435"/>
  <c r="K2435"/>
  <c r="L2434"/>
  <c r="K2434"/>
  <c r="L2433"/>
  <c r="K2433"/>
  <c r="L2432"/>
  <c r="K2432"/>
  <c r="L2431"/>
  <c r="K2431"/>
  <c r="L2430"/>
  <c r="K2430"/>
  <c r="L2429"/>
  <c r="K2429"/>
  <c r="L2428"/>
  <c r="K2428"/>
  <c r="L2427"/>
  <c r="K2427"/>
  <c r="L2426"/>
  <c r="K2426"/>
  <c r="L2425"/>
  <c r="K2425"/>
  <c r="L2424"/>
  <c r="K2424"/>
  <c r="L2423"/>
  <c r="K2423"/>
  <c r="L2422"/>
  <c r="K2422"/>
  <c r="L2421"/>
  <c r="K2421"/>
  <c r="L2420"/>
  <c r="K2420"/>
  <c r="L2419"/>
  <c r="K2419"/>
  <c r="L2418"/>
  <c r="K2418"/>
  <c r="L2417"/>
  <c r="K2417"/>
  <c r="L2416"/>
  <c r="K2416"/>
  <c r="L2415"/>
  <c r="K2415"/>
  <c r="L2414"/>
  <c r="K2414"/>
  <c r="L2413"/>
  <c r="K2413"/>
  <c r="L2412"/>
  <c r="K2412"/>
  <c r="L2411"/>
  <c r="K2411"/>
  <c r="L2410"/>
  <c r="K2410"/>
  <c r="L2409"/>
  <c r="K2409"/>
  <c r="L2408"/>
  <c r="K2408"/>
  <c r="L2407"/>
  <c r="K2407"/>
  <c r="L2406"/>
  <c r="K2406"/>
  <c r="L2405"/>
  <c r="K2405"/>
  <c r="L2404"/>
  <c r="K2404"/>
  <c r="L2403"/>
  <c r="K2403"/>
  <c r="L2402"/>
  <c r="K2402"/>
  <c r="L2401"/>
  <c r="K2401"/>
  <c r="L2400"/>
  <c r="K2400"/>
  <c r="L2399"/>
  <c r="K2399"/>
  <c r="L2398"/>
  <c r="K2398"/>
  <c r="L2397"/>
  <c r="K2397"/>
  <c r="L2396"/>
  <c r="K2396"/>
  <c r="L2395"/>
  <c r="K2395"/>
  <c r="L2394"/>
  <c r="K2394"/>
  <c r="L2393"/>
  <c r="K2393"/>
  <c r="L2392"/>
  <c r="K2392"/>
  <c r="L2391"/>
  <c r="K2391"/>
  <c r="L2390"/>
  <c r="K2390"/>
  <c r="L2389"/>
  <c r="K2389"/>
  <c r="L2388"/>
  <c r="K2388"/>
  <c r="L2387"/>
  <c r="K2387"/>
  <c r="L2386"/>
  <c r="K2386"/>
  <c r="L2385"/>
  <c r="K2385"/>
  <c r="L2384"/>
  <c r="K2384"/>
  <c r="L2383"/>
  <c r="K2383"/>
  <c r="L2382"/>
  <c r="K2382"/>
  <c r="L2381"/>
  <c r="K2381"/>
  <c r="L2380"/>
  <c r="K2380"/>
  <c r="L2379"/>
  <c r="K2379"/>
  <c r="L2378"/>
  <c r="K2378"/>
  <c r="L2377"/>
  <c r="K2377"/>
  <c r="L2376"/>
  <c r="K2376"/>
  <c r="L2375"/>
  <c r="K2375"/>
  <c r="L2374"/>
  <c r="K2374"/>
  <c r="L2373"/>
  <c r="K2373"/>
  <c r="L2372"/>
  <c r="K2372"/>
  <c r="L2371"/>
  <c r="K2371"/>
  <c r="L2370"/>
  <c r="K2370"/>
  <c r="L2369"/>
  <c r="K2369"/>
  <c r="L2368"/>
  <c r="K2368"/>
  <c r="L2367"/>
  <c r="K2367"/>
  <c r="L2366"/>
  <c r="K2366"/>
  <c r="L2365"/>
  <c r="K2365"/>
  <c r="L2364"/>
  <c r="K2364"/>
  <c r="L2363"/>
  <c r="K2363"/>
  <c r="L2362"/>
  <c r="K2362"/>
  <c r="L2361"/>
  <c r="K2361"/>
  <c r="L2360"/>
  <c r="K2360"/>
  <c r="L2359"/>
  <c r="K2359"/>
  <c r="I2358"/>
  <c r="H2358"/>
  <c r="H2356" s="1"/>
  <c r="F2358"/>
  <c r="E2358"/>
  <c r="E2356" s="1"/>
  <c r="L2353"/>
  <c r="K2353"/>
  <c r="L2352"/>
  <c r="K2352"/>
  <c r="L2351"/>
  <c r="K2351"/>
  <c r="L2350"/>
  <c r="K2350"/>
  <c r="L2349"/>
  <c r="K2349"/>
  <c r="L2348"/>
  <c r="K2348"/>
  <c r="I2347"/>
  <c r="H2347"/>
  <c r="F2347"/>
  <c r="E2347"/>
  <c r="L2344"/>
  <c r="K2344"/>
  <c r="L2335"/>
  <c r="K2335"/>
  <c r="L2334"/>
  <c r="K2334"/>
  <c r="L2333"/>
  <c r="K2333"/>
  <c r="L2332"/>
  <c r="K2332"/>
  <c r="L2331"/>
  <c r="K2331"/>
  <c r="L2330"/>
  <c r="K2330"/>
  <c r="L2329"/>
  <c r="K2329"/>
  <c r="L2328"/>
  <c r="K2328"/>
  <c r="L2327"/>
  <c r="K2327"/>
  <c r="L2326"/>
  <c r="K2326"/>
  <c r="L2325"/>
  <c r="K2325"/>
  <c r="L2324"/>
  <c r="K2324"/>
  <c r="L2323"/>
  <c r="K2323"/>
  <c r="L2322"/>
  <c r="K2322"/>
  <c r="L2321"/>
  <c r="K2321"/>
  <c r="L2320"/>
  <c r="K2320"/>
  <c r="L2319"/>
  <c r="K2319"/>
  <c r="L2318"/>
  <c r="K2318"/>
  <c r="L2317"/>
  <c r="K2317"/>
  <c r="L2316"/>
  <c r="K2316"/>
  <c r="L2315"/>
  <c r="K2315"/>
  <c r="L2314"/>
  <c r="K2314"/>
  <c r="L2313"/>
  <c r="K2313"/>
  <c r="L2312"/>
  <c r="K2312"/>
  <c r="L2311"/>
  <c r="K2311"/>
  <c r="L2310"/>
  <c r="K2310"/>
  <c r="L2309"/>
  <c r="K2309"/>
  <c r="L2308"/>
  <c r="K2308"/>
  <c r="L2307"/>
  <c r="K2307"/>
  <c r="L2306"/>
  <c r="K2306"/>
  <c r="L2305"/>
  <c r="K2305"/>
  <c r="L2304"/>
  <c r="K2304"/>
  <c r="L2303"/>
  <c r="K2303"/>
  <c r="L2302"/>
  <c r="K2302"/>
  <c r="L2301"/>
  <c r="K2301"/>
  <c r="L2300"/>
  <c r="K2300"/>
  <c r="L2299"/>
  <c r="K2299"/>
  <c r="L2298"/>
  <c r="K2298"/>
  <c r="L2297"/>
  <c r="K2297"/>
  <c r="L2296"/>
  <c r="K2296"/>
  <c r="L2295"/>
  <c r="K2295"/>
  <c r="L2294"/>
  <c r="K2294"/>
  <c r="L2293"/>
  <c r="K2293"/>
  <c r="L2292"/>
  <c r="K2292"/>
  <c r="L2291"/>
  <c r="K2291"/>
  <c r="L2290"/>
  <c r="K2290"/>
  <c r="L2289"/>
  <c r="K2289"/>
  <c r="L2288"/>
  <c r="K2288"/>
  <c r="L2287"/>
  <c r="K2287"/>
  <c r="L2286"/>
  <c r="K2286"/>
  <c r="L2285"/>
  <c r="K2285"/>
  <c r="L2284"/>
  <c r="K2284"/>
  <c r="L2283"/>
  <c r="K2283"/>
  <c r="L2282"/>
  <c r="K2282"/>
  <c r="L2281"/>
  <c r="K2281"/>
  <c r="L2280"/>
  <c r="K2280"/>
  <c r="L2279"/>
  <c r="K2279"/>
  <c r="L2278"/>
  <c r="K2278"/>
  <c r="L2277"/>
  <c r="K2277"/>
  <c r="L2276"/>
  <c r="K2276"/>
  <c r="L2275"/>
  <c r="K2275"/>
  <c r="L2274"/>
  <c r="K2274"/>
  <c r="L2273"/>
  <c r="K2273"/>
  <c r="L2272"/>
  <c r="K2272"/>
  <c r="L2271"/>
  <c r="K2271"/>
  <c r="L2270"/>
  <c r="K2270"/>
  <c r="L2269"/>
  <c r="K2269"/>
  <c r="L2268"/>
  <c r="K2268"/>
  <c r="L2267"/>
  <c r="K2267"/>
  <c r="L2266"/>
  <c r="K2266"/>
  <c r="L2265"/>
  <c r="K2265"/>
  <c r="L2264"/>
  <c r="K2264"/>
  <c r="L2263"/>
  <c r="K2263"/>
  <c r="L2262"/>
  <c r="K2262"/>
  <c r="L2261"/>
  <c r="K2261"/>
  <c r="L2260"/>
  <c r="K2260"/>
  <c r="L2259"/>
  <c r="K2259"/>
  <c r="L2258"/>
  <c r="K2258"/>
  <c r="L2257"/>
  <c r="K2257"/>
  <c r="L2256"/>
  <c r="K2256"/>
  <c r="L2255"/>
  <c r="K2255"/>
  <c r="L2254"/>
  <c r="K2254"/>
  <c r="L2253"/>
  <c r="K2253"/>
  <c r="L2252"/>
  <c r="K2252"/>
  <c r="L2251"/>
  <c r="K2251"/>
  <c r="L2250"/>
  <c r="K2250"/>
  <c r="L2249"/>
  <c r="K2249"/>
  <c r="L2248"/>
  <c r="K2248"/>
  <c r="L2247"/>
  <c r="K2247"/>
  <c r="L2246"/>
  <c r="K2246"/>
  <c r="L2245"/>
  <c r="K2245"/>
  <c r="L2244"/>
  <c r="K2244"/>
  <c r="L2243"/>
  <c r="K2243"/>
  <c r="I2242"/>
  <c r="I2240" s="1"/>
  <c r="H2242"/>
  <c r="F2242"/>
  <c r="E2242"/>
  <c r="L2237"/>
  <c r="K2237"/>
  <c r="L2236"/>
  <c r="K2236"/>
  <c r="L2235"/>
  <c r="K2235"/>
  <c r="L2234"/>
  <c r="K2234"/>
  <c r="L2233"/>
  <c r="K2233"/>
  <c r="L2232"/>
  <c r="K2232"/>
  <c r="I2231"/>
  <c r="H2231"/>
  <c r="F2231"/>
  <c r="E2231"/>
  <c r="L2228"/>
  <c r="K2228"/>
  <c r="L2221"/>
  <c r="K2221"/>
  <c r="L2220"/>
  <c r="K2220"/>
  <c r="L2219"/>
  <c r="K2219"/>
  <c r="L2218"/>
  <c r="K2218"/>
  <c r="L2217"/>
  <c r="K2217"/>
  <c r="L2216"/>
  <c r="K2216"/>
  <c r="L2215"/>
  <c r="K2215"/>
  <c r="L2214"/>
  <c r="K2214"/>
  <c r="L2213"/>
  <c r="K2213"/>
  <c r="L2212"/>
  <c r="K2212"/>
  <c r="L2211"/>
  <c r="K2211"/>
  <c r="L2210"/>
  <c r="K2210"/>
  <c r="L2209"/>
  <c r="K2209"/>
  <c r="L2208"/>
  <c r="K2208"/>
  <c r="L2207"/>
  <c r="K2207"/>
  <c r="L2206"/>
  <c r="K2206"/>
  <c r="L2205"/>
  <c r="K2205"/>
  <c r="L2204"/>
  <c r="K2204"/>
  <c r="L2203"/>
  <c r="K2203"/>
  <c r="L2202"/>
  <c r="K2202"/>
  <c r="L2201"/>
  <c r="K2201"/>
  <c r="L2200"/>
  <c r="K2200"/>
  <c r="L2199"/>
  <c r="K2199"/>
  <c r="L2198"/>
  <c r="K2198"/>
  <c r="L2197"/>
  <c r="K2197"/>
  <c r="L2196"/>
  <c r="K2196"/>
  <c r="L2195"/>
  <c r="K2195"/>
  <c r="L2194"/>
  <c r="K2194"/>
  <c r="L2193"/>
  <c r="K2193"/>
  <c r="L2192"/>
  <c r="K2192"/>
  <c r="L2191"/>
  <c r="K2191"/>
  <c r="L2190"/>
  <c r="K2190"/>
  <c r="L2189"/>
  <c r="K2189"/>
  <c r="L2188"/>
  <c r="K2188"/>
  <c r="L2187"/>
  <c r="K2187"/>
  <c r="L2186"/>
  <c r="K2186"/>
  <c r="L2185"/>
  <c r="K2185"/>
  <c r="L2184"/>
  <c r="K2184"/>
  <c r="L2183"/>
  <c r="K2183"/>
  <c r="L2182"/>
  <c r="K2182"/>
  <c r="L2181"/>
  <c r="K2181"/>
  <c r="L2180"/>
  <c r="K2180"/>
  <c r="L2179"/>
  <c r="K2179"/>
  <c r="L2178"/>
  <c r="K2178"/>
  <c r="L2177"/>
  <c r="K2177"/>
  <c r="L2176"/>
  <c r="K2176"/>
  <c r="L2175"/>
  <c r="K2175"/>
  <c r="L2174"/>
  <c r="K2174"/>
  <c r="L2173"/>
  <c r="K2173"/>
  <c r="L2172"/>
  <c r="K2172"/>
  <c r="L2171"/>
  <c r="K2171"/>
  <c r="L2170"/>
  <c r="K2170"/>
  <c r="L2169"/>
  <c r="K2169"/>
  <c r="L2168"/>
  <c r="K2168"/>
  <c r="L2167"/>
  <c r="K2167"/>
  <c r="L2166"/>
  <c r="K2166"/>
  <c r="L2165"/>
  <c r="K2165"/>
  <c r="L2164"/>
  <c r="K2164"/>
  <c r="L2163"/>
  <c r="K2163"/>
  <c r="L2162"/>
  <c r="K2162"/>
  <c r="L2161"/>
  <c r="K2161"/>
  <c r="L2160"/>
  <c r="K2160"/>
  <c r="L2159"/>
  <c r="K2159"/>
  <c r="L2158"/>
  <c r="K2158"/>
  <c r="L2157"/>
  <c r="K2157"/>
  <c r="L2156"/>
  <c r="K2156"/>
  <c r="L2155"/>
  <c r="K2155"/>
  <c r="L2154"/>
  <c r="K2154"/>
  <c r="L2153"/>
  <c r="K2153"/>
  <c r="L2152"/>
  <c r="K2152"/>
  <c r="L2151"/>
  <c r="K2151"/>
  <c r="L2150"/>
  <c r="K2150"/>
  <c r="L2149"/>
  <c r="K2149"/>
  <c r="L2148"/>
  <c r="K2148"/>
  <c r="I2145"/>
  <c r="H2147"/>
  <c r="F2145"/>
  <c r="E2147"/>
  <c r="L2142"/>
  <c r="L2141"/>
  <c r="K2141"/>
  <c r="L2140"/>
  <c r="K2140"/>
  <c r="L2139"/>
  <c r="K2139"/>
  <c r="L2138"/>
  <c r="K2138"/>
  <c r="L2137"/>
  <c r="K2137"/>
  <c r="I2136"/>
  <c r="H2136"/>
  <c r="F2136"/>
  <c r="E2136"/>
  <c r="L2133"/>
  <c r="K2133"/>
  <c r="L2132"/>
  <c r="K2132"/>
  <c r="L2127"/>
  <c r="K2127"/>
  <c r="L2126"/>
  <c r="K2126"/>
  <c r="L2125"/>
  <c r="K2125"/>
  <c r="L2124"/>
  <c r="K2124"/>
  <c r="L2123"/>
  <c r="K2123"/>
  <c r="L2122"/>
  <c r="K2122"/>
  <c r="L2121"/>
  <c r="K2121"/>
  <c r="L2120"/>
  <c r="K2120"/>
  <c r="L2119"/>
  <c r="K2119"/>
  <c r="L2118"/>
  <c r="K2118"/>
  <c r="L2117"/>
  <c r="K2117"/>
  <c r="L2116"/>
  <c r="K2116"/>
  <c r="L2115"/>
  <c r="K2115"/>
  <c r="L2114"/>
  <c r="K2114"/>
  <c r="L2113"/>
  <c r="K2113"/>
  <c r="L2112"/>
  <c r="K2112"/>
  <c r="L2111"/>
  <c r="K2111"/>
  <c r="L2110"/>
  <c r="K2110"/>
  <c r="L2109"/>
  <c r="K2109"/>
  <c r="L2108"/>
  <c r="K2108"/>
  <c r="L2107"/>
  <c r="K2107"/>
  <c r="L2106"/>
  <c r="K2106"/>
  <c r="L2105"/>
  <c r="K2105"/>
  <c r="L2104"/>
  <c r="K2104"/>
  <c r="L2103"/>
  <c r="K2103"/>
  <c r="L2102"/>
  <c r="K2102"/>
  <c r="L2101"/>
  <c r="K2101"/>
  <c r="L2100"/>
  <c r="K2100"/>
  <c r="L2099"/>
  <c r="K2099"/>
  <c r="L2098"/>
  <c r="K2098"/>
  <c r="L2097"/>
  <c r="K2097"/>
  <c r="L2096"/>
  <c r="K2096"/>
  <c r="L2095"/>
  <c r="K2095"/>
  <c r="L2094"/>
  <c r="K2094"/>
  <c r="L2093"/>
  <c r="K2093"/>
  <c r="L2092"/>
  <c r="K2092"/>
  <c r="L2091"/>
  <c r="K2091"/>
  <c r="L2090"/>
  <c r="K2090"/>
  <c r="L2089"/>
  <c r="K2089"/>
  <c r="L2088"/>
  <c r="K2088"/>
  <c r="L2087"/>
  <c r="K2087"/>
  <c r="L2086"/>
  <c r="K2086"/>
  <c r="L2085"/>
  <c r="K2085"/>
  <c r="L2084"/>
  <c r="K2084"/>
  <c r="L2083"/>
  <c r="K2083"/>
  <c r="L2082"/>
  <c r="K2082"/>
  <c r="L2081"/>
  <c r="K2081"/>
  <c r="L2080"/>
  <c r="K2080"/>
  <c r="L2079"/>
  <c r="K2079"/>
  <c r="L2078"/>
  <c r="K2078"/>
  <c r="L2077"/>
  <c r="K2077"/>
  <c r="L2076"/>
  <c r="K2076"/>
  <c r="L2075"/>
  <c r="K2075"/>
  <c r="L2074"/>
  <c r="K2074"/>
  <c r="L2073"/>
  <c r="K2073"/>
  <c r="L2072"/>
  <c r="K2072"/>
  <c r="L2071"/>
  <c r="K2071"/>
  <c r="L2070"/>
  <c r="K2070"/>
  <c r="L2069"/>
  <c r="K2069"/>
  <c r="L2068"/>
  <c r="K2068"/>
  <c r="L2067"/>
  <c r="K2067"/>
  <c r="L2066"/>
  <c r="K2066"/>
  <c r="L2065"/>
  <c r="K2065"/>
  <c r="L2064"/>
  <c r="K2064"/>
  <c r="L2063"/>
  <c r="K2063"/>
  <c r="L2062"/>
  <c r="K2062"/>
  <c r="L2061"/>
  <c r="K2061"/>
  <c r="L2060"/>
  <c r="K2060"/>
  <c r="L2059"/>
  <c r="K2059"/>
  <c r="L2058"/>
  <c r="K2058"/>
  <c r="L2057"/>
  <c r="K2057"/>
  <c r="L2056"/>
  <c r="K2056"/>
  <c r="L2055"/>
  <c r="K2055"/>
  <c r="L2054"/>
  <c r="K2054"/>
  <c r="L2053"/>
  <c r="K2053"/>
  <c r="L2052"/>
  <c r="K2052"/>
  <c r="L2051"/>
  <c r="K2051"/>
  <c r="L2050"/>
  <c r="K2050"/>
  <c r="L2049"/>
  <c r="K2049"/>
  <c r="L2048"/>
  <c r="K2048"/>
  <c r="L2047"/>
  <c r="K2047"/>
  <c r="L2046"/>
  <c r="K2046"/>
  <c r="L2045"/>
  <c r="K2045"/>
  <c r="L2044"/>
  <c r="K2044"/>
  <c r="L2043"/>
  <c r="K2043"/>
  <c r="L2042"/>
  <c r="K2042"/>
  <c r="L2041"/>
  <c r="K2041"/>
  <c r="L2040"/>
  <c r="K2040"/>
  <c r="L2039"/>
  <c r="K2039"/>
  <c r="L2038"/>
  <c r="K2038"/>
  <c r="L2037"/>
  <c r="K2037"/>
  <c r="L2036"/>
  <c r="K2036"/>
  <c r="L2035"/>
  <c r="K2035"/>
  <c r="L2034"/>
  <c r="K2034"/>
  <c r="L2033"/>
  <c r="K2033"/>
  <c r="L2032"/>
  <c r="K2032"/>
  <c r="L2031"/>
  <c r="K2031"/>
  <c r="L2030"/>
  <c r="K2030"/>
  <c r="L2029"/>
  <c r="K2029"/>
  <c r="L2028"/>
  <c r="K2028"/>
  <c r="L2027"/>
  <c r="K2027"/>
  <c r="L2026"/>
  <c r="K2026"/>
  <c r="L2025"/>
  <c r="K2025"/>
  <c r="L2024"/>
  <c r="K2024"/>
  <c r="L2023"/>
  <c r="K2023"/>
  <c r="L2022"/>
  <c r="K2022"/>
  <c r="L2021"/>
  <c r="K2021"/>
  <c r="L2020"/>
  <c r="K2020"/>
  <c r="L2019"/>
  <c r="K2019"/>
  <c r="L2018"/>
  <c r="K2018"/>
  <c r="L2017"/>
  <c r="K2017"/>
  <c r="L2016"/>
  <c r="K2016"/>
  <c r="L2015"/>
  <c r="K2015"/>
  <c r="L2014"/>
  <c r="K2014"/>
  <c r="L2013"/>
  <c r="K2013"/>
  <c r="L2012"/>
  <c r="K2012"/>
  <c r="L2011"/>
  <c r="K2011"/>
  <c r="L2010"/>
  <c r="K2010"/>
  <c r="L2009"/>
  <c r="K2009"/>
  <c r="L2008"/>
  <c r="K2008"/>
  <c r="L2007"/>
  <c r="K2007"/>
  <c r="L2006"/>
  <c r="K2006"/>
  <c r="L2005"/>
  <c r="K2005"/>
  <c r="L2004"/>
  <c r="K2004"/>
  <c r="L2003"/>
  <c r="K2003"/>
  <c r="L2002"/>
  <c r="K2002"/>
  <c r="L2001"/>
  <c r="K2001"/>
  <c r="L2000"/>
  <c r="K2000"/>
  <c r="L1999"/>
  <c r="K1999"/>
  <c r="L1998"/>
  <c r="K1998"/>
  <c r="L1997"/>
  <c r="K1997"/>
  <c r="L1996"/>
  <c r="K1996"/>
  <c r="L1995"/>
  <c r="K1995"/>
  <c r="L1994"/>
  <c r="K1994"/>
  <c r="L1993"/>
  <c r="K1993"/>
  <c r="L1992"/>
  <c r="K1992"/>
  <c r="L1991"/>
  <c r="K1991"/>
  <c r="L1990"/>
  <c r="K1990"/>
  <c r="L1989"/>
  <c r="K1989"/>
  <c r="L1988"/>
  <c r="K1988"/>
  <c r="L1987"/>
  <c r="K1987"/>
  <c r="I1984"/>
  <c r="H1986"/>
  <c r="E1986"/>
  <c r="L1981"/>
  <c r="K1981"/>
  <c r="L1980"/>
  <c r="K1980"/>
  <c r="L1979"/>
  <c r="K1979"/>
  <c r="L1978"/>
  <c r="K1978"/>
  <c r="L1977"/>
  <c r="K1977"/>
  <c r="L1976"/>
  <c r="K1976"/>
  <c r="L1975"/>
  <c r="K1975"/>
  <c r="K1974" s="1"/>
  <c r="I1974"/>
  <c r="H1974"/>
  <c r="F1974"/>
  <c r="E1974"/>
  <c r="L1971"/>
  <c r="K1971"/>
  <c r="L1958"/>
  <c r="K1958"/>
  <c r="L1957"/>
  <c r="K1957"/>
  <c r="L1956"/>
  <c r="K1956"/>
  <c r="L1955"/>
  <c r="K1955"/>
  <c r="L1954"/>
  <c r="K1954"/>
  <c r="L1953"/>
  <c r="K1953"/>
  <c r="L1952"/>
  <c r="K1952"/>
  <c r="L1950"/>
  <c r="K1950"/>
  <c r="L1949"/>
  <c r="K1949"/>
  <c r="L1948"/>
  <c r="K1948"/>
  <c r="L1947"/>
  <c r="K1947"/>
  <c r="L1946"/>
  <c r="K1946"/>
  <c r="L1945"/>
  <c r="K1945"/>
  <c r="L1944"/>
  <c r="K1944"/>
  <c r="L1943"/>
  <c r="K1943"/>
  <c r="L1942"/>
  <c r="K1942"/>
  <c r="L1941"/>
  <c r="K1941"/>
  <c r="L1940"/>
  <c r="K1940"/>
  <c r="L1939"/>
  <c r="K1939"/>
  <c r="L1938"/>
  <c r="K1938"/>
  <c r="L1937"/>
  <c r="K1937"/>
  <c r="L1936"/>
  <c r="K1936"/>
  <c r="L1935"/>
  <c r="K1935"/>
  <c r="L1934"/>
  <c r="K1934"/>
  <c r="L1933"/>
  <c r="K1933"/>
  <c r="L1932"/>
  <c r="K1932"/>
  <c r="L1931"/>
  <c r="K1931"/>
  <c r="L1930"/>
  <c r="K1930"/>
  <c r="L1929"/>
  <c r="K1929"/>
  <c r="L1928"/>
  <c r="K1928"/>
  <c r="L1927"/>
  <c r="K1927"/>
  <c r="L1926"/>
  <c r="K1926"/>
  <c r="L1925"/>
  <c r="K1925"/>
  <c r="L1924"/>
  <c r="K1924"/>
  <c r="L1923"/>
  <c r="K1923"/>
  <c r="L1922"/>
  <c r="K1922"/>
  <c r="L1921"/>
  <c r="K1921"/>
  <c r="L1920"/>
  <c r="K1920"/>
  <c r="L1919"/>
  <c r="K1919"/>
  <c r="L1918"/>
  <c r="K1918"/>
  <c r="L1917"/>
  <c r="K1917"/>
  <c r="L1916"/>
  <c r="K1916"/>
  <c r="L1915"/>
  <c r="K1915"/>
  <c r="L1914"/>
  <c r="K1914"/>
  <c r="L1913"/>
  <c r="K1913"/>
  <c r="L1912"/>
  <c r="K1912"/>
  <c r="L1911"/>
  <c r="K1911"/>
  <c r="L1910"/>
  <c r="K1910"/>
  <c r="L1909"/>
  <c r="K1909"/>
  <c r="L1908"/>
  <c r="K1908"/>
  <c r="L1907"/>
  <c r="K1907"/>
  <c r="L1906"/>
  <c r="K1906"/>
  <c r="L1905"/>
  <c r="K1905"/>
  <c r="L1904"/>
  <c r="K1904"/>
  <c r="L1903"/>
  <c r="K1903"/>
  <c r="L1902"/>
  <c r="K1902"/>
  <c r="L1901"/>
  <c r="K1901"/>
  <c r="L1900"/>
  <c r="K1900"/>
  <c r="L1899"/>
  <c r="K1899"/>
  <c r="L1898"/>
  <c r="K1898"/>
  <c r="L1897"/>
  <c r="K1897"/>
  <c r="L1896"/>
  <c r="K1896"/>
  <c r="L1895"/>
  <c r="K1895"/>
  <c r="L1894"/>
  <c r="K1894"/>
  <c r="L1893"/>
  <c r="K1893"/>
  <c r="L1892"/>
  <c r="K1892"/>
  <c r="L1891"/>
  <c r="K1891"/>
  <c r="L1890"/>
  <c r="K1890"/>
  <c r="L1889"/>
  <c r="K1889"/>
  <c r="L1888"/>
  <c r="K1888"/>
  <c r="L1887"/>
  <c r="K1887"/>
  <c r="L1886"/>
  <c r="K1886"/>
  <c r="L1885"/>
  <c r="K1885"/>
  <c r="L1884"/>
  <c r="K1884"/>
  <c r="L1883"/>
  <c r="K1883"/>
  <c r="L1882"/>
  <c r="K1882"/>
  <c r="L1881"/>
  <c r="K1881"/>
  <c r="L1880"/>
  <c r="K1880"/>
  <c r="L1879"/>
  <c r="K1879"/>
  <c r="L1878"/>
  <c r="K1878"/>
  <c r="L1877"/>
  <c r="K1877"/>
  <c r="L1876"/>
  <c r="K1876"/>
  <c r="L1875"/>
  <c r="K1875"/>
  <c r="L1874"/>
  <c r="K1874"/>
  <c r="L1873"/>
  <c r="K1873"/>
  <c r="L1872"/>
  <c r="K1872"/>
  <c r="L1871"/>
  <c r="K1871"/>
  <c r="L1870"/>
  <c r="K1870"/>
  <c r="L1869"/>
  <c r="K1869"/>
  <c r="L1868"/>
  <c r="K1868"/>
  <c r="L1867"/>
  <c r="K1867"/>
  <c r="L1866"/>
  <c r="K1866"/>
  <c r="L1865"/>
  <c r="K1865"/>
  <c r="L1864"/>
  <c r="K1864"/>
  <c r="L1863"/>
  <c r="K1863"/>
  <c r="L1862"/>
  <c r="K1862"/>
  <c r="L1861"/>
  <c r="K1861"/>
  <c r="L1860"/>
  <c r="K1860"/>
  <c r="L1859"/>
  <c r="K1859"/>
  <c r="L1858"/>
  <c r="K1858"/>
  <c r="L1857"/>
  <c r="K1857"/>
  <c r="L1856"/>
  <c r="K1856"/>
  <c r="L1855"/>
  <c r="K1855"/>
  <c r="L1854"/>
  <c r="K1854"/>
  <c r="L1853"/>
  <c r="K1853"/>
  <c r="L1852"/>
  <c r="K1852"/>
  <c r="L1851"/>
  <c r="K1851"/>
  <c r="L1850"/>
  <c r="K1850"/>
  <c r="L1849"/>
  <c r="K1849"/>
  <c r="L1848"/>
  <c r="K1848"/>
  <c r="L1847"/>
  <c r="K1847"/>
  <c r="L1846"/>
  <c r="K1846"/>
  <c r="L1845"/>
  <c r="K1845"/>
  <c r="L1844"/>
  <c r="K1844"/>
  <c r="L1843"/>
  <c r="K1843"/>
  <c r="L1842"/>
  <c r="K1842"/>
  <c r="L1841"/>
  <c r="K1841"/>
  <c r="L1840"/>
  <c r="K1840"/>
  <c r="L1839"/>
  <c r="K1839"/>
  <c r="L1838"/>
  <c r="K1838"/>
  <c r="L1837"/>
  <c r="K1837"/>
  <c r="L1836"/>
  <c r="K1836"/>
  <c r="L1835"/>
  <c r="K1835"/>
  <c r="L1834"/>
  <c r="K1834"/>
  <c r="L1833"/>
  <c r="K1833"/>
  <c r="L1832"/>
  <c r="K1832"/>
  <c r="L1831"/>
  <c r="K1831"/>
  <c r="L1830"/>
  <c r="K1830"/>
  <c r="L1829"/>
  <c r="K1829"/>
  <c r="L1828"/>
  <c r="K1828"/>
  <c r="L1827"/>
  <c r="K1827"/>
  <c r="L1826"/>
  <c r="K1826"/>
  <c r="L1825"/>
  <c r="K1825"/>
  <c r="L1824"/>
  <c r="K1824"/>
  <c r="L1823"/>
  <c r="K1823"/>
  <c r="L1822"/>
  <c r="K1822"/>
  <c r="L1821"/>
  <c r="K1821"/>
  <c r="L1820"/>
  <c r="K1820"/>
  <c r="L1819"/>
  <c r="K1819"/>
  <c r="L1818"/>
  <c r="K1818"/>
  <c r="L1817"/>
  <c r="K1817"/>
  <c r="L1816"/>
  <c r="K1816"/>
  <c r="L1815"/>
  <c r="K1815"/>
  <c r="L1814"/>
  <c r="K1814"/>
  <c r="L1813"/>
  <c r="K1813"/>
  <c r="L1812"/>
  <c r="K1812"/>
  <c r="L1811"/>
  <c r="K1811"/>
  <c r="L1810"/>
  <c r="K1810"/>
  <c r="L1809"/>
  <c r="K1809"/>
  <c r="L1808"/>
  <c r="K1808"/>
  <c r="L1807"/>
  <c r="K1807"/>
  <c r="L1806"/>
  <c r="K1806"/>
  <c r="L1805"/>
  <c r="K1805"/>
  <c r="L1804"/>
  <c r="K1804"/>
  <c r="L1803"/>
  <c r="K1803"/>
  <c r="L1802"/>
  <c r="K1802"/>
  <c r="L1801"/>
  <c r="K1801"/>
  <c r="L1800"/>
  <c r="K1800"/>
  <c r="L1799"/>
  <c r="K1799"/>
  <c r="L1798"/>
  <c r="K1798"/>
  <c r="L1797"/>
  <c r="K1797"/>
  <c r="L1796"/>
  <c r="K1796"/>
  <c r="L1795"/>
  <c r="K1795"/>
  <c r="L1794"/>
  <c r="K1794"/>
  <c r="L1793"/>
  <c r="K1793"/>
  <c r="L1792"/>
  <c r="K1792"/>
  <c r="L1791"/>
  <c r="K1791"/>
  <c r="L1790"/>
  <c r="K1790"/>
  <c r="L1789"/>
  <c r="K1789"/>
  <c r="L1788"/>
  <c r="K1788"/>
  <c r="L1787"/>
  <c r="K1787"/>
  <c r="L1786"/>
  <c r="K1786"/>
  <c r="L1785"/>
  <c r="K1785"/>
  <c r="L1784"/>
  <c r="K1784"/>
  <c r="L1783"/>
  <c r="K1783"/>
  <c r="L1782"/>
  <c r="K1782"/>
  <c r="L1781"/>
  <c r="K1781"/>
  <c r="L1780"/>
  <c r="K1780"/>
  <c r="L1779"/>
  <c r="K1779"/>
  <c r="L1778"/>
  <c r="K1778"/>
  <c r="L1777"/>
  <c r="K1777"/>
  <c r="L1776"/>
  <c r="K1776"/>
  <c r="L1775"/>
  <c r="K1775"/>
  <c r="L1774"/>
  <c r="K1774"/>
  <c r="L1773"/>
  <c r="K1773"/>
  <c r="L1772"/>
  <c r="K1772"/>
  <c r="L1771"/>
  <c r="K1771"/>
  <c r="L1770"/>
  <c r="K1770"/>
  <c r="H1769"/>
  <c r="E1769"/>
  <c r="G1769" s="1"/>
  <c r="L1768"/>
  <c r="K1768"/>
  <c r="L1761"/>
  <c r="K1761"/>
  <c r="L1760"/>
  <c r="K1760"/>
  <c r="L1759"/>
  <c r="K1759"/>
  <c r="L1758"/>
  <c r="K1758"/>
  <c r="L1757"/>
  <c r="K1757"/>
  <c r="L1756"/>
  <c r="K1756"/>
  <c r="L1755"/>
  <c r="K1755"/>
  <c r="L1754"/>
  <c r="K1754"/>
  <c r="L1753"/>
  <c r="K1753"/>
  <c r="L1752"/>
  <c r="K1752"/>
  <c r="L1751"/>
  <c r="K1751"/>
  <c r="L1750"/>
  <c r="K1750"/>
  <c r="L1749"/>
  <c r="K1749"/>
  <c r="L1748"/>
  <c r="K1748"/>
  <c r="L1747"/>
  <c r="K1747"/>
  <c r="L1746"/>
  <c r="K1746"/>
  <c r="L1745"/>
  <c r="K1745"/>
  <c r="L1744"/>
  <c r="K1744"/>
  <c r="L1743"/>
  <c r="K1743"/>
  <c r="L1742"/>
  <c r="K1742"/>
  <c r="L1741"/>
  <c r="K1741"/>
  <c r="L1740"/>
  <c r="K1740"/>
  <c r="L1739"/>
  <c r="K1739"/>
  <c r="L1738"/>
  <c r="K1738"/>
  <c r="L1737"/>
  <c r="K1737"/>
  <c r="L1736"/>
  <c r="K1736"/>
  <c r="L1735"/>
  <c r="K1735"/>
  <c r="L1734"/>
  <c r="K1734"/>
  <c r="L1733"/>
  <c r="K1733"/>
  <c r="L1732"/>
  <c r="K1732"/>
  <c r="L1731"/>
  <c r="K1731"/>
  <c r="L1730"/>
  <c r="K1730"/>
  <c r="L1729"/>
  <c r="K1729"/>
  <c r="L1728"/>
  <c r="K1728"/>
  <c r="L1727"/>
  <c r="K1727"/>
  <c r="L1726"/>
  <c r="K1726"/>
  <c r="L1725"/>
  <c r="K1725"/>
  <c r="L1724"/>
  <c r="K1724"/>
  <c r="L1723"/>
  <c r="K1723"/>
  <c r="L1722"/>
  <c r="K1722"/>
  <c r="L1721"/>
  <c r="K1721"/>
  <c r="L1720"/>
  <c r="K1720"/>
  <c r="L1719"/>
  <c r="K1719"/>
  <c r="L1718"/>
  <c r="K1718"/>
  <c r="L1717"/>
  <c r="K1717"/>
  <c r="L1716"/>
  <c r="K1716"/>
  <c r="L1715"/>
  <c r="K1715"/>
  <c r="L1714"/>
  <c r="K1714"/>
  <c r="L1713"/>
  <c r="K1713"/>
  <c r="L1712"/>
  <c r="K1712"/>
  <c r="L1711"/>
  <c r="K1711"/>
  <c r="L1710"/>
  <c r="K1710"/>
  <c r="L1709"/>
  <c r="K1709"/>
  <c r="L1708"/>
  <c r="K1708"/>
  <c r="L1707"/>
  <c r="K1707"/>
  <c r="I1706"/>
  <c r="H1706"/>
  <c r="F1706"/>
  <c r="E1706"/>
  <c r="E1705" s="1"/>
  <c r="L1702"/>
  <c r="K1702"/>
  <c r="L1701"/>
  <c r="K1701"/>
  <c r="L1700"/>
  <c r="K1700"/>
  <c r="L1699"/>
  <c r="K1699"/>
  <c r="L1698"/>
  <c r="K1698"/>
  <c r="L1697"/>
  <c r="K1697"/>
  <c r="K1696" s="1"/>
  <c r="I1696"/>
  <c r="H1696"/>
  <c r="F1696"/>
  <c r="E1696"/>
  <c r="L1693"/>
  <c r="K1693"/>
  <c r="L1684"/>
  <c r="K1684"/>
  <c r="L1683"/>
  <c r="K1683"/>
  <c r="L1682"/>
  <c r="K1682"/>
  <c r="L1681"/>
  <c r="K1681"/>
  <c r="L1680"/>
  <c r="K1680"/>
  <c r="L1679"/>
  <c r="K1679"/>
  <c r="L1678"/>
  <c r="K1678"/>
  <c r="L1677"/>
  <c r="K1677"/>
  <c r="L1676"/>
  <c r="K1676"/>
  <c r="L1675"/>
  <c r="K1675"/>
  <c r="L1674"/>
  <c r="K1674"/>
  <c r="L1673"/>
  <c r="K1673"/>
  <c r="L1672"/>
  <c r="K1672"/>
  <c r="L1671"/>
  <c r="K1671"/>
  <c r="L1670"/>
  <c r="K1670"/>
  <c r="L1669"/>
  <c r="K1669"/>
  <c r="L1668"/>
  <c r="K1668"/>
  <c r="L1667"/>
  <c r="K1667"/>
  <c r="L1666"/>
  <c r="K1666"/>
  <c r="L1665"/>
  <c r="K1665"/>
  <c r="L1664"/>
  <c r="K1664"/>
  <c r="L1663"/>
  <c r="K1663"/>
  <c r="L1662"/>
  <c r="K1662"/>
  <c r="L1661"/>
  <c r="K1661"/>
  <c r="L1660"/>
  <c r="K1660"/>
  <c r="L1659"/>
  <c r="K1659"/>
  <c r="L1658"/>
  <c r="K1658"/>
  <c r="L1657"/>
  <c r="K1657"/>
  <c r="L1656"/>
  <c r="K1656"/>
  <c r="L1655"/>
  <c r="K1655"/>
  <c r="L1654"/>
  <c r="K1654"/>
  <c r="L1653"/>
  <c r="K1653"/>
  <c r="L1652"/>
  <c r="K1652"/>
  <c r="L1651"/>
  <c r="K1651"/>
  <c r="L1650"/>
  <c r="K1650"/>
  <c r="L1649"/>
  <c r="K1649"/>
  <c r="L1648"/>
  <c r="K1648"/>
  <c r="L1647"/>
  <c r="K1647"/>
  <c r="L1646"/>
  <c r="K1646"/>
  <c r="L1645"/>
  <c r="K1645"/>
  <c r="L1644"/>
  <c r="K1644"/>
  <c r="L1643"/>
  <c r="K1643"/>
  <c r="L1642"/>
  <c r="K1642"/>
  <c r="L1641"/>
  <c r="K1641"/>
  <c r="L1640"/>
  <c r="K1640"/>
  <c r="L1639"/>
  <c r="K1639"/>
  <c r="L1638"/>
  <c r="K1638"/>
  <c r="L1637"/>
  <c r="K1637"/>
  <c r="L1636"/>
  <c r="K1636"/>
  <c r="L1635"/>
  <c r="K1635"/>
  <c r="L1634"/>
  <c r="K1634"/>
  <c r="L1633"/>
  <c r="K1633"/>
  <c r="L1632"/>
  <c r="K1632"/>
  <c r="L1631"/>
  <c r="K1631"/>
  <c r="L1630"/>
  <c r="K1630"/>
  <c r="L1629"/>
  <c r="K1629"/>
  <c r="L1628"/>
  <c r="K1628"/>
  <c r="L1627"/>
  <c r="K1627"/>
  <c r="L1626"/>
  <c r="K1626"/>
  <c r="L1625"/>
  <c r="K1625"/>
  <c r="L1624"/>
  <c r="K1624"/>
  <c r="L1623"/>
  <c r="K1623"/>
  <c r="L1622"/>
  <c r="K1622"/>
  <c r="L1621"/>
  <c r="K1621"/>
  <c r="L1620"/>
  <c r="K1620"/>
  <c r="L1619"/>
  <c r="K1619"/>
  <c r="L1618"/>
  <c r="K1618"/>
  <c r="L1617"/>
  <c r="K1617"/>
  <c r="L1616"/>
  <c r="K1616"/>
  <c r="L1615"/>
  <c r="K1615"/>
  <c r="L1614"/>
  <c r="K1614"/>
  <c r="L1613"/>
  <c r="K1613"/>
  <c r="L1612"/>
  <c r="K1612"/>
  <c r="L1611"/>
  <c r="K1611"/>
  <c r="L1610"/>
  <c r="K1610"/>
  <c r="L1609"/>
  <c r="K1609"/>
  <c r="L1608"/>
  <c r="K1608"/>
  <c r="L1607"/>
  <c r="K1607"/>
  <c r="L1606"/>
  <c r="K1606"/>
  <c r="L1605"/>
  <c r="K1605"/>
  <c r="L1604"/>
  <c r="K1604"/>
  <c r="L1603"/>
  <c r="K1603"/>
  <c r="L1602"/>
  <c r="K1602"/>
  <c r="L1601"/>
  <c r="K1601"/>
  <c r="L1600"/>
  <c r="K1600"/>
  <c r="L1599"/>
  <c r="K1599"/>
  <c r="L1598"/>
  <c r="K1598"/>
  <c r="L1597"/>
  <c r="K1597"/>
  <c r="L1596"/>
  <c r="K1596"/>
  <c r="L1595"/>
  <c r="K1595"/>
  <c r="L1594"/>
  <c r="K1594"/>
  <c r="L1593"/>
  <c r="K1593"/>
  <c r="L1592"/>
  <c r="K1592"/>
  <c r="L1591"/>
  <c r="K1591"/>
  <c r="L1590"/>
  <c r="K1590"/>
  <c r="L1589"/>
  <c r="K1589"/>
  <c r="L1588"/>
  <c r="K1588"/>
  <c r="L1587"/>
  <c r="K1587"/>
  <c r="L1586"/>
  <c r="K1586"/>
  <c r="L1585"/>
  <c r="K1585"/>
  <c r="L1584"/>
  <c r="K1584"/>
  <c r="L1583"/>
  <c r="K1583"/>
  <c r="L1582"/>
  <c r="K1582"/>
  <c r="L1581"/>
  <c r="K1581"/>
  <c r="L1580"/>
  <c r="K1580"/>
  <c r="L1579"/>
  <c r="K1579"/>
  <c r="L1578"/>
  <c r="K1578"/>
  <c r="L1577"/>
  <c r="K1577"/>
  <c r="L1576"/>
  <c r="K1576"/>
  <c r="L1575"/>
  <c r="K1575"/>
  <c r="L1574"/>
  <c r="K1574"/>
  <c r="L1573"/>
  <c r="K1573"/>
  <c r="L1572"/>
  <c r="K1572"/>
  <c r="L1571"/>
  <c r="K1571"/>
  <c r="L1570"/>
  <c r="K1570"/>
  <c r="L1569"/>
  <c r="K1569"/>
  <c r="L1568"/>
  <c r="K1568"/>
  <c r="L1567"/>
  <c r="K1567"/>
  <c r="H1566"/>
  <c r="L1565"/>
  <c r="K1565"/>
  <c r="L1553"/>
  <c r="K1553"/>
  <c r="L1552"/>
  <c r="K1552"/>
  <c r="L1551"/>
  <c r="K1551"/>
  <c r="L1550"/>
  <c r="K1550"/>
  <c r="L1549"/>
  <c r="K1549"/>
  <c r="L1548"/>
  <c r="K1548"/>
  <c r="L1547"/>
  <c r="K1547"/>
  <c r="L1546"/>
  <c r="K1546"/>
  <c r="L1545"/>
  <c r="K1545"/>
  <c r="L1544"/>
  <c r="K1544"/>
  <c r="L1543"/>
  <c r="K1543"/>
  <c r="L1542"/>
  <c r="K1542"/>
  <c r="L1541"/>
  <c r="K1541"/>
  <c r="L1540"/>
  <c r="K1540"/>
  <c r="L1539"/>
  <c r="K1539"/>
  <c r="L1538"/>
  <c r="K1538"/>
  <c r="L1537"/>
  <c r="K1537"/>
  <c r="L1536"/>
  <c r="K1536"/>
  <c r="L1535"/>
  <c r="K1535"/>
  <c r="L1534"/>
  <c r="K1534"/>
  <c r="L1533"/>
  <c r="K1533"/>
  <c r="L1532"/>
  <c r="K1532"/>
  <c r="L1531"/>
  <c r="K1531"/>
  <c r="L1530"/>
  <c r="K1530"/>
  <c r="L1529"/>
  <c r="K1529"/>
  <c r="L1528"/>
  <c r="K1528"/>
  <c r="L1527"/>
  <c r="K1527"/>
  <c r="L1526"/>
  <c r="K1526"/>
  <c r="L1525"/>
  <c r="K1525"/>
  <c r="L1524"/>
  <c r="K1524"/>
  <c r="L1523"/>
  <c r="K1523"/>
  <c r="L1522"/>
  <c r="K1522"/>
  <c r="L1521"/>
  <c r="K1521"/>
  <c r="L1520"/>
  <c r="K1520"/>
  <c r="L1519"/>
  <c r="K1519"/>
  <c r="L1518"/>
  <c r="K1518"/>
  <c r="L1517"/>
  <c r="K1517"/>
  <c r="L1516"/>
  <c r="K1516"/>
  <c r="L1515"/>
  <c r="K1515"/>
  <c r="L1514"/>
  <c r="K1514"/>
  <c r="L1513"/>
  <c r="K1513"/>
  <c r="L1512"/>
  <c r="K1512"/>
  <c r="L1511"/>
  <c r="K1511"/>
  <c r="L1510"/>
  <c r="K1510"/>
  <c r="L1509"/>
  <c r="K1509"/>
  <c r="L1508"/>
  <c r="K1508"/>
  <c r="L1507"/>
  <c r="K1507"/>
  <c r="L1506"/>
  <c r="K1506"/>
  <c r="L1505"/>
  <c r="K1505"/>
  <c r="L1504"/>
  <c r="K1504"/>
  <c r="L1503"/>
  <c r="K1503"/>
  <c r="L1502"/>
  <c r="K1502"/>
  <c r="L1501"/>
  <c r="K1501"/>
  <c r="L1500"/>
  <c r="K1500"/>
  <c r="L1499"/>
  <c r="K1499"/>
  <c r="L1498"/>
  <c r="K1498"/>
  <c r="L1497"/>
  <c r="K1497"/>
  <c r="L1496"/>
  <c r="K1496"/>
  <c r="L1495"/>
  <c r="K1495"/>
  <c r="L1494"/>
  <c r="K1494"/>
  <c r="L1493"/>
  <c r="K1493"/>
  <c r="L1492"/>
  <c r="K1492"/>
  <c r="L1491"/>
  <c r="K1491"/>
  <c r="L1490"/>
  <c r="K1490"/>
  <c r="L1489"/>
  <c r="K1489"/>
  <c r="L1488"/>
  <c r="K1488"/>
  <c r="L1487"/>
  <c r="K1487"/>
  <c r="L1486"/>
  <c r="K1486"/>
  <c r="L1485"/>
  <c r="K1485"/>
  <c r="L1484"/>
  <c r="K1484"/>
  <c r="L1483"/>
  <c r="K1483"/>
  <c r="L1482"/>
  <c r="K1482"/>
  <c r="L1481"/>
  <c r="K1481"/>
  <c r="L1480"/>
  <c r="K1480"/>
  <c r="L1479"/>
  <c r="K1479"/>
  <c r="L1478"/>
  <c r="K1478"/>
  <c r="L1477"/>
  <c r="K1477"/>
  <c r="L1476"/>
  <c r="K1476"/>
  <c r="L1475"/>
  <c r="K1475"/>
  <c r="L1474"/>
  <c r="K1474"/>
  <c r="L1473"/>
  <c r="K1473"/>
  <c r="L1472"/>
  <c r="K1472"/>
  <c r="L1471"/>
  <c r="K1471"/>
  <c r="L1470"/>
  <c r="K1470"/>
  <c r="L1469"/>
  <c r="K1469"/>
  <c r="L1468"/>
  <c r="K1468"/>
  <c r="L1467"/>
  <c r="K1467"/>
  <c r="L1466"/>
  <c r="K1466"/>
  <c r="L1465"/>
  <c r="K1465"/>
  <c r="L1464"/>
  <c r="K1464"/>
  <c r="L1463"/>
  <c r="K1463"/>
  <c r="L1462"/>
  <c r="K1462"/>
  <c r="L1461"/>
  <c r="K1461"/>
  <c r="L1460"/>
  <c r="K1460"/>
  <c r="L1459"/>
  <c r="K1459"/>
  <c r="L1458"/>
  <c r="K1458"/>
  <c r="L1457"/>
  <c r="K1457"/>
  <c r="L1456"/>
  <c r="K1456"/>
  <c r="L1455"/>
  <c r="K1455"/>
  <c r="L1454"/>
  <c r="K1454"/>
  <c r="L1453"/>
  <c r="K1453"/>
  <c r="I1452"/>
  <c r="H1452"/>
  <c r="F1452"/>
  <c r="E1452"/>
  <c r="L1448"/>
  <c r="K1448"/>
  <c r="L1447"/>
  <c r="K1447"/>
  <c r="L1446"/>
  <c r="K1446"/>
  <c r="L1445"/>
  <c r="K1445"/>
  <c r="L1444"/>
  <c r="K1444"/>
  <c r="L1443"/>
  <c r="K1443"/>
  <c r="K1442" s="1"/>
  <c r="I1442"/>
  <c r="H1442"/>
  <c r="F1442"/>
  <c r="E1442"/>
  <c r="L1439"/>
  <c r="K1439"/>
  <c r="L1432"/>
  <c r="K1432"/>
  <c r="L1431"/>
  <c r="K1431"/>
  <c r="L1430"/>
  <c r="K1430"/>
  <c r="L1429"/>
  <c r="K1429"/>
  <c r="L1428"/>
  <c r="K1428"/>
  <c r="L1427"/>
  <c r="K1427"/>
  <c r="L1426"/>
  <c r="K1426"/>
  <c r="L1425"/>
  <c r="K1425"/>
  <c r="L1424"/>
  <c r="K1424"/>
  <c r="L1423"/>
  <c r="K1423"/>
  <c r="L1422"/>
  <c r="K1422"/>
  <c r="L1421"/>
  <c r="K1421"/>
  <c r="L1420"/>
  <c r="K1420"/>
  <c r="L1419"/>
  <c r="K1419"/>
  <c r="L1418"/>
  <c r="K1418"/>
  <c r="L1417"/>
  <c r="K1417"/>
  <c r="L1416"/>
  <c r="K1416"/>
  <c r="L1415"/>
  <c r="K1415"/>
  <c r="L1414"/>
  <c r="K1414"/>
  <c r="L1413"/>
  <c r="K1413"/>
  <c r="L1412"/>
  <c r="K1412"/>
  <c r="L1411"/>
  <c r="K1411"/>
  <c r="L1410"/>
  <c r="K1410"/>
  <c r="L1409"/>
  <c r="K1409"/>
  <c r="L1408"/>
  <c r="K1408"/>
  <c r="L1407"/>
  <c r="K1407"/>
  <c r="L1406"/>
  <c r="K1406"/>
  <c r="L1405"/>
  <c r="K1405"/>
  <c r="L1404"/>
  <c r="K1404"/>
  <c r="L1403"/>
  <c r="K1403"/>
  <c r="L1402"/>
  <c r="K1402"/>
  <c r="L1401"/>
  <c r="K1401"/>
  <c r="L1400"/>
  <c r="K1400"/>
  <c r="L1399"/>
  <c r="K1399"/>
  <c r="L1398"/>
  <c r="K1398"/>
  <c r="L1397"/>
  <c r="K1397"/>
  <c r="L1396"/>
  <c r="K1396"/>
  <c r="L1395"/>
  <c r="K1395"/>
  <c r="L1394"/>
  <c r="K1394"/>
  <c r="L1393"/>
  <c r="K1393"/>
  <c r="L1392"/>
  <c r="K1392"/>
  <c r="L1391"/>
  <c r="K1391"/>
  <c r="L1390"/>
  <c r="K1390"/>
  <c r="L1389"/>
  <c r="K1389"/>
  <c r="L1388"/>
  <c r="K1388"/>
  <c r="L1387"/>
  <c r="K1387"/>
  <c r="L1386"/>
  <c r="K1386"/>
  <c r="L1385"/>
  <c r="K1385"/>
  <c r="L1384"/>
  <c r="K1384"/>
  <c r="L1383"/>
  <c r="K1383"/>
  <c r="L1382"/>
  <c r="K1382"/>
  <c r="L1381"/>
  <c r="K1381"/>
  <c r="L1380"/>
  <c r="K1380"/>
  <c r="L1379"/>
  <c r="K1379"/>
  <c r="L1378"/>
  <c r="K1378"/>
  <c r="L1377"/>
  <c r="K1377"/>
  <c r="L1376"/>
  <c r="K1376"/>
  <c r="L1375"/>
  <c r="K1375"/>
  <c r="L1374"/>
  <c r="K1374"/>
  <c r="L1373"/>
  <c r="K1373"/>
  <c r="L1372"/>
  <c r="K1372"/>
  <c r="L1371"/>
  <c r="K1371"/>
  <c r="L1370"/>
  <c r="K1370"/>
  <c r="L1369"/>
  <c r="K1369"/>
  <c r="L1368"/>
  <c r="K1368"/>
  <c r="L1367"/>
  <c r="K1367"/>
  <c r="L1366"/>
  <c r="K1366"/>
  <c r="L1365"/>
  <c r="K1365"/>
  <c r="L1364"/>
  <c r="K1364"/>
  <c r="L1363"/>
  <c r="K1363"/>
  <c r="L1362"/>
  <c r="K1362"/>
  <c r="L1361"/>
  <c r="K1361"/>
  <c r="L1360"/>
  <c r="K1360"/>
  <c r="L1359"/>
  <c r="K1359"/>
  <c r="L1358"/>
  <c r="K1358"/>
  <c r="L1357"/>
  <c r="K1357"/>
  <c r="L1356"/>
  <c r="K1356"/>
  <c r="L1355"/>
  <c r="K1355"/>
  <c r="L1354"/>
  <c r="K1354"/>
  <c r="L1353"/>
  <c r="K1353"/>
  <c r="L1352"/>
  <c r="K1352"/>
  <c r="L1351"/>
  <c r="K1351"/>
  <c r="L1350"/>
  <c r="K1350"/>
  <c r="L1349"/>
  <c r="K1349"/>
  <c r="L1348"/>
  <c r="K1348"/>
  <c r="L1347"/>
  <c r="K1347"/>
  <c r="L1346"/>
  <c r="K1346"/>
  <c r="L1345"/>
  <c r="K1345"/>
  <c r="L1344"/>
  <c r="K1344"/>
  <c r="L1343"/>
  <c r="K1343"/>
  <c r="L1342"/>
  <c r="K1342"/>
  <c r="L1341"/>
  <c r="K1341"/>
  <c r="L1340"/>
  <c r="K1340"/>
  <c r="L1339"/>
  <c r="K1339"/>
  <c r="L1338"/>
  <c r="K1338"/>
  <c r="L1337"/>
  <c r="K1337"/>
  <c r="L1336"/>
  <c r="K1336"/>
  <c r="L1335"/>
  <c r="K1335"/>
  <c r="L1334"/>
  <c r="K1334"/>
  <c r="L1333"/>
  <c r="K1333"/>
  <c r="L1332"/>
  <c r="K1332"/>
  <c r="L1331"/>
  <c r="K1331"/>
  <c r="L1330"/>
  <c r="K1330"/>
  <c r="L1329"/>
  <c r="K1329"/>
  <c r="L1328"/>
  <c r="K1328"/>
  <c r="L1327"/>
  <c r="K1327"/>
  <c r="L1326"/>
  <c r="K1326"/>
  <c r="L1325"/>
  <c r="K1325"/>
  <c r="L1324"/>
  <c r="K1324"/>
  <c r="L1323"/>
  <c r="K1323"/>
  <c r="L1322"/>
  <c r="K1322"/>
  <c r="L1321"/>
  <c r="K1321"/>
  <c r="L1320"/>
  <c r="K1320"/>
  <c r="L1319"/>
  <c r="K1319"/>
  <c r="L1318"/>
  <c r="K1318"/>
  <c r="L1317"/>
  <c r="K1317"/>
  <c r="L1316"/>
  <c r="K1316"/>
  <c r="L1315"/>
  <c r="K1315"/>
  <c r="L1314"/>
  <c r="K1314"/>
  <c r="L1313"/>
  <c r="K1313"/>
  <c r="L1312"/>
  <c r="K1312"/>
  <c r="L1311"/>
  <c r="K1311"/>
  <c r="L1310"/>
  <c r="K1310"/>
  <c r="L1309"/>
  <c r="K1309"/>
  <c r="L1308"/>
  <c r="K1308"/>
  <c r="L1307"/>
  <c r="K1307"/>
  <c r="L1306"/>
  <c r="K1306"/>
  <c r="L1305"/>
  <c r="K1305"/>
  <c r="L1304"/>
  <c r="K1304"/>
  <c r="L1303"/>
  <c r="K1303"/>
  <c r="L1302"/>
  <c r="K1302"/>
  <c r="L1301"/>
  <c r="K1301"/>
  <c r="L1300"/>
  <c r="K1300"/>
  <c r="L1299"/>
  <c r="K1299"/>
  <c r="L1298"/>
  <c r="K1298"/>
  <c r="L1297"/>
  <c r="K1297"/>
  <c r="L1296"/>
  <c r="K1296"/>
  <c r="L1295"/>
  <c r="K1295"/>
  <c r="L1294"/>
  <c r="K1294"/>
  <c r="L1293"/>
  <c r="K1293"/>
  <c r="L1292"/>
  <c r="K1292"/>
  <c r="L1291"/>
  <c r="K1291"/>
  <c r="L1290"/>
  <c r="K1290"/>
  <c r="L1289"/>
  <c r="K1289"/>
  <c r="L1288"/>
  <c r="K1288"/>
  <c r="L1287"/>
  <c r="K1287"/>
  <c r="L1286"/>
  <c r="K1286"/>
  <c r="L1285"/>
  <c r="K1285"/>
  <c r="L1284"/>
  <c r="K1284"/>
  <c r="L1283"/>
  <c r="K1283"/>
  <c r="L1282"/>
  <c r="K1282"/>
  <c r="L1281"/>
  <c r="K1281"/>
  <c r="L1280"/>
  <c r="K1280"/>
  <c r="L1279"/>
  <c r="K1279"/>
  <c r="L1278"/>
  <c r="K1278"/>
  <c r="L1277"/>
  <c r="K1277"/>
  <c r="L1276"/>
  <c r="K1276"/>
  <c r="L1275"/>
  <c r="K1275"/>
  <c r="L1274"/>
  <c r="K1274"/>
  <c r="L1273"/>
  <c r="K1273"/>
  <c r="L1272"/>
  <c r="K1272"/>
  <c r="L1271"/>
  <c r="K1271"/>
  <c r="L1270"/>
  <c r="K1270"/>
  <c r="L1269"/>
  <c r="K1269"/>
  <c r="L1268"/>
  <c r="K1268"/>
  <c r="L1267"/>
  <c r="K1267"/>
  <c r="L1266"/>
  <c r="K1266"/>
  <c r="L1265"/>
  <c r="K1265"/>
  <c r="H1264"/>
  <c r="E1264"/>
  <c r="G1264" s="1"/>
  <c r="L1263"/>
  <c r="K1263"/>
  <c r="L1246"/>
  <c r="K1246"/>
  <c r="L1244"/>
  <c r="K1244"/>
  <c r="L1243"/>
  <c r="K1243"/>
  <c r="L1242"/>
  <c r="K1242"/>
  <c r="L1241"/>
  <c r="K1241"/>
  <c r="L1240"/>
  <c r="K1240"/>
  <c r="L1239"/>
  <c r="K1239"/>
  <c r="L1238"/>
  <c r="K1238"/>
  <c r="L1237"/>
  <c r="K1237"/>
  <c r="L1236"/>
  <c r="K1236"/>
  <c r="L1235"/>
  <c r="K1235"/>
  <c r="L1234"/>
  <c r="K1234"/>
  <c r="L1233"/>
  <c r="K1233"/>
  <c r="L1232"/>
  <c r="K1232"/>
  <c r="L1231"/>
  <c r="K1231"/>
  <c r="L1230"/>
  <c r="K1230"/>
  <c r="L1229"/>
  <c r="K1229"/>
  <c r="L1228"/>
  <c r="K1228"/>
  <c r="L1227"/>
  <c r="K1227"/>
  <c r="L1226"/>
  <c r="K1226"/>
  <c r="L1225"/>
  <c r="K1225"/>
  <c r="L1224"/>
  <c r="K1224"/>
  <c r="L1223"/>
  <c r="K1223"/>
  <c r="L1222"/>
  <c r="K1222"/>
  <c r="L1221"/>
  <c r="K1221"/>
  <c r="L1220"/>
  <c r="K1220"/>
  <c r="L1219"/>
  <c r="K1219"/>
  <c r="L1218"/>
  <c r="K1218"/>
  <c r="L1217"/>
  <c r="K1217"/>
  <c r="L1216"/>
  <c r="K1216"/>
  <c r="L1215"/>
  <c r="K1215"/>
  <c r="L1214"/>
  <c r="K1214"/>
  <c r="L1213"/>
  <c r="K1213"/>
  <c r="L1212"/>
  <c r="K1212"/>
  <c r="L1211"/>
  <c r="K1211"/>
  <c r="L1210"/>
  <c r="K1210"/>
  <c r="L1209"/>
  <c r="K1209"/>
  <c r="L1208"/>
  <c r="K1208"/>
  <c r="L1207"/>
  <c r="K1207"/>
  <c r="L1206"/>
  <c r="K1206"/>
  <c r="L1205"/>
  <c r="K1205"/>
  <c r="L1204"/>
  <c r="K1204"/>
  <c r="L1203"/>
  <c r="K1203"/>
  <c r="L1202"/>
  <c r="K1202"/>
  <c r="L1201"/>
  <c r="K1201"/>
  <c r="L1200"/>
  <c r="K1200"/>
  <c r="L1199"/>
  <c r="K1199"/>
  <c r="L1198"/>
  <c r="K1198"/>
  <c r="L1197"/>
  <c r="K1197"/>
  <c r="L1196"/>
  <c r="K1196"/>
  <c r="L1195"/>
  <c r="K1195"/>
  <c r="L1194"/>
  <c r="K1194"/>
  <c r="L1193"/>
  <c r="K1193"/>
  <c r="L1192"/>
  <c r="K1192"/>
  <c r="L1191"/>
  <c r="K1191"/>
  <c r="L1190"/>
  <c r="K1190"/>
  <c r="L1189"/>
  <c r="K1189"/>
  <c r="L1188"/>
  <c r="K1188"/>
  <c r="L1187"/>
  <c r="K1187"/>
  <c r="L1186"/>
  <c r="K1186"/>
  <c r="L1185"/>
  <c r="K1185"/>
  <c r="L1184"/>
  <c r="K1184"/>
  <c r="L1183"/>
  <c r="K1183"/>
  <c r="L1182"/>
  <c r="K1182"/>
  <c r="L1181"/>
  <c r="K1181"/>
  <c r="L1180"/>
  <c r="K1180"/>
  <c r="L1179"/>
  <c r="K1179"/>
  <c r="L1178"/>
  <c r="K1178"/>
  <c r="L1177"/>
  <c r="K1177"/>
  <c r="L1176"/>
  <c r="K1176"/>
  <c r="L1175"/>
  <c r="K1175"/>
  <c r="L1174"/>
  <c r="K1174"/>
  <c r="L1173"/>
  <c r="K1173"/>
  <c r="L1172"/>
  <c r="K1172"/>
  <c r="L1171"/>
  <c r="K1171"/>
  <c r="L1170"/>
  <c r="K1170"/>
  <c r="L1169"/>
  <c r="K1169"/>
  <c r="L1168"/>
  <c r="K1168"/>
  <c r="L1167"/>
  <c r="K1167"/>
  <c r="L1166"/>
  <c r="K1166"/>
  <c r="L1165"/>
  <c r="K1165"/>
  <c r="L1164"/>
  <c r="K1164"/>
  <c r="L1163"/>
  <c r="K1163"/>
  <c r="L1162"/>
  <c r="K1162"/>
  <c r="L1161"/>
  <c r="K1161"/>
  <c r="L1160"/>
  <c r="K1160"/>
  <c r="L1159"/>
  <c r="K1159"/>
  <c r="L1158"/>
  <c r="K1158"/>
  <c r="L1157"/>
  <c r="K1157"/>
  <c r="L1156"/>
  <c r="K1156"/>
  <c r="L1155"/>
  <c r="K1155"/>
  <c r="L1154"/>
  <c r="K1154"/>
  <c r="L1153"/>
  <c r="K1153"/>
  <c r="L1152"/>
  <c r="K1152"/>
  <c r="L1151"/>
  <c r="K1151"/>
  <c r="L1150"/>
  <c r="K1150"/>
  <c r="L1149"/>
  <c r="K1149"/>
  <c r="L1148"/>
  <c r="K1148"/>
  <c r="L1147"/>
  <c r="K1147"/>
  <c r="L1146"/>
  <c r="K1146"/>
  <c r="L1145"/>
  <c r="K1145"/>
  <c r="L1144"/>
  <c r="K1144"/>
  <c r="L1143"/>
  <c r="K1143"/>
  <c r="L1142"/>
  <c r="K1142"/>
  <c r="L1141"/>
  <c r="K1141"/>
  <c r="L1140"/>
  <c r="K1140"/>
  <c r="L1139"/>
  <c r="K1139"/>
  <c r="L1138"/>
  <c r="K1138"/>
  <c r="L1137"/>
  <c r="K1137"/>
  <c r="L1136"/>
  <c r="K1136"/>
  <c r="L1135"/>
  <c r="K1135"/>
  <c r="L1134"/>
  <c r="K1134"/>
  <c r="L1133"/>
  <c r="K1133"/>
  <c r="L1132"/>
  <c r="K1132"/>
  <c r="L1131"/>
  <c r="K1131"/>
  <c r="L1130"/>
  <c r="K1130"/>
  <c r="L1129"/>
  <c r="K1129"/>
  <c r="L1128"/>
  <c r="K1128"/>
  <c r="L1127"/>
  <c r="K1127"/>
  <c r="L1126"/>
  <c r="K1126"/>
  <c r="L1125"/>
  <c r="K1125"/>
  <c r="L1124"/>
  <c r="K1124"/>
  <c r="L1123"/>
  <c r="K1123"/>
  <c r="L1122"/>
  <c r="K1122"/>
  <c r="L1121"/>
  <c r="K1121"/>
  <c r="L1120"/>
  <c r="K1120"/>
  <c r="L1119"/>
  <c r="K1119"/>
  <c r="L1118"/>
  <c r="K1118"/>
  <c r="L1117"/>
  <c r="K1117"/>
  <c r="L1116"/>
  <c r="K1116"/>
  <c r="L1115"/>
  <c r="K1115"/>
  <c r="L1114"/>
  <c r="K1114"/>
  <c r="L1113"/>
  <c r="K1113"/>
  <c r="L1112"/>
  <c r="K1112"/>
  <c r="L1111"/>
  <c r="K1111"/>
  <c r="L1110"/>
  <c r="K1110"/>
  <c r="L1109"/>
  <c r="K1109"/>
  <c r="L1108"/>
  <c r="K1108"/>
  <c r="L1107"/>
  <c r="K1107"/>
  <c r="L1106"/>
  <c r="K1106"/>
  <c r="L1105"/>
  <c r="K1105"/>
  <c r="L1104"/>
  <c r="K1104"/>
  <c r="L1103"/>
  <c r="K1103"/>
  <c r="L1102"/>
  <c r="K1102"/>
  <c r="L1101"/>
  <c r="K1101"/>
  <c r="L1100"/>
  <c r="K1100"/>
  <c r="L1099"/>
  <c r="K1099"/>
  <c r="L1098"/>
  <c r="K1098"/>
  <c r="L1097"/>
  <c r="K1097"/>
  <c r="L1096"/>
  <c r="K1096"/>
  <c r="L1095"/>
  <c r="K1095"/>
  <c r="L1094"/>
  <c r="K1094"/>
  <c r="L1093"/>
  <c r="K1093"/>
  <c r="L1092"/>
  <c r="K1092"/>
  <c r="L1091"/>
  <c r="K1091"/>
  <c r="L1090"/>
  <c r="K1090"/>
  <c r="L1089"/>
  <c r="K1089"/>
  <c r="L1088"/>
  <c r="K1088"/>
  <c r="L1087"/>
  <c r="K1087"/>
  <c r="L1086"/>
  <c r="K1086"/>
  <c r="L1085"/>
  <c r="K1085"/>
  <c r="L1084"/>
  <c r="K1084"/>
  <c r="L1083"/>
  <c r="K1083"/>
  <c r="L1082"/>
  <c r="K1082"/>
  <c r="L1081"/>
  <c r="K1081"/>
  <c r="L1080"/>
  <c r="K1080"/>
  <c r="L1079"/>
  <c r="K1079"/>
  <c r="L1078"/>
  <c r="K1078"/>
  <c r="L1077"/>
  <c r="K1077"/>
  <c r="L1076"/>
  <c r="K1076"/>
  <c r="L1075"/>
  <c r="K1075"/>
  <c r="I1074"/>
  <c r="H1074"/>
  <c r="F1074"/>
  <c r="E1074"/>
  <c r="E1073" s="1"/>
  <c r="L1070"/>
  <c r="K1070"/>
  <c r="L1069"/>
  <c r="K1069"/>
  <c r="L1068"/>
  <c r="K1068"/>
  <c r="L1067"/>
  <c r="K1067"/>
  <c r="L1066"/>
  <c r="K1066"/>
  <c r="L1065"/>
  <c r="L1064" s="1"/>
  <c r="K1065"/>
  <c r="H1064"/>
  <c r="E1064"/>
  <c r="L1060"/>
  <c r="K1060"/>
  <c r="L1054"/>
  <c r="K1054"/>
  <c r="L1053"/>
  <c r="K1053"/>
  <c r="L1052"/>
  <c r="K1052"/>
  <c r="L1051"/>
  <c r="K1051"/>
  <c r="L1050"/>
  <c r="K1050"/>
  <c r="L1049"/>
  <c r="K1049"/>
  <c r="L1048"/>
  <c r="K1048"/>
  <c r="L1047"/>
  <c r="K1047"/>
  <c r="L1046"/>
  <c r="K1046"/>
  <c r="L1045"/>
  <c r="K1045"/>
  <c r="L1044"/>
  <c r="K1044"/>
  <c r="L1043"/>
  <c r="K1043"/>
  <c r="L1042"/>
  <c r="K1042"/>
  <c r="L1041"/>
  <c r="K1041"/>
  <c r="L1040"/>
  <c r="K1040"/>
  <c r="L1039"/>
  <c r="K1039"/>
  <c r="L1038"/>
  <c r="K1038"/>
  <c r="L1037"/>
  <c r="K1037"/>
  <c r="L1036"/>
  <c r="K1036"/>
  <c r="L1035"/>
  <c r="K1035"/>
  <c r="L1034"/>
  <c r="K1034"/>
  <c r="L1033"/>
  <c r="K1033"/>
  <c r="L1032"/>
  <c r="K1032"/>
  <c r="L1031"/>
  <c r="K1031"/>
  <c r="L1030"/>
  <c r="K1030"/>
  <c r="L1029"/>
  <c r="K1029"/>
  <c r="L1028"/>
  <c r="K1028"/>
  <c r="L1027"/>
  <c r="K1027"/>
  <c r="L1026"/>
  <c r="K1026"/>
  <c r="L1025"/>
  <c r="K1025"/>
  <c r="L1024"/>
  <c r="K1024"/>
  <c r="L1023"/>
  <c r="K1023"/>
  <c r="L1022"/>
  <c r="K1022"/>
  <c r="L1021"/>
  <c r="K1021"/>
  <c r="L1020"/>
  <c r="K1020"/>
  <c r="L1019"/>
  <c r="K1019"/>
  <c r="L1018"/>
  <c r="K1018"/>
  <c r="L1017"/>
  <c r="K1017"/>
  <c r="L1016"/>
  <c r="K1016"/>
  <c r="L1015"/>
  <c r="K1015"/>
  <c r="L1014"/>
  <c r="K1014"/>
  <c r="L1013"/>
  <c r="K1013"/>
  <c r="L1012"/>
  <c r="K1012"/>
  <c r="L1011"/>
  <c r="K1011"/>
  <c r="L1010"/>
  <c r="K1010"/>
  <c r="L1009"/>
  <c r="K1009"/>
  <c r="L1008"/>
  <c r="K1008"/>
  <c r="L1007"/>
  <c r="K1007"/>
  <c r="L1006"/>
  <c r="K1006"/>
  <c r="L1005"/>
  <c r="K1005"/>
  <c r="L1004"/>
  <c r="K1004"/>
  <c r="L1003"/>
  <c r="K1003"/>
  <c r="L1002"/>
  <c r="K1002"/>
  <c r="L1001"/>
  <c r="K1001"/>
  <c r="L1000"/>
  <c r="K1000"/>
  <c r="L999"/>
  <c r="K999"/>
  <c r="L998"/>
  <c r="K998"/>
  <c r="L997"/>
  <c r="K997"/>
  <c r="L996"/>
  <c r="K996"/>
  <c r="L995"/>
  <c r="K995"/>
  <c r="L994"/>
  <c r="K994"/>
  <c r="L993"/>
  <c r="K993"/>
  <c r="L992"/>
  <c r="K992"/>
  <c r="L991"/>
  <c r="K991"/>
  <c r="L990"/>
  <c r="K990"/>
  <c r="L989"/>
  <c r="K989"/>
  <c r="L988"/>
  <c r="K988"/>
  <c r="L987"/>
  <c r="K987"/>
  <c r="L986"/>
  <c r="K986"/>
  <c r="L985"/>
  <c r="K985"/>
  <c r="L984"/>
  <c r="K984"/>
  <c r="L983"/>
  <c r="K983"/>
  <c r="L982"/>
  <c r="K982"/>
  <c r="L981"/>
  <c r="K981"/>
  <c r="L980"/>
  <c r="K980"/>
  <c r="L979"/>
  <c r="K979"/>
  <c r="L978"/>
  <c r="K978"/>
  <c r="L977"/>
  <c r="K977"/>
  <c r="L976"/>
  <c r="K976"/>
  <c r="L975"/>
  <c r="K975"/>
  <c r="L974"/>
  <c r="K974"/>
  <c r="H973"/>
  <c r="E973"/>
  <c r="L966"/>
  <c r="K966"/>
  <c r="L965"/>
  <c r="K965"/>
  <c r="L964"/>
  <c r="K964"/>
  <c r="L963"/>
  <c r="K963"/>
  <c r="L962"/>
  <c r="K962"/>
  <c r="L961"/>
  <c r="K961"/>
  <c r="L960"/>
  <c r="K960"/>
  <c r="L959"/>
  <c r="K959"/>
  <c r="L958"/>
  <c r="K958"/>
  <c r="L957"/>
  <c r="K957"/>
  <c r="L956"/>
  <c r="K956"/>
  <c r="L955"/>
  <c r="K955"/>
  <c r="L954"/>
  <c r="K954"/>
  <c r="L953"/>
  <c r="K953"/>
  <c r="L952"/>
  <c r="K952"/>
  <c r="L951"/>
  <c r="K951"/>
  <c r="L950"/>
  <c r="K950"/>
  <c r="L949"/>
  <c r="K949"/>
  <c r="L948"/>
  <c r="K948"/>
  <c r="L947"/>
  <c r="K947"/>
  <c r="L946"/>
  <c r="K946"/>
  <c r="L945"/>
  <c r="K945"/>
  <c r="L944"/>
  <c r="K944"/>
  <c r="L943"/>
  <c r="K943"/>
  <c r="L942"/>
  <c r="K942"/>
  <c r="L941"/>
  <c r="K941"/>
  <c r="L940"/>
  <c r="K940"/>
  <c r="I939"/>
  <c r="H939"/>
  <c r="F939"/>
  <c r="E939"/>
  <c r="L935"/>
  <c r="K935"/>
  <c r="L934"/>
  <c r="K934"/>
  <c r="L933"/>
  <c r="K933"/>
  <c r="L932"/>
  <c r="K932"/>
  <c r="L931"/>
  <c r="K931"/>
  <c r="L930"/>
  <c r="K930"/>
  <c r="K929" s="1"/>
  <c r="I929"/>
  <c r="H929"/>
  <c r="F929"/>
  <c r="E929"/>
  <c r="L925"/>
  <c r="K925"/>
  <c r="L919"/>
  <c r="K919"/>
  <c r="L918"/>
  <c r="K918"/>
  <c r="L917"/>
  <c r="K917"/>
  <c r="L916"/>
  <c r="K916"/>
  <c r="L915"/>
  <c r="K915"/>
  <c r="L914"/>
  <c r="K914"/>
  <c r="L913"/>
  <c r="K913"/>
  <c r="L912"/>
  <c r="K912"/>
  <c r="L911"/>
  <c r="K911"/>
  <c r="L910"/>
  <c r="K910"/>
  <c r="L909"/>
  <c r="K909"/>
  <c r="L908"/>
  <c r="K908"/>
  <c r="L907"/>
  <c r="K907"/>
  <c r="L906"/>
  <c r="K906"/>
  <c r="L905"/>
  <c r="K905"/>
  <c r="L904"/>
  <c r="K904"/>
  <c r="L903"/>
  <c r="K903"/>
  <c r="L902"/>
  <c r="K902"/>
  <c r="L901"/>
  <c r="K901"/>
  <c r="L900"/>
  <c r="K900"/>
  <c r="L899"/>
  <c r="K899"/>
  <c r="L898"/>
  <c r="K898"/>
  <c r="L897"/>
  <c r="K897"/>
  <c r="L896"/>
  <c r="K896"/>
  <c r="L895"/>
  <c r="K895"/>
  <c r="L894"/>
  <c r="K894"/>
  <c r="L893"/>
  <c r="K893"/>
  <c r="L892"/>
  <c r="K892"/>
  <c r="L891"/>
  <c r="K891"/>
  <c r="L890"/>
  <c r="K890"/>
  <c r="L889"/>
  <c r="K889"/>
  <c r="L888"/>
  <c r="K888"/>
  <c r="L887"/>
  <c r="K887"/>
  <c r="L886"/>
  <c r="K886"/>
  <c r="L885"/>
  <c r="K885"/>
  <c r="L884"/>
  <c r="K884"/>
  <c r="L883"/>
  <c r="K883"/>
  <c r="L882"/>
  <c r="K882"/>
  <c r="L881"/>
  <c r="K881"/>
  <c r="L880"/>
  <c r="K880"/>
  <c r="L879"/>
  <c r="K879"/>
  <c r="L878"/>
  <c r="K878"/>
  <c r="L877"/>
  <c r="K877"/>
  <c r="L876"/>
  <c r="K876"/>
  <c r="L875"/>
  <c r="K875"/>
  <c r="L874"/>
  <c r="K874"/>
  <c r="L873"/>
  <c r="K873"/>
  <c r="L872"/>
  <c r="K872"/>
  <c r="L871"/>
  <c r="K871"/>
  <c r="L870"/>
  <c r="K870"/>
  <c r="L869"/>
  <c r="K869"/>
  <c r="L868"/>
  <c r="K868"/>
  <c r="L867"/>
  <c r="K867"/>
  <c r="L866"/>
  <c r="K866"/>
  <c r="L865"/>
  <c r="K865"/>
  <c r="L864"/>
  <c r="K864"/>
  <c r="L863"/>
  <c r="K863"/>
  <c r="L862"/>
  <c r="K862"/>
  <c r="L861"/>
  <c r="K861"/>
  <c r="L860"/>
  <c r="K860"/>
  <c r="L859"/>
  <c r="K859"/>
  <c r="L858"/>
  <c r="K858"/>
  <c r="L857"/>
  <c r="K857"/>
  <c r="L856"/>
  <c r="K856"/>
  <c r="L855"/>
  <c r="K855"/>
  <c r="L854"/>
  <c r="K854"/>
  <c r="L853"/>
  <c r="K853"/>
  <c r="L852"/>
  <c r="K852"/>
  <c r="L851"/>
  <c r="K851"/>
  <c r="L850"/>
  <c r="K850"/>
  <c r="L849"/>
  <c r="K849"/>
  <c r="L848"/>
  <c r="K848"/>
  <c r="L847"/>
  <c r="K847"/>
  <c r="L846"/>
  <c r="K846"/>
  <c r="L845"/>
  <c r="K845"/>
  <c r="L844"/>
  <c r="K844"/>
  <c r="L843"/>
  <c r="K843"/>
  <c r="L842"/>
  <c r="K842"/>
  <c r="L841"/>
  <c r="K841"/>
  <c r="L840"/>
  <c r="K840"/>
  <c r="L839"/>
  <c r="K839"/>
  <c r="L838"/>
  <c r="K838"/>
  <c r="L837"/>
  <c r="K837"/>
  <c r="L836"/>
  <c r="K836"/>
  <c r="L835"/>
  <c r="K835"/>
  <c r="L834"/>
  <c r="K834"/>
  <c r="L833"/>
  <c r="K833"/>
  <c r="L832"/>
  <c r="K832"/>
  <c r="L831"/>
  <c r="K831"/>
  <c r="H830"/>
  <c r="H828" s="1"/>
  <c r="F828"/>
  <c r="E830"/>
  <c r="G830" s="1"/>
  <c r="L825"/>
  <c r="K825"/>
  <c r="L824"/>
  <c r="K824"/>
  <c r="L823"/>
  <c r="K823"/>
  <c r="L822"/>
  <c r="K822"/>
  <c r="L821"/>
  <c r="K821"/>
  <c r="L820"/>
  <c r="K820"/>
  <c r="K819" s="1"/>
  <c r="I819"/>
  <c r="H819"/>
  <c r="F819"/>
  <c r="E819"/>
  <c r="L816"/>
  <c r="K816"/>
  <c r="L810"/>
  <c r="K810"/>
  <c r="L809"/>
  <c r="K809"/>
  <c r="L808"/>
  <c r="K808"/>
  <c r="L807"/>
  <c r="K807"/>
  <c r="L806"/>
  <c r="K806"/>
  <c r="L805"/>
  <c r="K805"/>
  <c r="L804"/>
  <c r="K804"/>
  <c r="L803"/>
  <c r="K803"/>
  <c r="L802"/>
  <c r="K802"/>
  <c r="L801"/>
  <c r="K801"/>
  <c r="L800"/>
  <c r="K800"/>
  <c r="L799"/>
  <c r="K799"/>
  <c r="L798"/>
  <c r="K798"/>
  <c r="L797"/>
  <c r="K797"/>
  <c r="L796"/>
  <c r="K796"/>
  <c r="L795"/>
  <c r="K795"/>
  <c r="L794"/>
  <c r="K794"/>
  <c r="L793"/>
  <c r="K793"/>
  <c r="L792"/>
  <c r="K792"/>
  <c r="L791"/>
  <c r="K791"/>
  <c r="L790"/>
  <c r="K790"/>
  <c r="L789"/>
  <c r="K789"/>
  <c r="L788"/>
  <c r="K788"/>
  <c r="L787"/>
  <c r="K787"/>
  <c r="L786"/>
  <c r="K786"/>
  <c r="L785"/>
  <c r="K785"/>
  <c r="L784"/>
  <c r="K784"/>
  <c r="L783"/>
  <c r="K783"/>
  <c r="L782"/>
  <c r="K782"/>
  <c r="L781"/>
  <c r="K781"/>
  <c r="L780"/>
  <c r="K780"/>
  <c r="L779"/>
  <c r="K779"/>
  <c r="L778"/>
  <c r="K778"/>
  <c r="L777"/>
  <c r="K777"/>
  <c r="L776"/>
  <c r="K776"/>
  <c r="L775"/>
  <c r="K775"/>
  <c r="L774"/>
  <c r="K774"/>
  <c r="L773"/>
  <c r="K773"/>
  <c r="L772"/>
  <c r="K772"/>
  <c r="L771"/>
  <c r="K771"/>
  <c r="L770"/>
  <c r="K770"/>
  <c r="L769"/>
  <c r="K769"/>
  <c r="L768"/>
  <c r="K768"/>
  <c r="L767"/>
  <c r="K767"/>
  <c r="L766"/>
  <c r="K766"/>
  <c r="L765"/>
  <c r="K765"/>
  <c r="L764"/>
  <c r="K764"/>
  <c r="L763"/>
  <c r="K763"/>
  <c r="L762"/>
  <c r="K762"/>
  <c r="L761"/>
  <c r="K761"/>
  <c r="L760"/>
  <c r="K760"/>
  <c r="L759"/>
  <c r="K759"/>
  <c r="I758"/>
  <c r="I756" s="1"/>
  <c r="H758"/>
  <c r="F758"/>
  <c r="E758"/>
  <c r="F756"/>
  <c r="E756"/>
  <c r="L750"/>
  <c r="K750"/>
  <c r="L745"/>
  <c r="K745"/>
  <c r="L744"/>
  <c r="K744"/>
  <c r="L743"/>
  <c r="K743"/>
  <c r="L742"/>
  <c r="K742"/>
  <c r="L741"/>
  <c r="K741"/>
  <c r="L740"/>
  <c r="K740"/>
  <c r="L739"/>
  <c r="K739"/>
  <c r="L738"/>
  <c r="K738"/>
  <c r="L737"/>
  <c r="K737"/>
  <c r="L736"/>
  <c r="K736"/>
  <c r="L735"/>
  <c r="K735"/>
  <c r="L734"/>
  <c r="K734"/>
  <c r="L733"/>
  <c r="K733"/>
  <c r="L732"/>
  <c r="K732"/>
  <c r="L731"/>
  <c r="K731"/>
  <c r="L730"/>
  <c r="K730"/>
  <c r="L729"/>
  <c r="K729"/>
  <c r="L728"/>
  <c r="K728"/>
  <c r="L727"/>
  <c r="K727"/>
  <c r="L726"/>
  <c r="K726"/>
  <c r="L725"/>
  <c r="K725"/>
  <c r="L724"/>
  <c r="K724"/>
  <c r="L723"/>
  <c r="K723"/>
  <c r="L722"/>
  <c r="K722"/>
  <c r="L721"/>
  <c r="K721"/>
  <c r="L720"/>
  <c r="K720"/>
  <c r="L719"/>
  <c r="K719"/>
  <c r="L718"/>
  <c r="K718"/>
  <c r="L717"/>
  <c r="K717"/>
  <c r="L716"/>
  <c r="K716"/>
  <c r="L715"/>
  <c r="K715"/>
  <c r="L714"/>
  <c r="K714"/>
  <c r="L713"/>
  <c r="K713"/>
  <c r="L712"/>
  <c r="K712"/>
  <c r="L711"/>
  <c r="K711"/>
  <c r="L710"/>
  <c r="K710"/>
  <c r="L709"/>
  <c r="K709"/>
  <c r="L708"/>
  <c r="K708"/>
  <c r="L707"/>
  <c r="K707"/>
  <c r="L706"/>
  <c r="K706"/>
  <c r="L705"/>
  <c r="K705"/>
  <c r="L704"/>
  <c r="K704"/>
  <c r="L703"/>
  <c r="K703"/>
  <c r="L702"/>
  <c r="K702"/>
  <c r="L701"/>
  <c r="K701"/>
  <c r="L700"/>
  <c r="K700"/>
  <c r="L699"/>
  <c r="K699"/>
  <c r="L698"/>
  <c r="K698"/>
  <c r="L697"/>
  <c r="K697"/>
  <c r="L696"/>
  <c r="K696"/>
  <c r="L695"/>
  <c r="K695"/>
  <c r="L694"/>
  <c r="K694"/>
  <c r="L693"/>
  <c r="K693"/>
  <c r="L692"/>
  <c r="K692"/>
  <c r="L691"/>
  <c r="K691"/>
  <c r="L690"/>
  <c r="K690"/>
  <c r="L689"/>
  <c r="L688" s="1"/>
  <c r="K689"/>
  <c r="I686"/>
  <c r="H688"/>
  <c r="E688"/>
  <c r="L683"/>
  <c r="K683"/>
  <c r="L682"/>
  <c r="K682"/>
  <c r="L681"/>
  <c r="K681"/>
  <c r="L680"/>
  <c r="K680"/>
  <c r="L679"/>
  <c r="K679"/>
  <c r="L678"/>
  <c r="L677" s="1"/>
  <c r="K678"/>
  <c r="I677"/>
  <c r="H677"/>
  <c r="F677"/>
  <c r="E677"/>
  <c r="L674"/>
  <c r="K674"/>
  <c r="L669"/>
  <c r="K669"/>
  <c r="L668"/>
  <c r="K668"/>
  <c r="L667"/>
  <c r="K667"/>
  <c r="L666"/>
  <c r="K666"/>
  <c r="L665"/>
  <c r="K665"/>
  <c r="L664"/>
  <c r="K664"/>
  <c r="L663"/>
  <c r="K663"/>
  <c r="L662"/>
  <c r="K662"/>
  <c r="L661"/>
  <c r="K661"/>
  <c r="L660"/>
  <c r="K660"/>
  <c r="L659"/>
  <c r="K659"/>
  <c r="L658"/>
  <c r="K658"/>
  <c r="L657"/>
  <c r="K657"/>
  <c r="L656"/>
  <c r="K656"/>
  <c r="I655"/>
  <c r="H655"/>
  <c r="H653" s="1"/>
  <c r="F655"/>
  <c r="E655"/>
  <c r="E653" s="1"/>
  <c r="L650"/>
  <c r="K650"/>
  <c r="L649"/>
  <c r="K649"/>
  <c r="L648"/>
  <c r="K648"/>
  <c r="L647"/>
  <c r="K647"/>
  <c r="L646"/>
  <c r="K646"/>
  <c r="L645"/>
  <c r="K645"/>
  <c r="K644" s="1"/>
  <c r="I644"/>
  <c r="H644"/>
  <c r="F644"/>
  <c r="E644"/>
  <c r="L640"/>
  <c r="K640"/>
  <c r="L633"/>
  <c r="K633"/>
  <c r="L632"/>
  <c r="K632"/>
  <c r="L631"/>
  <c r="K631"/>
  <c r="L630"/>
  <c r="K630"/>
  <c r="L629"/>
  <c r="K629"/>
  <c r="L628"/>
  <c r="K628"/>
  <c r="L627"/>
  <c r="K627"/>
  <c r="L626"/>
  <c r="K626"/>
  <c r="L625"/>
  <c r="K625"/>
  <c r="L624"/>
  <c r="K624"/>
  <c r="L623"/>
  <c r="K623"/>
  <c r="L622"/>
  <c r="K622"/>
  <c r="L621"/>
  <c r="K621"/>
  <c r="L620"/>
  <c r="K620"/>
  <c r="L619"/>
  <c r="K619"/>
  <c r="L618"/>
  <c r="K618"/>
  <c r="L617"/>
  <c r="K617"/>
  <c r="L616"/>
  <c r="K616"/>
  <c r="L615"/>
  <c r="K615"/>
  <c r="L614"/>
  <c r="K614"/>
  <c r="L613"/>
  <c r="K613"/>
  <c r="L612"/>
  <c r="K612"/>
  <c r="L611"/>
  <c r="K611"/>
  <c r="L610"/>
  <c r="K610"/>
  <c r="L609"/>
  <c r="K609"/>
  <c r="L608"/>
  <c r="K608"/>
  <c r="L607"/>
  <c r="K607"/>
  <c r="L606"/>
  <c r="K606"/>
  <c r="L605"/>
  <c r="K605"/>
  <c r="L604"/>
  <c r="K604"/>
  <c r="L603"/>
  <c r="K603"/>
  <c r="L602"/>
  <c r="K602"/>
  <c r="L601"/>
  <c r="K601"/>
  <c r="L600"/>
  <c r="K600"/>
  <c r="L599"/>
  <c r="K599"/>
  <c r="L598"/>
  <c r="K598"/>
  <c r="L597"/>
  <c r="K597"/>
  <c r="L596"/>
  <c r="K596"/>
  <c r="L595"/>
  <c r="K595"/>
  <c r="L594"/>
  <c r="K594"/>
  <c r="L593"/>
  <c r="K593"/>
  <c r="L592"/>
  <c r="K592"/>
  <c r="L591"/>
  <c r="K591"/>
  <c r="L590"/>
  <c r="K590"/>
  <c r="L589"/>
  <c r="K589"/>
  <c r="L588"/>
  <c r="K588"/>
  <c r="L587"/>
  <c r="K587"/>
  <c r="L586"/>
  <c r="K586"/>
  <c r="L585"/>
  <c r="K585"/>
  <c r="L584"/>
  <c r="K584"/>
  <c r="L583"/>
  <c r="K583"/>
  <c r="L582"/>
  <c r="K582"/>
  <c r="L581"/>
  <c r="K581"/>
  <c r="L580"/>
  <c r="K580"/>
  <c r="L579"/>
  <c r="K579"/>
  <c r="L578"/>
  <c r="K578"/>
  <c r="L577"/>
  <c r="K577"/>
  <c r="L576"/>
  <c r="K576"/>
  <c r="L575"/>
  <c r="K575"/>
  <c r="L574"/>
  <c r="K574"/>
  <c r="L573"/>
  <c r="K573"/>
  <c r="L572"/>
  <c r="K572"/>
  <c r="L571"/>
  <c r="K571"/>
  <c r="L570"/>
  <c r="K570"/>
  <c r="L569"/>
  <c r="K569"/>
  <c r="L568"/>
  <c r="K568"/>
  <c r="L567"/>
  <c r="K567"/>
  <c r="L566"/>
  <c r="K566"/>
  <c r="L565"/>
  <c r="K565"/>
  <c r="L564"/>
  <c r="K564"/>
  <c r="L563"/>
  <c r="K563"/>
  <c r="L562"/>
  <c r="K562"/>
  <c r="L561"/>
  <c r="K561"/>
  <c r="L560"/>
  <c r="K560"/>
  <c r="L559"/>
  <c r="K559"/>
  <c r="L558"/>
  <c r="K558"/>
  <c r="L557"/>
  <c r="K557"/>
  <c r="L556"/>
  <c r="K556"/>
  <c r="L555"/>
  <c r="K555"/>
  <c r="L554"/>
  <c r="K554"/>
  <c r="L553"/>
  <c r="K553"/>
  <c r="L552"/>
  <c r="K552"/>
  <c r="L551"/>
  <c r="K551"/>
  <c r="L550"/>
  <c r="K550"/>
  <c r="L549"/>
  <c r="K549"/>
  <c r="L548"/>
  <c r="K548"/>
  <c r="L547"/>
  <c r="K547"/>
  <c r="L546"/>
  <c r="K546"/>
  <c r="L545"/>
  <c r="K545"/>
  <c r="L544"/>
  <c r="K544"/>
  <c r="L543"/>
  <c r="K543"/>
  <c r="L542"/>
  <c r="K542"/>
  <c r="L541"/>
  <c r="K541"/>
  <c r="L540"/>
  <c r="K540"/>
  <c r="L539"/>
  <c r="K539"/>
  <c r="L538"/>
  <c r="K538"/>
  <c r="L537"/>
  <c r="K537"/>
  <c r="L536"/>
  <c r="K536"/>
  <c r="L535"/>
  <c r="K535"/>
  <c r="L534"/>
  <c r="K534"/>
  <c r="L533"/>
  <c r="K533"/>
  <c r="L532"/>
  <c r="K532"/>
  <c r="L531"/>
  <c r="K531"/>
  <c r="I530"/>
  <c r="I528" s="1"/>
  <c r="H530"/>
  <c r="E530"/>
  <c r="E528" s="1"/>
  <c r="L525"/>
  <c r="M525" s="1"/>
  <c r="L524"/>
  <c r="K524"/>
  <c r="L523"/>
  <c r="K523"/>
  <c r="L522"/>
  <c r="K522"/>
  <c r="L521"/>
  <c r="K521"/>
  <c r="L520"/>
  <c r="K520"/>
  <c r="I519"/>
  <c r="H519"/>
  <c r="F519"/>
  <c r="E519"/>
  <c r="L516"/>
  <c r="K516"/>
  <c r="L515"/>
  <c r="K515"/>
  <c r="L511"/>
  <c r="K511"/>
  <c r="L510"/>
  <c r="K510"/>
  <c r="L509"/>
  <c r="K509"/>
  <c r="L508"/>
  <c r="K508"/>
  <c r="L507"/>
  <c r="K507"/>
  <c r="L506"/>
  <c r="K506"/>
  <c r="L505"/>
  <c r="K505"/>
  <c r="L504"/>
  <c r="K504"/>
  <c r="L503"/>
  <c r="K503"/>
  <c r="L502"/>
  <c r="K502"/>
  <c r="L501"/>
  <c r="K501"/>
  <c r="L500"/>
  <c r="K500"/>
  <c r="L499"/>
  <c r="K499"/>
  <c r="L498"/>
  <c r="K498"/>
  <c r="L497"/>
  <c r="K497"/>
  <c r="L496"/>
  <c r="K496"/>
  <c r="L495"/>
  <c r="K495"/>
  <c r="L494"/>
  <c r="K494"/>
  <c r="L493"/>
  <c r="K493"/>
  <c r="L492"/>
  <c r="K492"/>
  <c r="L491"/>
  <c r="K491"/>
  <c r="L490"/>
  <c r="K490"/>
  <c r="L489"/>
  <c r="K489"/>
  <c r="L488"/>
  <c r="K488"/>
  <c r="L487"/>
  <c r="K487"/>
  <c r="L486"/>
  <c r="K486"/>
  <c r="L485"/>
  <c r="K485"/>
  <c r="L484"/>
  <c r="K484"/>
  <c r="L483"/>
  <c r="K483"/>
  <c r="L482"/>
  <c r="K482"/>
  <c r="L481"/>
  <c r="K481"/>
  <c r="L480"/>
  <c r="K480"/>
  <c r="L479"/>
  <c r="K479"/>
  <c r="L478"/>
  <c r="K478"/>
  <c r="L477"/>
  <c r="K477"/>
  <c r="L476"/>
  <c r="K476"/>
  <c r="L475"/>
  <c r="K475"/>
  <c r="L474"/>
  <c r="K474"/>
  <c r="L473"/>
  <c r="K473"/>
  <c r="L472"/>
  <c r="K472"/>
  <c r="L471"/>
  <c r="K471"/>
  <c r="L470"/>
  <c r="K470"/>
  <c r="L469"/>
  <c r="K469"/>
  <c r="L468"/>
  <c r="K468"/>
  <c r="L467"/>
  <c r="K467"/>
  <c r="L466"/>
  <c r="K466"/>
  <c r="L465"/>
  <c r="K465"/>
  <c r="L464"/>
  <c r="K464"/>
  <c r="L463"/>
  <c r="K463"/>
  <c r="L462"/>
  <c r="K462"/>
  <c r="L461"/>
  <c r="K461"/>
  <c r="L460"/>
  <c r="K460"/>
  <c r="L459"/>
  <c r="K459"/>
  <c r="L458"/>
  <c r="K458"/>
  <c r="L457"/>
  <c r="K457"/>
  <c r="L456"/>
  <c r="K456"/>
  <c r="L455"/>
  <c r="K455"/>
  <c r="L454"/>
  <c r="K454"/>
  <c r="L453"/>
  <c r="K453"/>
  <c r="L452"/>
  <c r="K452"/>
  <c r="L451"/>
  <c r="K451"/>
  <c r="L450"/>
  <c r="K450"/>
  <c r="L449"/>
  <c r="K449"/>
  <c r="L448"/>
  <c r="K448"/>
  <c r="L447"/>
  <c r="K447"/>
  <c r="I446"/>
  <c r="I444" s="1"/>
  <c r="H446"/>
  <c r="F446"/>
  <c r="E446"/>
  <c r="E444" s="1"/>
  <c r="L441"/>
  <c r="K441"/>
  <c r="L440"/>
  <c r="K440"/>
  <c r="L439"/>
  <c r="K439"/>
  <c r="L438"/>
  <c r="K438"/>
  <c r="L437"/>
  <c r="K437"/>
  <c r="L436"/>
  <c r="K436"/>
  <c r="K435" s="1"/>
  <c r="I435"/>
  <c r="H435"/>
  <c r="F435"/>
  <c r="E435"/>
  <c r="L432"/>
  <c r="K432"/>
  <c r="L426"/>
  <c r="K426"/>
  <c r="L425"/>
  <c r="K425"/>
  <c r="L424"/>
  <c r="K424"/>
  <c r="L423"/>
  <c r="K423"/>
  <c r="L422"/>
  <c r="K422"/>
  <c r="L421"/>
  <c r="K421"/>
  <c r="L420"/>
  <c r="K420"/>
  <c r="L419"/>
  <c r="K419"/>
  <c r="L418"/>
  <c r="K418"/>
  <c r="L417"/>
  <c r="K417"/>
  <c r="L416"/>
  <c r="K416"/>
  <c r="L415"/>
  <c r="K415"/>
  <c r="L414"/>
  <c r="K414"/>
  <c r="L413"/>
  <c r="K413"/>
  <c r="L412"/>
  <c r="K412"/>
  <c r="L411"/>
  <c r="K411"/>
  <c r="L410"/>
  <c r="K410"/>
  <c r="L409"/>
  <c r="K409"/>
  <c r="L408"/>
  <c r="K408"/>
  <c r="L407"/>
  <c r="K407"/>
  <c r="L406"/>
  <c r="K406"/>
  <c r="L405"/>
  <c r="K405"/>
  <c r="L404"/>
  <c r="K404"/>
  <c r="L403"/>
  <c r="K403"/>
  <c r="L402"/>
  <c r="K402"/>
  <c r="L401"/>
  <c r="K401"/>
  <c r="L400"/>
  <c r="K400"/>
  <c r="L399"/>
  <c r="K399"/>
  <c r="L398"/>
  <c r="K398"/>
  <c r="L397"/>
  <c r="K397"/>
  <c r="L396"/>
  <c r="K396"/>
  <c r="L395"/>
  <c r="K395"/>
  <c r="L394"/>
  <c r="K394"/>
  <c r="L393"/>
  <c r="K393"/>
  <c r="L392"/>
  <c r="K392"/>
  <c r="L391"/>
  <c r="K391"/>
  <c r="L390"/>
  <c r="K390"/>
  <c r="L389"/>
  <c r="K389"/>
  <c r="L388"/>
  <c r="K388"/>
  <c r="L387"/>
  <c r="K387"/>
  <c r="L386"/>
  <c r="K386"/>
  <c r="L385"/>
  <c r="K385"/>
  <c r="L384"/>
  <c r="K384"/>
  <c r="L383"/>
  <c r="K383"/>
  <c r="L382"/>
  <c r="K382"/>
  <c r="L381"/>
  <c r="K381"/>
  <c r="L380"/>
  <c r="K380"/>
  <c r="L379"/>
  <c r="K379"/>
  <c r="L378"/>
  <c r="K378"/>
  <c r="L377"/>
  <c r="K377"/>
  <c r="L376"/>
  <c r="K376"/>
  <c r="L375"/>
  <c r="K375"/>
  <c r="L374"/>
  <c r="K374"/>
  <c r="L373"/>
  <c r="K373"/>
  <c r="L372"/>
  <c r="K372"/>
  <c r="L371"/>
  <c r="K371"/>
  <c r="L370"/>
  <c r="K370"/>
  <c r="L369"/>
  <c r="K369"/>
  <c r="L368"/>
  <c r="K368"/>
  <c r="L367"/>
  <c r="K367"/>
  <c r="L366"/>
  <c r="K366"/>
  <c r="L365"/>
  <c r="K365"/>
  <c r="L364"/>
  <c r="K364"/>
  <c r="L363"/>
  <c r="K363"/>
  <c r="L362"/>
  <c r="K362"/>
  <c r="L361"/>
  <c r="K361"/>
  <c r="L360"/>
  <c r="K360"/>
  <c r="L359"/>
  <c r="K359"/>
  <c r="L358"/>
  <c r="K358"/>
  <c r="L357"/>
  <c r="K357"/>
  <c r="L356"/>
  <c r="K356"/>
  <c r="I355"/>
  <c r="I353" s="1"/>
  <c r="H355"/>
  <c r="F355"/>
  <c r="E355"/>
  <c r="L350"/>
  <c r="K350"/>
  <c r="L349"/>
  <c r="K349"/>
  <c r="L348"/>
  <c r="K348"/>
  <c r="L347"/>
  <c r="K347"/>
  <c r="L346"/>
  <c r="K346"/>
  <c r="L345"/>
  <c r="K345"/>
  <c r="I344"/>
  <c r="H344"/>
  <c r="F344"/>
  <c r="E344"/>
  <c r="L341"/>
  <c r="K341"/>
  <c r="L336"/>
  <c r="K336"/>
  <c r="L335"/>
  <c r="K335"/>
  <c r="L334"/>
  <c r="K334"/>
  <c r="L333"/>
  <c r="K333"/>
  <c r="L332"/>
  <c r="K332"/>
  <c r="L331"/>
  <c r="K331"/>
  <c r="L330"/>
  <c r="K330"/>
  <c r="L329"/>
  <c r="K329"/>
  <c r="L328"/>
  <c r="K328"/>
  <c r="L327"/>
  <c r="K327"/>
  <c r="L326"/>
  <c r="K326"/>
  <c r="L325"/>
  <c r="K325"/>
  <c r="L324"/>
  <c r="K324"/>
  <c r="L323"/>
  <c r="K323"/>
  <c r="L322"/>
  <c r="K322"/>
  <c r="L321"/>
  <c r="K321"/>
  <c r="L320"/>
  <c r="K320"/>
  <c r="L319"/>
  <c r="K319"/>
  <c r="L318"/>
  <c r="K318"/>
  <c r="L317"/>
  <c r="K317"/>
  <c r="L316"/>
  <c r="K316"/>
  <c r="L315"/>
  <c r="K315"/>
  <c r="L314"/>
  <c r="K314"/>
  <c r="L313"/>
  <c r="K313"/>
  <c r="L312"/>
  <c r="K312"/>
  <c r="L311"/>
  <c r="K311"/>
  <c r="L310"/>
  <c r="K310"/>
  <c r="L309"/>
  <c r="K309"/>
  <c r="L308"/>
  <c r="K308"/>
  <c r="L307"/>
  <c r="K307"/>
  <c r="L306"/>
  <c r="K306"/>
  <c r="L305"/>
  <c r="K305"/>
  <c r="L304"/>
  <c r="K304"/>
  <c r="L303"/>
  <c r="K303"/>
  <c r="L302"/>
  <c r="K302"/>
  <c r="L301"/>
  <c r="K301"/>
  <c r="L300"/>
  <c r="K300"/>
  <c r="L299"/>
  <c r="K299"/>
  <c r="L298"/>
  <c r="K298"/>
  <c r="L297"/>
  <c r="K297"/>
  <c r="L296"/>
  <c r="K296"/>
  <c r="L295"/>
  <c r="K295"/>
  <c r="L294"/>
  <c r="K294"/>
  <c r="L293"/>
  <c r="K293"/>
  <c r="L292"/>
  <c r="K292"/>
  <c r="L291"/>
  <c r="K291"/>
  <c r="L290"/>
  <c r="K290"/>
  <c r="L289"/>
  <c r="K289"/>
  <c r="L288"/>
  <c r="K288"/>
  <c r="L287"/>
  <c r="K287"/>
  <c r="L286"/>
  <c r="K286"/>
  <c r="L285"/>
  <c r="K285"/>
  <c r="L284"/>
  <c r="K284"/>
  <c r="L283"/>
  <c r="K283"/>
  <c r="L282"/>
  <c r="K282"/>
  <c r="L281"/>
  <c r="K281"/>
  <c r="L280"/>
  <c r="K280"/>
  <c r="L279"/>
  <c r="K279"/>
  <c r="L278"/>
  <c r="K278"/>
  <c r="L277"/>
  <c r="K277"/>
  <c r="L276"/>
  <c r="K276"/>
  <c r="L275"/>
  <c r="K275"/>
  <c r="L274"/>
  <c r="K274"/>
  <c r="L273"/>
  <c r="K273"/>
  <c r="L272"/>
  <c r="K272"/>
  <c r="L271"/>
  <c r="K271"/>
  <c r="L270"/>
  <c r="K270"/>
  <c r="L269"/>
  <c r="K269"/>
  <c r="L268"/>
  <c r="K268"/>
  <c r="L267"/>
  <c r="K267"/>
  <c r="L266"/>
  <c r="K266"/>
  <c r="L265"/>
  <c r="K265"/>
  <c r="L264"/>
  <c r="K264"/>
  <c r="L263"/>
  <c r="K263"/>
  <c r="L262"/>
  <c r="K262"/>
  <c r="I261"/>
  <c r="I259" s="1"/>
  <c r="H261"/>
  <c r="F261"/>
  <c r="E261"/>
  <c r="E259" s="1"/>
  <c r="F259"/>
  <c r="L254"/>
  <c r="K254"/>
  <c r="L244"/>
  <c r="K244"/>
  <c r="L243"/>
  <c r="K243"/>
  <c r="L242"/>
  <c r="K242"/>
  <c r="L241"/>
  <c r="K241"/>
  <c r="L240"/>
  <c r="K240"/>
  <c r="L239"/>
  <c r="K239"/>
  <c r="L238"/>
  <c r="K238"/>
  <c r="L237"/>
  <c r="K237"/>
  <c r="L236"/>
  <c r="K236"/>
  <c r="L235"/>
  <c r="K235"/>
  <c r="L234"/>
  <c r="K234"/>
  <c r="L233"/>
  <c r="K233"/>
  <c r="L232"/>
  <c r="K232"/>
  <c r="L231"/>
  <c r="K231"/>
  <c r="L230"/>
  <c r="K230"/>
  <c r="L229"/>
  <c r="K229"/>
  <c r="L228"/>
  <c r="K228"/>
  <c r="L227"/>
  <c r="K227"/>
  <c r="L226"/>
  <c r="K226"/>
  <c r="L225"/>
  <c r="K225"/>
  <c r="L224"/>
  <c r="K224"/>
  <c r="L223"/>
  <c r="K223"/>
  <c r="L222"/>
  <c r="K222"/>
  <c r="L221"/>
  <c r="K221"/>
  <c r="L220"/>
  <c r="K220"/>
  <c r="L219"/>
  <c r="K219"/>
  <c r="L218"/>
  <c r="K218"/>
  <c r="L217"/>
  <c r="K217"/>
  <c r="L216"/>
  <c r="K216"/>
  <c r="L215"/>
  <c r="K215"/>
  <c r="L214"/>
  <c r="K214"/>
  <c r="L213"/>
  <c r="K213"/>
  <c r="L212"/>
  <c r="K212"/>
  <c r="L211"/>
  <c r="K211"/>
  <c r="L210"/>
  <c r="K210"/>
  <c r="L209"/>
  <c r="K209"/>
  <c r="L208"/>
  <c r="K208"/>
  <c r="L207"/>
  <c r="K207"/>
  <c r="L206"/>
  <c r="K206"/>
  <c r="L205"/>
  <c r="K205"/>
  <c r="L204"/>
  <c r="K204"/>
  <c r="L203"/>
  <c r="K203"/>
  <c r="L202"/>
  <c r="K202"/>
  <c r="L201"/>
  <c r="K201"/>
  <c r="L200"/>
  <c r="K200"/>
  <c r="L199"/>
  <c r="K199"/>
  <c r="L198"/>
  <c r="K198"/>
  <c r="L197"/>
  <c r="K197"/>
  <c r="L196"/>
  <c r="K196"/>
  <c r="L195"/>
  <c r="K195"/>
  <c r="L194"/>
  <c r="K194"/>
  <c r="L193"/>
  <c r="K193"/>
  <c r="L192"/>
  <c r="K192"/>
  <c r="L191"/>
  <c r="K191"/>
  <c r="L190"/>
  <c r="K190"/>
  <c r="L189"/>
  <c r="K189"/>
  <c r="L188"/>
  <c r="K188"/>
  <c r="L187"/>
  <c r="K187"/>
  <c r="L186"/>
  <c r="K186"/>
  <c r="L185"/>
  <c r="K185"/>
  <c r="L184"/>
  <c r="K184"/>
  <c r="L183"/>
  <c r="K183"/>
  <c r="L182"/>
  <c r="K182"/>
  <c r="L181"/>
  <c r="K181"/>
  <c r="L180"/>
  <c r="K180"/>
  <c r="L179"/>
  <c r="K179"/>
  <c r="L178"/>
  <c r="K178"/>
  <c r="L177"/>
  <c r="K177"/>
  <c r="L176"/>
  <c r="K176"/>
  <c r="L175"/>
  <c r="K175"/>
  <c r="L174"/>
  <c r="K174"/>
  <c r="L173"/>
  <c r="K173"/>
  <c r="L172"/>
  <c r="K172"/>
  <c r="L171"/>
  <c r="K171"/>
  <c r="L170"/>
  <c r="K170"/>
  <c r="L169"/>
  <c r="K169"/>
  <c r="L168"/>
  <c r="K168"/>
  <c r="L167"/>
  <c r="K167"/>
  <c r="L166"/>
  <c r="K166"/>
  <c r="L165"/>
  <c r="K165"/>
  <c r="L164"/>
  <c r="K164"/>
  <c r="L163"/>
  <c r="K163"/>
  <c r="L162"/>
  <c r="K162"/>
  <c r="L161"/>
  <c r="K161"/>
  <c r="L160"/>
  <c r="K160"/>
  <c r="L159"/>
  <c r="K159"/>
  <c r="L158"/>
  <c r="K158"/>
  <c r="L157"/>
  <c r="K157"/>
  <c r="L156"/>
  <c r="K156"/>
  <c r="L155"/>
  <c r="K155"/>
  <c r="L154"/>
  <c r="K154"/>
  <c r="L153"/>
  <c r="K153"/>
  <c r="L152"/>
  <c r="K152"/>
  <c r="L151"/>
  <c r="K151"/>
  <c r="L150"/>
  <c r="K150"/>
  <c r="L149"/>
  <c r="K149"/>
  <c r="L148"/>
  <c r="K148"/>
  <c r="L147"/>
  <c r="K147"/>
  <c r="L146"/>
  <c r="M146" s="1"/>
  <c r="I145"/>
  <c r="H145"/>
  <c r="F145"/>
  <c r="E145"/>
  <c r="L144"/>
  <c r="K144"/>
  <c r="L138"/>
  <c r="K138"/>
  <c r="L137"/>
  <c r="K137"/>
  <c r="L136"/>
  <c r="K136"/>
  <c r="L135"/>
  <c r="K135"/>
  <c r="L134"/>
  <c r="K134"/>
  <c r="L133"/>
  <c r="K133"/>
  <c r="L132"/>
  <c r="K132"/>
  <c r="L131"/>
  <c r="K131"/>
  <c r="L130"/>
  <c r="K130"/>
  <c r="L129"/>
  <c r="K129"/>
  <c r="L128"/>
  <c r="K128"/>
  <c r="L127"/>
  <c r="K127"/>
  <c r="L126"/>
  <c r="K126"/>
  <c r="L125"/>
  <c r="K125"/>
  <c r="L124"/>
  <c r="K124"/>
  <c r="L123"/>
  <c r="K123"/>
  <c r="L122"/>
  <c r="K122"/>
  <c r="L121"/>
  <c r="K121"/>
  <c r="L120"/>
  <c r="K120"/>
  <c r="L119"/>
  <c r="K119"/>
  <c r="L118"/>
  <c r="K118"/>
  <c r="L117"/>
  <c r="K117"/>
  <c r="L116"/>
  <c r="K116"/>
  <c r="L115"/>
  <c r="K115"/>
  <c r="L114"/>
  <c r="K114"/>
  <c r="L113"/>
  <c r="K113"/>
  <c r="L112"/>
  <c r="K112"/>
  <c r="L111"/>
  <c r="K111"/>
  <c r="L110"/>
  <c r="K110"/>
  <c r="L109"/>
  <c r="K109"/>
  <c r="L108"/>
  <c r="K108"/>
  <c r="L107"/>
  <c r="K107"/>
  <c r="L106"/>
  <c r="K106"/>
  <c r="L105"/>
  <c r="K105"/>
  <c r="L104"/>
  <c r="K104"/>
  <c r="L103"/>
  <c r="K103"/>
  <c r="L102"/>
  <c r="K102"/>
  <c r="L101"/>
  <c r="K101"/>
  <c r="L100"/>
  <c r="K100"/>
  <c r="L99"/>
  <c r="K99"/>
  <c r="L98"/>
  <c r="K98"/>
  <c r="L97"/>
  <c r="K97"/>
  <c r="L96"/>
  <c r="K96"/>
  <c r="L95"/>
  <c r="K95"/>
  <c r="L94"/>
  <c r="K94"/>
  <c r="L93"/>
  <c r="K93"/>
  <c r="L92"/>
  <c r="K92"/>
  <c r="L91"/>
  <c r="K91"/>
  <c r="L90"/>
  <c r="K90"/>
  <c r="L89"/>
  <c r="K89"/>
  <c r="L88"/>
  <c r="K88"/>
  <c r="L87"/>
  <c r="K87"/>
  <c r="L86"/>
  <c r="K86"/>
  <c r="L85"/>
  <c r="K85"/>
  <c r="L84"/>
  <c r="K84"/>
  <c r="L83"/>
  <c r="K83"/>
  <c r="L82"/>
  <c r="K82"/>
  <c r="L81"/>
  <c r="K81"/>
  <c r="L80"/>
  <c r="K80"/>
  <c r="L79"/>
  <c r="K79"/>
  <c r="L78"/>
  <c r="K78"/>
  <c r="L77"/>
  <c r="K77"/>
  <c r="L76"/>
  <c r="K76"/>
  <c r="L75"/>
  <c r="K75"/>
  <c r="L74"/>
  <c r="K74"/>
  <c r="L73"/>
  <c r="K73"/>
  <c r="L72"/>
  <c r="K72"/>
  <c r="L71"/>
  <c r="K71"/>
  <c r="L70"/>
  <c r="K70"/>
  <c r="L69"/>
  <c r="K69"/>
  <c r="L68"/>
  <c r="K68"/>
  <c r="L67"/>
  <c r="K67"/>
  <c r="L66"/>
  <c r="K66"/>
  <c r="L65"/>
  <c r="K65"/>
  <c r="L64"/>
  <c r="K64"/>
  <c r="L63"/>
  <c r="K63"/>
  <c r="L62"/>
  <c r="K62"/>
  <c r="L61"/>
  <c r="K61"/>
  <c r="L60"/>
  <c r="K60"/>
  <c r="L59"/>
  <c r="K59"/>
  <c r="L58"/>
  <c r="K58"/>
  <c r="I57"/>
  <c r="H57"/>
  <c r="F57"/>
  <c r="E57"/>
  <c r="L53"/>
  <c r="K53"/>
  <c r="L52"/>
  <c r="K52"/>
  <c r="L51"/>
  <c r="K51"/>
  <c r="L50"/>
  <c r="K50"/>
  <c r="I49"/>
  <c r="H49"/>
  <c r="E49"/>
  <c r="G49" s="1"/>
  <c r="L46"/>
  <c r="K46"/>
  <c r="L45"/>
  <c r="K45"/>
  <c r="L43"/>
  <c r="K43"/>
  <c r="L42"/>
  <c r="K42"/>
  <c r="I41"/>
  <c r="I3517" s="1"/>
  <c r="H41"/>
  <c r="H3517" s="1"/>
  <c r="F41"/>
  <c r="E41"/>
  <c r="E3517" s="1"/>
  <c r="L36"/>
  <c r="K36"/>
  <c r="L32"/>
  <c r="K32"/>
  <c r="L31"/>
  <c r="K31"/>
  <c r="L30"/>
  <c r="K30"/>
  <c r="L29"/>
  <c r="K29"/>
  <c r="L28"/>
  <c r="K28"/>
  <c r="L27"/>
  <c r="K27"/>
  <c r="L26"/>
  <c r="K26"/>
  <c r="L25"/>
  <c r="K25"/>
  <c r="L24"/>
  <c r="K24"/>
  <c r="L23"/>
  <c r="K23"/>
  <c r="L22"/>
  <c r="K22"/>
  <c r="L21"/>
  <c r="K21"/>
  <c r="L20"/>
  <c r="K20"/>
  <c r="L19"/>
  <c r="K19"/>
  <c r="L18"/>
  <c r="K18"/>
  <c r="L17"/>
  <c r="K17"/>
  <c r="I16"/>
  <c r="H16"/>
  <c r="H14" s="1"/>
  <c r="F16"/>
  <c r="E16"/>
  <c r="E14" s="1"/>
  <c r="L11"/>
  <c r="K11"/>
  <c r="L10"/>
  <c r="K10"/>
  <c r="I9"/>
  <c r="H9"/>
  <c r="F9"/>
  <c r="E9"/>
  <c r="C2"/>
  <c r="C1"/>
  <c r="Z14" i="232"/>
  <c r="Y14"/>
  <c r="E14"/>
  <c r="D14"/>
  <c r="F12"/>
  <c r="F11"/>
  <c r="F10"/>
  <c r="F9"/>
  <c r="AA8"/>
  <c r="F8"/>
  <c r="AA7"/>
  <c r="F7"/>
  <c r="H31" i="230"/>
  <c r="G31"/>
  <c r="E31"/>
  <c r="F31" s="1"/>
  <c r="D31"/>
  <c r="K30"/>
  <c r="J30"/>
  <c r="I30"/>
  <c r="F30"/>
  <c r="K29"/>
  <c r="J29"/>
  <c r="I29"/>
  <c r="F29"/>
  <c r="K28"/>
  <c r="J28"/>
  <c r="I28"/>
  <c r="F28"/>
  <c r="K27"/>
  <c r="J27"/>
  <c r="I27"/>
  <c r="F27"/>
  <c r="K26"/>
  <c r="J26"/>
  <c r="I26"/>
  <c r="F26"/>
  <c r="K25"/>
  <c r="J25"/>
  <c r="I25"/>
  <c r="F25"/>
  <c r="K24"/>
  <c r="J24"/>
  <c r="I24"/>
  <c r="F24"/>
  <c r="K23"/>
  <c r="J23"/>
  <c r="I23"/>
  <c r="F23"/>
  <c r="K22"/>
  <c r="J22"/>
  <c r="I22"/>
  <c r="F22"/>
  <c r="K21"/>
  <c r="J21"/>
  <c r="I21"/>
  <c r="F21"/>
  <c r="K20"/>
  <c r="J20"/>
  <c r="I20"/>
  <c r="F20"/>
  <c r="K19"/>
  <c r="J19"/>
  <c r="I19"/>
  <c r="F19"/>
  <c r="K18"/>
  <c r="J18"/>
  <c r="I18"/>
  <c r="F18"/>
  <c r="K17"/>
  <c r="J17"/>
  <c r="I17"/>
  <c r="F17"/>
  <c r="K16"/>
  <c r="J16"/>
  <c r="I16"/>
  <c r="F16"/>
  <c r="K15"/>
  <c r="J15"/>
  <c r="I15"/>
  <c r="F15"/>
  <c r="K14"/>
  <c r="J14"/>
  <c r="I14"/>
  <c r="F14"/>
  <c r="K13"/>
  <c r="J13"/>
  <c r="I13"/>
  <c r="F13"/>
  <c r="K12"/>
  <c r="J12"/>
  <c r="I12"/>
  <c r="F12"/>
  <c r="K11"/>
  <c r="J11"/>
  <c r="I11"/>
  <c r="F11"/>
  <c r="K10"/>
  <c r="J10"/>
  <c r="I10"/>
  <c r="F10"/>
  <c r="K9"/>
  <c r="J9"/>
  <c r="I9"/>
  <c r="F9"/>
  <c r="H31" i="229"/>
  <c r="G31"/>
  <c r="E31"/>
  <c r="F31" s="1"/>
  <c r="D31"/>
  <c r="K30"/>
  <c r="J30"/>
  <c r="I30"/>
  <c r="F30"/>
  <c r="K29"/>
  <c r="J29"/>
  <c r="I29"/>
  <c r="F29"/>
  <c r="K28"/>
  <c r="J28"/>
  <c r="I28"/>
  <c r="F28"/>
  <c r="K27"/>
  <c r="J27"/>
  <c r="I27"/>
  <c r="F27"/>
  <c r="K26"/>
  <c r="J26"/>
  <c r="I26"/>
  <c r="F26"/>
  <c r="K25"/>
  <c r="J25"/>
  <c r="I25"/>
  <c r="F25"/>
  <c r="K24"/>
  <c r="J24"/>
  <c r="I24"/>
  <c r="F24"/>
  <c r="K23"/>
  <c r="J23"/>
  <c r="I23"/>
  <c r="F23"/>
  <c r="K22"/>
  <c r="J22"/>
  <c r="I22"/>
  <c r="F22"/>
  <c r="K21"/>
  <c r="J21"/>
  <c r="I21"/>
  <c r="F21"/>
  <c r="K20"/>
  <c r="J20"/>
  <c r="I20"/>
  <c r="F20"/>
  <c r="K19"/>
  <c r="J19"/>
  <c r="I19"/>
  <c r="F19"/>
  <c r="K18"/>
  <c r="J18"/>
  <c r="I18"/>
  <c r="F18"/>
  <c r="K17"/>
  <c r="L17" s="1"/>
  <c r="J17"/>
  <c r="I17"/>
  <c r="F17"/>
  <c r="K16"/>
  <c r="J16"/>
  <c r="I16"/>
  <c r="F16"/>
  <c r="K15"/>
  <c r="J15"/>
  <c r="I15"/>
  <c r="F15"/>
  <c r="K14"/>
  <c r="J14"/>
  <c r="I14"/>
  <c r="F14"/>
  <c r="K13"/>
  <c r="J13"/>
  <c r="I13"/>
  <c r="F13"/>
  <c r="K12"/>
  <c r="J12"/>
  <c r="I12"/>
  <c r="F12"/>
  <c r="K11"/>
  <c r="J11"/>
  <c r="I11"/>
  <c r="F11"/>
  <c r="K10"/>
  <c r="J10"/>
  <c r="I10"/>
  <c r="F10"/>
  <c r="K9"/>
  <c r="J9"/>
  <c r="I9"/>
  <c r="F9"/>
  <c r="D2"/>
  <c r="D1"/>
  <c r="O19" i="226"/>
  <c r="N19"/>
  <c r="M19"/>
  <c r="L19"/>
  <c r="K19"/>
  <c r="J19"/>
  <c r="I19"/>
  <c r="H19"/>
  <c r="E19"/>
  <c r="D19"/>
  <c r="O18"/>
  <c r="N18"/>
  <c r="M18"/>
  <c r="L18"/>
  <c r="K18"/>
  <c r="J18"/>
  <c r="I18"/>
  <c r="H18"/>
  <c r="F18"/>
  <c r="E18"/>
  <c r="D18"/>
  <c r="O17"/>
  <c r="N17"/>
  <c r="M17"/>
  <c r="L17"/>
  <c r="K17"/>
  <c r="J17"/>
  <c r="I17"/>
  <c r="H17"/>
  <c r="F17"/>
  <c r="E17"/>
  <c r="D17"/>
  <c r="G16"/>
  <c r="G15"/>
  <c r="O14"/>
  <c r="N14"/>
  <c r="M14"/>
  <c r="L14"/>
  <c r="K14"/>
  <c r="J14"/>
  <c r="I14"/>
  <c r="H14"/>
  <c r="F14"/>
  <c r="E14"/>
  <c r="D14"/>
  <c r="G13"/>
  <c r="G12"/>
  <c r="I36" i="200"/>
  <c r="H36"/>
  <c r="G36"/>
  <c r="C2"/>
  <c r="C1"/>
  <c r="E734" i="212"/>
  <c r="E733"/>
  <c r="E732"/>
  <c r="E730"/>
  <c r="E729"/>
  <c r="E728"/>
  <c r="E726"/>
  <c r="E725"/>
  <c r="E724"/>
  <c r="E723"/>
  <c r="E722"/>
  <c r="E721"/>
  <c r="E720"/>
  <c r="E719"/>
  <c r="E718"/>
  <c r="E717"/>
  <c r="E716"/>
  <c r="E715"/>
  <c r="E714"/>
  <c r="E712"/>
  <c r="E711"/>
  <c r="E710"/>
  <c r="E709"/>
  <c r="E708"/>
  <c r="E707"/>
  <c r="E706"/>
  <c r="E705"/>
  <c r="E703"/>
  <c r="E702"/>
  <c r="E701"/>
  <c r="E700"/>
  <c r="E699"/>
  <c r="E698"/>
  <c r="E697"/>
  <c r="E696"/>
  <c r="E695"/>
  <c r="E694"/>
  <c r="E693"/>
  <c r="E692"/>
  <c r="E691"/>
  <c r="E690"/>
  <c r="E689"/>
  <c r="E688"/>
  <c r="E687"/>
  <c r="E686"/>
  <c r="E685"/>
  <c r="E684"/>
  <c r="E683"/>
  <c r="E682"/>
  <c r="E681"/>
  <c r="E680"/>
  <c r="E679"/>
  <c r="E678"/>
  <c r="E677"/>
  <c r="E676"/>
  <c r="E675"/>
  <c r="E673"/>
  <c r="E672"/>
  <c r="E671"/>
  <c r="E670"/>
  <c r="E669"/>
  <c r="E668"/>
  <c r="E666"/>
  <c r="E665"/>
  <c r="E664"/>
  <c r="E663"/>
  <c r="E662"/>
  <c r="E661"/>
  <c r="E660"/>
  <c r="E659"/>
  <c r="E658"/>
  <c r="E657"/>
  <c r="E656"/>
  <c r="E654"/>
  <c r="E653"/>
  <c r="E652"/>
  <c r="E651"/>
  <c r="E650"/>
  <c r="E649"/>
  <c r="E648"/>
  <c r="E647"/>
  <c r="E646"/>
  <c r="E645"/>
  <c r="E644"/>
  <c r="E643"/>
  <c r="E642"/>
  <c r="E641"/>
  <c r="E640"/>
  <c r="E639"/>
  <c r="E638"/>
  <c r="E637"/>
  <c r="E635"/>
  <c r="E634"/>
  <c r="E633"/>
  <c r="E632"/>
  <c r="E631"/>
  <c r="E630"/>
  <c r="E629"/>
  <c r="E628"/>
  <c r="E627"/>
  <c r="E626"/>
  <c r="E625"/>
  <c r="E624"/>
  <c r="E623"/>
  <c r="E622"/>
  <c r="E621"/>
  <c r="E620"/>
  <c r="E619"/>
  <c r="E618"/>
  <c r="E616"/>
  <c r="E615"/>
  <c r="E614"/>
  <c r="E613"/>
  <c r="E612"/>
  <c r="E611"/>
  <c r="E610"/>
  <c r="E609"/>
  <c r="E608"/>
  <c r="E606"/>
  <c r="E605"/>
  <c r="E604"/>
  <c r="E603"/>
  <c r="E602"/>
  <c r="E601"/>
  <c r="E600"/>
  <c r="E599"/>
  <c r="E598"/>
  <c r="E597"/>
  <c r="E596"/>
  <c r="E595"/>
  <c r="E594"/>
  <c r="E593"/>
  <c r="E592"/>
  <c r="E591"/>
  <c r="E590"/>
  <c r="E589"/>
  <c r="E588"/>
  <c r="E587"/>
  <c r="E586"/>
  <c r="E585"/>
  <c r="E584"/>
  <c r="E583"/>
  <c r="E582"/>
  <c r="E580"/>
  <c r="E579"/>
  <c r="E578"/>
  <c r="E577"/>
  <c r="E576"/>
  <c r="E575"/>
  <c r="E574"/>
  <c r="E573"/>
  <c r="E572"/>
  <c r="E571"/>
  <c r="E570"/>
  <c r="E569"/>
  <c r="E568"/>
  <c r="E567"/>
  <c r="E565"/>
  <c r="E564"/>
  <c r="E563"/>
  <c r="E562"/>
  <c r="E561"/>
  <c r="E560"/>
  <c r="E559"/>
  <c r="E558"/>
  <c r="E557"/>
  <c r="E556"/>
  <c r="E555"/>
  <c r="E554"/>
  <c r="E553"/>
  <c r="E552"/>
  <c r="E551"/>
  <c r="E550"/>
  <c r="E549"/>
  <c r="E548"/>
  <c r="E546"/>
  <c r="E545"/>
  <c r="E544"/>
  <c r="E543"/>
  <c r="E542"/>
  <c r="E541"/>
  <c r="E540"/>
  <c r="E539"/>
  <c r="E538"/>
  <c r="E537"/>
  <c r="E536"/>
  <c r="E535"/>
  <c r="E534"/>
  <c r="E533"/>
  <c r="E532"/>
  <c r="E531"/>
  <c r="E529"/>
  <c r="E528"/>
  <c r="E527"/>
  <c r="E526"/>
  <c r="E525"/>
  <c r="E524"/>
  <c r="E523"/>
  <c r="E522"/>
  <c r="E521"/>
  <c r="E520"/>
  <c r="E519"/>
  <c r="E518"/>
  <c r="E517"/>
  <c r="E516"/>
  <c r="E515"/>
  <c r="E514"/>
  <c r="E513"/>
  <c r="E512"/>
  <c r="E511"/>
  <c r="E510"/>
  <c r="E509"/>
  <c r="E508"/>
  <c r="E507"/>
  <c r="E506"/>
  <c r="E505"/>
  <c r="E504"/>
  <c r="E503"/>
  <c r="E502"/>
  <c r="E501"/>
  <c r="E500"/>
  <c r="E499"/>
  <c r="E498"/>
  <c r="E497"/>
  <c r="E496"/>
  <c r="E495"/>
  <c r="E494"/>
  <c r="E493"/>
  <c r="E491"/>
  <c r="E490"/>
  <c r="E489"/>
  <c r="E488"/>
  <c r="E487"/>
  <c r="E486"/>
  <c r="E485"/>
  <c r="E484"/>
  <c r="E483"/>
  <c r="E482"/>
  <c r="E481"/>
  <c r="E480"/>
  <c r="E479"/>
  <c r="E478"/>
  <c r="E477"/>
  <c r="E476"/>
  <c r="E475"/>
  <c r="E474"/>
  <c r="E473"/>
  <c r="E472"/>
  <c r="E471"/>
  <c r="E470"/>
  <c r="E469"/>
  <c r="E468"/>
  <c r="E467"/>
  <c r="E466"/>
  <c r="E465"/>
  <c r="E464"/>
  <c r="E462"/>
  <c r="E461"/>
  <c r="E460"/>
  <c r="E459"/>
  <c r="E458"/>
  <c r="E457"/>
  <c r="E456"/>
  <c r="E455"/>
  <c r="E454"/>
  <c r="E453"/>
  <c r="E452"/>
  <c r="E451"/>
  <c r="E450"/>
  <c r="E449"/>
  <c r="E448"/>
  <c r="E447"/>
  <c r="E446"/>
  <c r="E445"/>
  <c r="E444"/>
  <c r="E443"/>
  <c r="E442"/>
  <c r="E441"/>
  <c r="E440"/>
  <c r="E439"/>
  <c r="E438"/>
  <c r="E437"/>
  <c r="E436"/>
  <c r="E435"/>
  <c r="E434"/>
  <c r="E433"/>
  <c r="E432"/>
  <c r="E431"/>
  <c r="E430"/>
  <c r="E429"/>
  <c r="E427"/>
  <c r="E426"/>
  <c r="E425"/>
  <c r="E424"/>
  <c r="E423"/>
  <c r="E422"/>
  <c r="E421"/>
  <c r="E420"/>
  <c r="E419"/>
  <c r="E418"/>
  <c r="E417"/>
  <c r="E416"/>
  <c r="E415"/>
  <c r="E414"/>
  <c r="E413"/>
  <c r="E412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E373"/>
  <c r="E372"/>
  <c r="E371"/>
  <c r="E370"/>
  <c r="E369"/>
  <c r="E368"/>
  <c r="E367"/>
  <c r="E366"/>
  <c r="E365"/>
  <c r="E364"/>
  <c r="E363"/>
  <c r="E362"/>
  <c r="E361"/>
  <c r="E360"/>
  <c r="E359"/>
  <c r="E358"/>
  <c r="E357"/>
  <c r="E356"/>
  <c r="E355"/>
  <c r="E354"/>
  <c r="E353"/>
  <c r="E352"/>
  <c r="E351"/>
  <c r="E350"/>
  <c r="E349"/>
  <c r="E348"/>
  <c r="E347"/>
  <c r="E346"/>
  <c r="E345"/>
  <c r="E344"/>
  <c r="E342"/>
  <c r="E341"/>
  <c r="E340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6"/>
  <c r="E25"/>
  <c r="E24"/>
  <c r="E23"/>
  <c r="E22"/>
  <c r="E21"/>
  <c r="E20"/>
  <c r="E19"/>
  <c r="E18"/>
  <c r="E17"/>
  <c r="E16"/>
  <c r="E15"/>
  <c r="E14"/>
  <c r="E13"/>
  <c r="E12"/>
  <c r="E11"/>
  <c r="E10"/>
  <c r="D8"/>
  <c r="C8"/>
  <c r="P18" i="213"/>
  <c r="O18"/>
  <c r="M18"/>
  <c r="L18"/>
  <c r="J18"/>
  <c r="I18"/>
  <c r="G18"/>
  <c r="F18"/>
  <c r="E18"/>
  <c r="D18"/>
  <c r="V17"/>
  <c r="U17"/>
  <c r="S17"/>
  <c r="R17"/>
  <c r="Q17"/>
  <c r="N17"/>
  <c r="K17"/>
  <c r="H17"/>
  <c r="V16"/>
  <c r="U16"/>
  <c r="S16"/>
  <c r="T16" s="1"/>
  <c r="R16"/>
  <c r="Q16"/>
  <c r="N16"/>
  <c r="K16"/>
  <c r="H16"/>
  <c r="V15"/>
  <c r="U15"/>
  <c r="S15"/>
  <c r="R15"/>
  <c r="Q15"/>
  <c r="N15"/>
  <c r="K15"/>
  <c r="H15"/>
  <c r="V14"/>
  <c r="U14"/>
  <c r="S14"/>
  <c r="R14"/>
  <c r="Q14"/>
  <c r="N14"/>
  <c r="K14"/>
  <c r="H14"/>
  <c r="V13"/>
  <c r="U13"/>
  <c r="S13"/>
  <c r="R13"/>
  <c r="Q13"/>
  <c r="N13"/>
  <c r="K13"/>
  <c r="H13"/>
  <c r="V12"/>
  <c r="U12"/>
  <c r="S12"/>
  <c r="R12"/>
  <c r="Q12"/>
  <c r="N12"/>
  <c r="K12"/>
  <c r="H12"/>
  <c r="V11"/>
  <c r="U11"/>
  <c r="S11"/>
  <c r="R11"/>
  <c r="Q11"/>
  <c r="N11"/>
  <c r="K11"/>
  <c r="H11"/>
  <c r="V10"/>
  <c r="U10"/>
  <c r="S10"/>
  <c r="R10"/>
  <c r="Q10"/>
  <c r="N10"/>
  <c r="K10"/>
  <c r="H10"/>
  <c r="V9"/>
  <c r="U9"/>
  <c r="S9"/>
  <c r="R9"/>
  <c r="Q9"/>
  <c r="N9"/>
  <c r="K9"/>
  <c r="H9"/>
  <c r="V8"/>
  <c r="U8"/>
  <c r="S8"/>
  <c r="R8"/>
  <c r="Q8"/>
  <c r="N8"/>
  <c r="K8"/>
  <c r="H8"/>
  <c r="H12" i="183"/>
  <c r="E12"/>
  <c r="H11"/>
  <c r="E11"/>
  <c r="H10"/>
  <c r="E10"/>
  <c r="H9"/>
  <c r="E9"/>
  <c r="G8"/>
  <c r="F8"/>
  <c r="D8"/>
  <c r="C8"/>
  <c r="B8"/>
  <c r="H22" i="208"/>
  <c r="G22"/>
  <c r="E22"/>
  <c r="D22"/>
  <c r="I21"/>
  <c r="F21"/>
  <c r="I20"/>
  <c r="F20"/>
  <c r="I19"/>
  <c r="F19"/>
  <c r="I18"/>
  <c r="F18"/>
  <c r="I17"/>
  <c r="F17"/>
  <c r="I16"/>
  <c r="F16"/>
  <c r="I15"/>
  <c r="F15"/>
  <c r="I14"/>
  <c r="F14"/>
  <c r="I13"/>
  <c r="F13"/>
  <c r="I12"/>
  <c r="F12"/>
  <c r="I11"/>
  <c r="F11"/>
  <c r="I10"/>
  <c r="F10"/>
  <c r="I9"/>
  <c r="F9"/>
  <c r="I8"/>
  <c r="F8"/>
  <c r="H14" i="197"/>
  <c r="G14"/>
  <c r="E14"/>
  <c r="D14"/>
  <c r="C14"/>
  <c r="I13"/>
  <c r="F13"/>
  <c r="I12"/>
  <c r="F12"/>
  <c r="I11"/>
  <c r="F11"/>
  <c r="I10"/>
  <c r="F10"/>
  <c r="I9"/>
  <c r="F9"/>
  <c r="I8"/>
  <c r="F8"/>
  <c r="I71" i="209"/>
  <c r="O71" s="1"/>
  <c r="H71"/>
  <c r="F71"/>
  <c r="E71"/>
  <c r="D71"/>
  <c r="L70"/>
  <c r="K70"/>
  <c r="J70"/>
  <c r="G70"/>
  <c r="D70"/>
  <c r="N70" s="1"/>
  <c r="I69"/>
  <c r="O69" s="1"/>
  <c r="H69"/>
  <c r="F69"/>
  <c r="E69"/>
  <c r="D69"/>
  <c r="I68"/>
  <c r="O68" s="1"/>
  <c r="H68"/>
  <c r="F68"/>
  <c r="E68"/>
  <c r="D68"/>
  <c r="N67"/>
  <c r="L67"/>
  <c r="K67"/>
  <c r="J67"/>
  <c r="G67"/>
  <c r="N66"/>
  <c r="L66"/>
  <c r="K66"/>
  <c r="J66"/>
  <c r="G66"/>
  <c r="N65"/>
  <c r="L65"/>
  <c r="K65"/>
  <c r="J65"/>
  <c r="G65"/>
  <c r="N64"/>
  <c r="L64"/>
  <c r="K64"/>
  <c r="J64"/>
  <c r="G64"/>
  <c r="N63"/>
  <c r="L63"/>
  <c r="K63"/>
  <c r="J63"/>
  <c r="G63"/>
  <c r="N62"/>
  <c r="L62"/>
  <c r="K62"/>
  <c r="J62"/>
  <c r="G62"/>
  <c r="N61"/>
  <c r="L61"/>
  <c r="K61"/>
  <c r="J61"/>
  <c r="G61"/>
  <c r="N60"/>
  <c r="L60"/>
  <c r="K60"/>
  <c r="J60"/>
  <c r="G60"/>
  <c r="N59"/>
  <c r="L59"/>
  <c r="K59"/>
  <c r="J59"/>
  <c r="G59"/>
  <c r="N58"/>
  <c r="L58"/>
  <c r="K58"/>
  <c r="J58"/>
  <c r="G58"/>
  <c r="N57"/>
  <c r="L57"/>
  <c r="K57"/>
  <c r="J57"/>
  <c r="G57"/>
  <c r="N56"/>
  <c r="L56"/>
  <c r="K56"/>
  <c r="J56"/>
  <c r="G56"/>
  <c r="N55"/>
  <c r="L55"/>
  <c r="K55"/>
  <c r="J55"/>
  <c r="G55"/>
  <c r="N54"/>
  <c r="L54"/>
  <c r="K54"/>
  <c r="J54"/>
  <c r="G54"/>
  <c r="N53"/>
  <c r="L53"/>
  <c r="K53"/>
  <c r="J53"/>
  <c r="G53"/>
  <c r="N52"/>
  <c r="L52"/>
  <c r="K52"/>
  <c r="J52"/>
  <c r="G52"/>
  <c r="N51"/>
  <c r="L51"/>
  <c r="K51"/>
  <c r="J51"/>
  <c r="G51"/>
  <c r="N50"/>
  <c r="L50"/>
  <c r="K50"/>
  <c r="J50"/>
  <c r="G50"/>
  <c r="N49"/>
  <c r="L49"/>
  <c r="K49"/>
  <c r="J49"/>
  <c r="G49"/>
  <c r="N48"/>
  <c r="L48"/>
  <c r="K48"/>
  <c r="J48"/>
  <c r="G48"/>
  <c r="N47"/>
  <c r="L47"/>
  <c r="K47"/>
  <c r="J47"/>
  <c r="G47"/>
  <c r="N46"/>
  <c r="L46"/>
  <c r="K46"/>
  <c r="J46"/>
  <c r="G46"/>
  <c r="N45"/>
  <c r="L45"/>
  <c r="K45"/>
  <c r="J45"/>
  <c r="G45"/>
  <c r="N44"/>
  <c r="L44"/>
  <c r="K44"/>
  <c r="J44"/>
  <c r="G44"/>
  <c r="N43"/>
  <c r="L43"/>
  <c r="K43"/>
  <c r="J43"/>
  <c r="G43"/>
  <c r="N42"/>
  <c r="L42"/>
  <c r="K42"/>
  <c r="J42"/>
  <c r="G42"/>
  <c r="N41"/>
  <c r="L41"/>
  <c r="K41"/>
  <c r="J41"/>
  <c r="G41"/>
  <c r="N40"/>
  <c r="L40"/>
  <c r="K40"/>
  <c r="J40"/>
  <c r="G40"/>
  <c r="N39"/>
  <c r="L39"/>
  <c r="K39"/>
  <c r="J39"/>
  <c r="G39"/>
  <c r="N38"/>
  <c r="L38"/>
  <c r="K38"/>
  <c r="J38"/>
  <c r="G38"/>
  <c r="N37"/>
  <c r="L37"/>
  <c r="K37"/>
  <c r="J37"/>
  <c r="G37"/>
  <c r="N36"/>
  <c r="L36"/>
  <c r="K36"/>
  <c r="J36"/>
  <c r="G36"/>
  <c r="N35"/>
  <c r="L35"/>
  <c r="K35"/>
  <c r="J35"/>
  <c r="G35"/>
  <c r="N34"/>
  <c r="L34"/>
  <c r="K34"/>
  <c r="J34"/>
  <c r="G34"/>
  <c r="N33"/>
  <c r="L33"/>
  <c r="K33"/>
  <c r="J33"/>
  <c r="G33"/>
  <c r="N32"/>
  <c r="L32"/>
  <c r="K32"/>
  <c r="J32"/>
  <c r="G32"/>
  <c r="N31"/>
  <c r="L31"/>
  <c r="K31"/>
  <c r="J31"/>
  <c r="G31"/>
  <c r="N30"/>
  <c r="L30"/>
  <c r="K30"/>
  <c r="J30"/>
  <c r="G30"/>
  <c r="N29"/>
  <c r="L29"/>
  <c r="K29"/>
  <c r="J29"/>
  <c r="G29"/>
  <c r="N28"/>
  <c r="L28"/>
  <c r="K28"/>
  <c r="J28"/>
  <c r="G28"/>
  <c r="N27"/>
  <c r="L27"/>
  <c r="K27"/>
  <c r="J27"/>
  <c r="G27"/>
  <c r="N26"/>
  <c r="L26"/>
  <c r="K26"/>
  <c r="J26"/>
  <c r="G26"/>
  <c r="N25"/>
  <c r="L25"/>
  <c r="K25"/>
  <c r="J25"/>
  <c r="G25"/>
  <c r="N24"/>
  <c r="L24"/>
  <c r="K24"/>
  <c r="J24"/>
  <c r="G24"/>
  <c r="N23"/>
  <c r="L23"/>
  <c r="K23"/>
  <c r="J23"/>
  <c r="G23"/>
  <c r="N22"/>
  <c r="L22"/>
  <c r="K22"/>
  <c r="J22"/>
  <c r="G22"/>
  <c r="N21"/>
  <c r="L21"/>
  <c r="K21"/>
  <c r="J21"/>
  <c r="G21"/>
  <c r="N20"/>
  <c r="L20"/>
  <c r="K20"/>
  <c r="J20"/>
  <c r="G20"/>
  <c r="N19"/>
  <c r="L19"/>
  <c r="K19"/>
  <c r="J19"/>
  <c r="G19"/>
  <c r="N18"/>
  <c r="L18"/>
  <c r="K18"/>
  <c r="J18"/>
  <c r="G18"/>
  <c r="N17"/>
  <c r="L17"/>
  <c r="K17"/>
  <c r="J17"/>
  <c r="G17"/>
  <c r="N16"/>
  <c r="L16"/>
  <c r="K16"/>
  <c r="J16"/>
  <c r="G16"/>
  <c r="N15"/>
  <c r="L15"/>
  <c r="K15"/>
  <c r="J15"/>
  <c r="G15"/>
  <c r="N14"/>
  <c r="L14"/>
  <c r="K14"/>
  <c r="J14"/>
  <c r="G14"/>
  <c r="N13"/>
  <c r="L13"/>
  <c r="K13"/>
  <c r="J13"/>
  <c r="G13"/>
  <c r="N12"/>
  <c r="L12"/>
  <c r="K12"/>
  <c r="J12"/>
  <c r="G12"/>
  <c r="N11"/>
  <c r="L11"/>
  <c r="K11"/>
  <c r="J11"/>
  <c r="G11"/>
  <c r="N10"/>
  <c r="L10"/>
  <c r="K10"/>
  <c r="J10"/>
  <c r="G10"/>
  <c r="N9"/>
  <c r="L9"/>
  <c r="K9"/>
  <c r="J9"/>
  <c r="G9"/>
  <c r="N8"/>
  <c r="L8"/>
  <c r="K8"/>
  <c r="J8"/>
  <c r="G8"/>
  <c r="G677" i="237" l="1"/>
  <c r="G2136"/>
  <c r="G2474"/>
  <c r="G519"/>
  <c r="G1696"/>
  <c r="G3504"/>
  <c r="G41"/>
  <c r="G145"/>
  <c r="G259"/>
  <c r="G261"/>
  <c r="G344"/>
  <c r="I56"/>
  <c r="F14"/>
  <c r="G14" s="1"/>
  <c r="G16"/>
  <c r="F528"/>
  <c r="G528" s="1"/>
  <c r="G530"/>
  <c r="F1451"/>
  <c r="G1452"/>
  <c r="F1984"/>
  <c r="G1986"/>
  <c r="E2145"/>
  <c r="G2145" s="1"/>
  <c r="G2147"/>
  <c r="F2792"/>
  <c r="G2792" s="1"/>
  <c r="G2794"/>
  <c r="F2875"/>
  <c r="G2877"/>
  <c r="L3371"/>
  <c r="G3371"/>
  <c r="L3410"/>
  <c r="G3410"/>
  <c r="L3492"/>
  <c r="G3492"/>
  <c r="G9"/>
  <c r="G644"/>
  <c r="G655"/>
  <c r="G929"/>
  <c r="G939"/>
  <c r="G973"/>
  <c r="G1064"/>
  <c r="G1074"/>
  <c r="G1442"/>
  <c r="G1706"/>
  <c r="G1974"/>
  <c r="G2929"/>
  <c r="G2938"/>
  <c r="G3050"/>
  <c r="G3061"/>
  <c r="G3161"/>
  <c r="G3162"/>
  <c r="G3169"/>
  <c r="G3300"/>
  <c r="G3426"/>
  <c r="F353"/>
  <c r="G355"/>
  <c r="F444"/>
  <c r="G444" s="1"/>
  <c r="G446"/>
  <c r="E686"/>
  <c r="G686" s="1"/>
  <c r="G688"/>
  <c r="F2240"/>
  <c r="G2242"/>
  <c r="F2356"/>
  <c r="G2356" s="1"/>
  <c r="G2358"/>
  <c r="K3131"/>
  <c r="G3131"/>
  <c r="G57"/>
  <c r="G435"/>
  <c r="G756"/>
  <c r="G758"/>
  <c r="G819"/>
  <c r="G2231"/>
  <c r="G2347"/>
  <c r="G2542"/>
  <c r="G2552"/>
  <c r="H18" i="213"/>
  <c r="L10" i="229"/>
  <c r="L18" i="230"/>
  <c r="L26" i="229"/>
  <c r="L14"/>
  <c r="L30"/>
  <c r="M689" i="237"/>
  <c r="M713"/>
  <c r="M760"/>
  <c r="M762"/>
  <c r="M764"/>
  <c r="M2359"/>
  <c r="M2363"/>
  <c r="M2367"/>
  <c r="M2371"/>
  <c r="M2375"/>
  <c r="M2379"/>
  <c r="M2383"/>
  <c r="M2387"/>
  <c r="M2391"/>
  <c r="M2395"/>
  <c r="M2399"/>
  <c r="M2403"/>
  <c r="M2407"/>
  <c r="M2411"/>
  <c r="M2415"/>
  <c r="M2419"/>
  <c r="M2423"/>
  <c r="M2427"/>
  <c r="M2429"/>
  <c r="M2431"/>
  <c r="M2433"/>
  <c r="M2435"/>
  <c r="M2437"/>
  <c r="M2439"/>
  <c r="M2441"/>
  <c r="M2443"/>
  <c r="M2445"/>
  <c r="M2447"/>
  <c r="M2652"/>
  <c r="M2654"/>
  <c r="M2656"/>
  <c r="M2658"/>
  <c r="M2660"/>
  <c r="M2676"/>
  <c r="M2688"/>
  <c r="M2690"/>
  <c r="M2692"/>
  <c r="M2694"/>
  <c r="M2696"/>
  <c r="M2698"/>
  <c r="M2700"/>
  <c r="M2702"/>
  <c r="M2704"/>
  <c r="M2706"/>
  <c r="M2708"/>
  <c r="M2710"/>
  <c r="M2712"/>
  <c r="M2714"/>
  <c r="M2716"/>
  <c r="M2718"/>
  <c r="M2720"/>
  <c r="M2722"/>
  <c r="M2724"/>
  <c r="M2726"/>
  <c r="M2728"/>
  <c r="M2730"/>
  <c r="M2732"/>
  <c r="M2734"/>
  <c r="M2736"/>
  <c r="M2738"/>
  <c r="M2739"/>
  <c r="M2741"/>
  <c r="M2743"/>
  <c r="M2745"/>
  <c r="M2747"/>
  <c r="M2749"/>
  <c r="M2785"/>
  <c r="M2797"/>
  <c r="M2799"/>
  <c r="M2801"/>
  <c r="M2803"/>
  <c r="M2805"/>
  <c r="M2807"/>
  <c r="M2809"/>
  <c r="M2811"/>
  <c r="M2813"/>
  <c r="M2815"/>
  <c r="M2817"/>
  <c r="M2819"/>
  <c r="M2820"/>
  <c r="M2821"/>
  <c r="M2823"/>
  <c r="M2824"/>
  <c r="M2825"/>
  <c r="M2827"/>
  <c r="M2828"/>
  <c r="M2829"/>
  <c r="M2846"/>
  <c r="M2847"/>
  <c r="M2849"/>
  <c r="M2850"/>
  <c r="M2851"/>
  <c r="M2853"/>
  <c r="M2854"/>
  <c r="M2855"/>
  <c r="M2857"/>
  <c r="M2858"/>
  <c r="M2859"/>
  <c r="M2861"/>
  <c r="M2862"/>
  <c r="M2930"/>
  <c r="M2936"/>
  <c r="M2987"/>
  <c r="M2991"/>
  <c r="M2999"/>
  <c r="M3003"/>
  <c r="M3182"/>
  <c r="M3184"/>
  <c r="M3186"/>
  <c r="M3188"/>
  <c r="M3190"/>
  <c r="M3207"/>
  <c r="M3262"/>
  <c r="M3272"/>
  <c r="M3343"/>
  <c r="M3347"/>
  <c r="M3351"/>
  <c r="M3359"/>
  <c r="J3410"/>
  <c r="M3411"/>
  <c r="M3413"/>
  <c r="M3415"/>
  <c r="M3417"/>
  <c r="M3455"/>
  <c r="M3493"/>
  <c r="M3495"/>
  <c r="M3497"/>
  <c r="M3499"/>
  <c r="M43"/>
  <c r="M53"/>
  <c r="M61"/>
  <c r="M65"/>
  <c r="M265"/>
  <c r="M267"/>
  <c r="M269"/>
  <c r="M271"/>
  <c r="M275"/>
  <c r="M277"/>
  <c r="M279"/>
  <c r="M287"/>
  <c r="M319"/>
  <c r="M321"/>
  <c r="M323"/>
  <c r="M327"/>
  <c r="M331"/>
  <c r="M377"/>
  <c r="M381"/>
  <c r="M415"/>
  <c r="M449"/>
  <c r="M451"/>
  <c r="M453"/>
  <c r="M455"/>
  <c r="M459"/>
  <c r="J1696"/>
  <c r="M1698"/>
  <c r="M2475"/>
  <c r="M2868"/>
  <c r="M3363"/>
  <c r="M3270"/>
  <c r="M3260"/>
  <c r="M3256"/>
  <c r="M3252"/>
  <c r="M3248"/>
  <c r="M3339"/>
  <c r="M475"/>
  <c r="M477"/>
  <c r="M479"/>
  <c r="M481"/>
  <c r="M483"/>
  <c r="M485"/>
  <c r="M487"/>
  <c r="M491"/>
  <c r="M493"/>
  <c r="M497"/>
  <c r="M499"/>
  <c r="M501"/>
  <c r="M503"/>
  <c r="M505"/>
  <c r="M507"/>
  <c r="M509"/>
  <c r="M511"/>
  <c r="J644"/>
  <c r="F3515"/>
  <c r="I3515"/>
  <c r="M766"/>
  <c r="M772"/>
  <c r="M776"/>
  <c r="M780"/>
  <c r="M782"/>
  <c r="M784"/>
  <c r="M794"/>
  <c r="M796"/>
  <c r="M798"/>
  <c r="M800"/>
  <c r="M802"/>
  <c r="M804"/>
  <c r="M806"/>
  <c r="M832"/>
  <c r="M834"/>
  <c r="M916"/>
  <c r="M918"/>
  <c r="M925"/>
  <c r="J929"/>
  <c r="M931"/>
  <c r="M3355"/>
  <c r="M2895"/>
  <c r="M2896"/>
  <c r="M2897"/>
  <c r="M2899"/>
  <c r="M2903"/>
  <c r="M2907"/>
  <c r="M2911"/>
  <c r="M2915"/>
  <c r="M2919"/>
  <c r="M2924"/>
  <c r="M3459"/>
  <c r="M3463"/>
  <c r="M3467"/>
  <c r="M3471"/>
  <c r="M3475"/>
  <c r="M646"/>
  <c r="M836"/>
  <c r="M1700"/>
  <c r="M2537"/>
  <c r="M516"/>
  <c r="M648"/>
  <c r="M1702"/>
  <c r="M2543"/>
  <c r="M2545"/>
  <c r="M2547"/>
  <c r="M18"/>
  <c r="M20"/>
  <c r="M22"/>
  <c r="M24"/>
  <c r="M26"/>
  <c r="M28"/>
  <c r="M30"/>
  <c r="M148"/>
  <c r="M158"/>
  <c r="M162"/>
  <c r="M166"/>
  <c r="M198"/>
  <c r="M202"/>
  <c r="M206"/>
  <c r="M210"/>
  <c r="M212"/>
  <c r="M214"/>
  <c r="M218"/>
  <c r="M222"/>
  <c r="M230"/>
  <c r="M347"/>
  <c r="M598"/>
  <c r="M600"/>
  <c r="M602"/>
  <c r="M604"/>
  <c r="M606"/>
  <c r="M612"/>
  <c r="M616"/>
  <c r="M620"/>
  <c r="M623"/>
  <c r="M657"/>
  <c r="M659"/>
  <c r="M661"/>
  <c r="M663"/>
  <c r="M665"/>
  <c r="M667"/>
  <c r="M669"/>
  <c r="M681"/>
  <c r="M683"/>
  <c r="M821"/>
  <c r="M823"/>
  <c r="M825"/>
  <c r="M977"/>
  <c r="M981"/>
  <c r="M983"/>
  <c r="M985"/>
  <c r="M1039"/>
  <c r="M1041"/>
  <c r="M1043"/>
  <c r="M1047"/>
  <c r="M1060"/>
  <c r="M1080"/>
  <c r="M1084"/>
  <c r="M1088"/>
  <c r="M1100"/>
  <c r="M1104"/>
  <c r="M1108"/>
  <c r="M1112"/>
  <c r="M1144"/>
  <c r="M1148"/>
  <c r="M1152"/>
  <c r="M1154"/>
  <c r="M1156"/>
  <c r="M1166"/>
  <c r="M1168"/>
  <c r="M1170"/>
  <c r="M1172"/>
  <c r="M1176"/>
  <c r="M1180"/>
  <c r="M1200"/>
  <c r="M1268"/>
  <c r="M1272"/>
  <c r="M1276"/>
  <c r="M1280"/>
  <c r="M1284"/>
  <c r="M1288"/>
  <c r="M1292"/>
  <c r="M1296"/>
  <c r="M1300"/>
  <c r="M1304"/>
  <c r="M1308"/>
  <c r="M1312"/>
  <c r="M1316"/>
  <c r="M1320"/>
  <c r="M1324"/>
  <c r="M1328"/>
  <c r="M1332"/>
  <c r="M1407"/>
  <c r="M1411"/>
  <c r="M1415"/>
  <c r="M1419"/>
  <c r="M1423"/>
  <c r="M1427"/>
  <c r="M1431"/>
  <c r="M1439"/>
  <c r="M1455"/>
  <c r="M1459"/>
  <c r="M1463"/>
  <c r="M1467"/>
  <c r="M1471"/>
  <c r="M1501"/>
  <c r="M1503"/>
  <c r="M1505"/>
  <c r="M1509"/>
  <c r="M1513"/>
  <c r="M1517"/>
  <c r="M1521"/>
  <c r="M1525"/>
  <c r="M1529"/>
  <c r="M1531"/>
  <c r="M1715"/>
  <c r="M1719"/>
  <c r="M1721"/>
  <c r="M1771"/>
  <c r="M1773"/>
  <c r="M1775"/>
  <c r="M1777"/>
  <c r="M1779"/>
  <c r="M1781"/>
  <c r="M1783"/>
  <c r="M1785"/>
  <c r="M1787"/>
  <c r="M1789"/>
  <c r="M1793"/>
  <c r="M1797"/>
  <c r="M1801"/>
  <c r="M1803"/>
  <c r="M1805"/>
  <c r="M1815"/>
  <c r="M1817"/>
  <c r="M1819"/>
  <c r="M1821"/>
  <c r="M1823"/>
  <c r="M1825"/>
  <c r="M1827"/>
  <c r="M1829"/>
  <c r="M1831"/>
  <c r="M1833"/>
  <c r="M1835"/>
  <c r="M1837"/>
  <c r="M1839"/>
  <c r="M1841"/>
  <c r="M1843"/>
  <c r="M1845"/>
  <c r="M1847"/>
  <c r="M1849"/>
  <c r="M1851"/>
  <c r="M1879"/>
  <c r="M1881"/>
  <c r="M1883"/>
  <c r="M1885"/>
  <c r="M1887"/>
  <c r="M1889"/>
  <c r="M1891"/>
  <c r="M1893"/>
  <c r="M1895"/>
  <c r="M1897"/>
  <c r="M1899"/>
  <c r="M1901"/>
  <c r="M1905"/>
  <c r="M1909"/>
  <c r="M1931"/>
  <c r="M1933"/>
  <c r="M1935"/>
  <c r="M1937"/>
  <c r="M1939"/>
  <c r="M1941"/>
  <c r="M1943"/>
  <c r="M1945"/>
  <c r="M1947"/>
  <c r="M1949"/>
  <c r="M1953"/>
  <c r="M1955"/>
  <c r="M1957"/>
  <c r="M1971"/>
  <c r="M2080"/>
  <c r="M2082"/>
  <c r="M2084"/>
  <c r="M2086"/>
  <c r="M2088"/>
  <c r="M2090"/>
  <c r="M2092"/>
  <c r="M2094"/>
  <c r="M2096"/>
  <c r="M2098"/>
  <c r="M2100"/>
  <c r="M2111"/>
  <c r="M2234"/>
  <c r="M2236"/>
  <c r="J2347"/>
  <c r="M2349"/>
  <c r="M2351"/>
  <c r="M2353"/>
  <c r="M3128"/>
  <c r="M3130"/>
  <c r="M3133"/>
  <c r="M3135"/>
  <c r="M3137"/>
  <c r="M3139"/>
  <c r="M3141"/>
  <c r="M3143"/>
  <c r="M3145"/>
  <c r="M3147"/>
  <c r="M3149"/>
  <c r="M3151"/>
  <c r="M3153"/>
  <c r="M3155"/>
  <c r="M3157"/>
  <c r="M3159"/>
  <c r="M32"/>
  <c r="M45"/>
  <c r="M349"/>
  <c r="J435"/>
  <c r="M437"/>
  <c r="M439"/>
  <c r="M441"/>
  <c r="M520"/>
  <c r="M522"/>
  <c r="M524"/>
  <c r="M650"/>
  <c r="M816"/>
  <c r="M933"/>
  <c r="M935"/>
  <c r="J939"/>
  <c r="M943"/>
  <c r="M945"/>
  <c r="M947"/>
  <c r="M949"/>
  <c r="M951"/>
  <c r="M953"/>
  <c r="M955"/>
  <c r="M957"/>
  <c r="M959"/>
  <c r="M961"/>
  <c r="M963"/>
  <c r="M965"/>
  <c r="M1067"/>
  <c r="M1069"/>
  <c r="M1075"/>
  <c r="M1077"/>
  <c r="M1079"/>
  <c r="M1093"/>
  <c r="M1095"/>
  <c r="M1117"/>
  <c r="M1119"/>
  <c r="M1121"/>
  <c r="M1123"/>
  <c r="M1125"/>
  <c r="M1127"/>
  <c r="M1129"/>
  <c r="M1131"/>
  <c r="M1133"/>
  <c r="M1135"/>
  <c r="M1137"/>
  <c r="M1139"/>
  <c r="M1141"/>
  <c r="M1159"/>
  <c r="M1161"/>
  <c r="M1163"/>
  <c r="M1165"/>
  <c r="M1183"/>
  <c r="M1185"/>
  <c r="M1187"/>
  <c r="M1189"/>
  <c r="M1191"/>
  <c r="M1193"/>
  <c r="M1195"/>
  <c r="M1197"/>
  <c r="M1199"/>
  <c r="M1203"/>
  <c r="M1205"/>
  <c r="M1207"/>
  <c r="M1209"/>
  <c r="M1211"/>
  <c r="M1213"/>
  <c r="M1215"/>
  <c r="M1217"/>
  <c r="M1219"/>
  <c r="M1221"/>
  <c r="M1223"/>
  <c r="M1227"/>
  <c r="M1229"/>
  <c r="M1231"/>
  <c r="M1233"/>
  <c r="M1235"/>
  <c r="M1237"/>
  <c r="M1239"/>
  <c r="M1241"/>
  <c r="M1243"/>
  <c r="M1246"/>
  <c r="M1444"/>
  <c r="M1446"/>
  <c r="M1448"/>
  <c r="J1452"/>
  <c r="M1454"/>
  <c r="M3114"/>
  <c r="M3122"/>
  <c r="M3127"/>
  <c r="M3407"/>
  <c r="M3418"/>
  <c r="M3420"/>
  <c r="M3422"/>
  <c r="M3425"/>
  <c r="M3491"/>
  <c r="M335"/>
  <c r="M341"/>
  <c r="M1708"/>
  <c r="M1710"/>
  <c r="M1722"/>
  <c r="M1724"/>
  <c r="M1726"/>
  <c r="M1728"/>
  <c r="M1730"/>
  <c r="M1732"/>
  <c r="M1734"/>
  <c r="M1736"/>
  <c r="M1738"/>
  <c r="M1740"/>
  <c r="M1742"/>
  <c r="M1744"/>
  <c r="M1747"/>
  <c r="M1749"/>
  <c r="M1751"/>
  <c r="M1753"/>
  <c r="M1755"/>
  <c r="M1757"/>
  <c r="M1759"/>
  <c r="M1761"/>
  <c r="M1770"/>
  <c r="M1976"/>
  <c r="M1977"/>
  <c r="M1978"/>
  <c r="M1979"/>
  <c r="M1980"/>
  <c r="M1981"/>
  <c r="M1987"/>
  <c r="J2136"/>
  <c r="M2138"/>
  <c r="M2140"/>
  <c r="M2148"/>
  <c r="M2152"/>
  <c r="M2156"/>
  <c r="M2180"/>
  <c r="M2184"/>
  <c r="M2188"/>
  <c r="M2192"/>
  <c r="M2228"/>
  <c r="M2258"/>
  <c r="M2262"/>
  <c r="M2290"/>
  <c r="M2467"/>
  <c r="M2478"/>
  <c r="M2480"/>
  <c r="M2482"/>
  <c r="M2486"/>
  <c r="M2490"/>
  <c r="M2494"/>
  <c r="M2496"/>
  <c r="M2498"/>
  <c r="M2500"/>
  <c r="M2504"/>
  <c r="M2508"/>
  <c r="M2510"/>
  <c r="M2512"/>
  <c r="M2514"/>
  <c r="M2518"/>
  <c r="M2520"/>
  <c r="M2522"/>
  <c r="M2524"/>
  <c r="M2526"/>
  <c r="M2528"/>
  <c r="M2530"/>
  <c r="M2534"/>
  <c r="F2550"/>
  <c r="M3060"/>
  <c r="M3168"/>
  <c r="M3501"/>
  <c r="M2943"/>
  <c r="M2988"/>
  <c r="M3035"/>
  <c r="M2967"/>
  <c r="M3007"/>
  <c r="M2995"/>
  <c r="M2963"/>
  <c r="M2959"/>
  <c r="M3031"/>
  <c r="M2955"/>
  <c r="M2951"/>
  <c r="M2947"/>
  <c r="M2939"/>
  <c r="K68" i="209"/>
  <c r="L9" i="237"/>
  <c r="M10"/>
  <c r="N71" i="209"/>
  <c r="T8" i="213"/>
  <c r="T13"/>
  <c r="T15"/>
  <c r="E3513" i="237"/>
  <c r="K9"/>
  <c r="I14"/>
  <c r="J16"/>
  <c r="F3517"/>
  <c r="G3517" s="1"/>
  <c r="L41"/>
  <c r="L49"/>
  <c r="F56"/>
  <c r="M149"/>
  <c r="M151"/>
  <c r="M153"/>
  <c r="M155"/>
  <c r="M157"/>
  <c r="M159"/>
  <c r="M161"/>
  <c r="M163"/>
  <c r="M165"/>
  <c r="M167"/>
  <c r="M169"/>
  <c r="M171"/>
  <c r="M173"/>
  <c r="M175"/>
  <c r="M177"/>
  <c r="M181"/>
  <c r="M183"/>
  <c r="M185"/>
  <c r="M187"/>
  <c r="M189"/>
  <c r="M191"/>
  <c r="M195"/>
  <c r="M197"/>
  <c r="M199"/>
  <c r="M201"/>
  <c r="M203"/>
  <c r="K18" i="213"/>
  <c r="H20" i="226"/>
  <c r="H3513" i="237"/>
  <c r="M17"/>
  <c r="M19"/>
  <c r="M21"/>
  <c r="M23"/>
  <c r="M25"/>
  <c r="M27"/>
  <c r="M29"/>
  <c r="M31"/>
  <c r="M36"/>
  <c r="J3517"/>
  <c r="M46"/>
  <c r="J49"/>
  <c r="J344"/>
  <c r="M346"/>
  <c r="M348"/>
  <c r="M350"/>
  <c r="F3513"/>
  <c r="P8" i="209"/>
  <c r="M9"/>
  <c r="P10"/>
  <c r="M11"/>
  <c r="P12"/>
  <c r="M13"/>
  <c r="P14"/>
  <c r="M15"/>
  <c r="P16"/>
  <c r="M17"/>
  <c r="P18"/>
  <c r="M19"/>
  <c r="P20"/>
  <c r="M21"/>
  <c r="P22"/>
  <c r="M23"/>
  <c r="P24"/>
  <c r="M25"/>
  <c r="P26"/>
  <c r="M27"/>
  <c r="P28"/>
  <c r="M29"/>
  <c r="P30"/>
  <c r="M31"/>
  <c r="P32"/>
  <c r="M33"/>
  <c r="P34"/>
  <c r="M35"/>
  <c r="P36"/>
  <c r="M37"/>
  <c r="P38"/>
  <c r="M39"/>
  <c r="P40"/>
  <c r="M41"/>
  <c r="P42"/>
  <c r="M43"/>
  <c r="P44"/>
  <c r="M45"/>
  <c r="P46"/>
  <c r="M47"/>
  <c r="P48"/>
  <c r="M49"/>
  <c r="P50"/>
  <c r="M51"/>
  <c r="P52"/>
  <c r="M53"/>
  <c r="P54"/>
  <c r="M55"/>
  <c r="P56"/>
  <c r="M57"/>
  <c r="P58"/>
  <c r="M59"/>
  <c r="P60"/>
  <c r="M61"/>
  <c r="P62"/>
  <c r="M63"/>
  <c r="P64"/>
  <c r="M65"/>
  <c r="P66"/>
  <c r="N69"/>
  <c r="W8" i="213"/>
  <c r="W9"/>
  <c r="W14"/>
  <c r="L19" i="229"/>
  <c r="L20"/>
  <c r="L21"/>
  <c r="L22"/>
  <c r="L9" i="230"/>
  <c r="L14"/>
  <c r="L23"/>
  <c r="M759" i="237"/>
  <c r="L758"/>
  <c r="L756" s="1"/>
  <c r="M205"/>
  <c r="M207"/>
  <c r="M209"/>
  <c r="M211"/>
  <c r="M213"/>
  <c r="M215"/>
  <c r="M217"/>
  <c r="M219"/>
  <c r="M221"/>
  <c r="M225"/>
  <c r="M229"/>
  <c r="M231"/>
  <c r="M761"/>
  <c r="M763"/>
  <c r="M765"/>
  <c r="M767"/>
  <c r="M769"/>
  <c r="M771"/>
  <c r="M773"/>
  <c r="M775"/>
  <c r="M777"/>
  <c r="M779"/>
  <c r="M781"/>
  <c r="M783"/>
  <c r="M785"/>
  <c r="M787"/>
  <c r="M789"/>
  <c r="M793"/>
  <c r="M797"/>
  <c r="M801"/>
  <c r="M805"/>
  <c r="M809"/>
  <c r="M982"/>
  <c r="M986"/>
  <c r="M990"/>
  <c r="M1040"/>
  <c r="M1042"/>
  <c r="M1044"/>
  <c r="M1046"/>
  <c r="M1048"/>
  <c r="M1054"/>
  <c r="M1099"/>
  <c r="M1103"/>
  <c r="M1109"/>
  <c r="M1113"/>
  <c r="M1155"/>
  <c r="M1167"/>
  <c r="M1169"/>
  <c r="M1317"/>
  <c r="M1408"/>
  <c r="M1420"/>
  <c r="M1432"/>
  <c r="M1772"/>
  <c r="M1776"/>
  <c r="M1796"/>
  <c r="M1800"/>
  <c r="M1832"/>
  <c r="M1836"/>
  <c r="M1840"/>
  <c r="M1844"/>
  <c r="M1848"/>
  <c r="M1852"/>
  <c r="M2034"/>
  <c r="M2036"/>
  <c r="M2038"/>
  <c r="M2040"/>
  <c r="M2042"/>
  <c r="M2044"/>
  <c r="M2046"/>
  <c r="M2048"/>
  <c r="M2052"/>
  <c r="M2056"/>
  <c r="M2060"/>
  <c r="M2064"/>
  <c r="M2066"/>
  <c r="M2068"/>
  <c r="M2070"/>
  <c r="M2072"/>
  <c r="M2074"/>
  <c r="M2076"/>
  <c r="M2078"/>
  <c r="M438"/>
  <c r="M440"/>
  <c r="M447"/>
  <c r="J519"/>
  <c r="M521"/>
  <c r="M523"/>
  <c r="M645"/>
  <c r="M647"/>
  <c r="M649"/>
  <c r="M680"/>
  <c r="M682"/>
  <c r="M822"/>
  <c r="M824"/>
  <c r="M1445"/>
  <c r="M1447"/>
  <c r="M1453"/>
  <c r="M1697"/>
  <c r="M1699"/>
  <c r="M1701"/>
  <c r="L25" i="230"/>
  <c r="I3513" i="237"/>
  <c r="J9"/>
  <c r="M11"/>
  <c r="K3517"/>
  <c r="M52"/>
  <c r="M262"/>
  <c r="M264"/>
  <c r="M266"/>
  <c r="M268"/>
  <c r="M270"/>
  <c r="M272"/>
  <c r="M274"/>
  <c r="M276"/>
  <c r="M278"/>
  <c r="M280"/>
  <c r="M288"/>
  <c r="M290"/>
  <c r="M292"/>
  <c r="M294"/>
  <c r="M296"/>
  <c r="M302"/>
  <c r="M304"/>
  <c r="M306"/>
  <c r="M308"/>
  <c r="M310"/>
  <c r="M312"/>
  <c r="M314"/>
  <c r="M316"/>
  <c r="M318"/>
  <c r="M320"/>
  <c r="M322"/>
  <c r="M324"/>
  <c r="M326"/>
  <c r="M328"/>
  <c r="M330"/>
  <c r="M332"/>
  <c r="M334"/>
  <c r="K344"/>
  <c r="M448"/>
  <c r="M466"/>
  <c r="M470"/>
  <c r="M478"/>
  <c r="M480"/>
  <c r="M500"/>
  <c r="M506"/>
  <c r="M508"/>
  <c r="M510"/>
  <c r="M515"/>
  <c r="M533"/>
  <c r="M535"/>
  <c r="M537"/>
  <c r="M541"/>
  <c r="M545"/>
  <c r="M561"/>
  <c r="M565"/>
  <c r="M569"/>
  <c r="M571"/>
  <c r="M573"/>
  <c r="M575"/>
  <c r="M577"/>
  <c r="M579"/>
  <c r="M581"/>
  <c r="M585"/>
  <c r="M587"/>
  <c r="M589"/>
  <c r="M593"/>
  <c r="M597"/>
  <c r="M599"/>
  <c r="M601"/>
  <c r="M603"/>
  <c r="M605"/>
  <c r="M611"/>
  <c r="M615"/>
  <c r="M619"/>
  <c r="M622"/>
  <c r="M656"/>
  <c r="M658"/>
  <c r="M660"/>
  <c r="M662"/>
  <c r="M664"/>
  <c r="M666"/>
  <c r="M668"/>
  <c r="M674"/>
  <c r="J677"/>
  <c r="M726"/>
  <c r="M730"/>
  <c r="M750"/>
  <c r="J819"/>
  <c r="M831"/>
  <c r="M833"/>
  <c r="M835"/>
  <c r="M837"/>
  <c r="M915"/>
  <c r="M917"/>
  <c r="M919"/>
  <c r="M932"/>
  <c r="M934"/>
  <c r="M940"/>
  <c r="M942"/>
  <c r="M944"/>
  <c r="M946"/>
  <c r="M948"/>
  <c r="M950"/>
  <c r="M952"/>
  <c r="M954"/>
  <c r="M956"/>
  <c r="M958"/>
  <c r="M960"/>
  <c r="M962"/>
  <c r="M964"/>
  <c r="M966"/>
  <c r="J1064"/>
  <c r="M1068"/>
  <c r="M1070"/>
  <c r="M1078"/>
  <c r="M1094"/>
  <c r="M1118"/>
  <c r="M1122"/>
  <c r="M1126"/>
  <c r="M1130"/>
  <c r="M1134"/>
  <c r="M1138"/>
  <c r="M1162"/>
  <c r="M1186"/>
  <c r="M1190"/>
  <c r="M1194"/>
  <c r="I2356"/>
  <c r="J2356" s="1"/>
  <c r="J2358"/>
  <c r="M1878"/>
  <c r="M1880"/>
  <c r="M1882"/>
  <c r="M1884"/>
  <c r="M1886"/>
  <c r="M1888"/>
  <c r="M1890"/>
  <c r="M1930"/>
  <c r="M1934"/>
  <c r="M2430"/>
  <c r="M2432"/>
  <c r="M2434"/>
  <c r="M2436"/>
  <c r="M2438"/>
  <c r="M2440"/>
  <c r="M2442"/>
  <c r="M2444"/>
  <c r="M2446"/>
  <c r="F2472"/>
  <c r="G2472" s="1"/>
  <c r="M2677"/>
  <c r="M2681"/>
  <c r="M2721"/>
  <c r="M2725"/>
  <c r="M2729"/>
  <c r="M2733"/>
  <c r="M2735"/>
  <c r="M2737"/>
  <c r="M2740"/>
  <c r="M2744"/>
  <c r="M2748"/>
  <c r="M2752"/>
  <c r="M2756"/>
  <c r="M2760"/>
  <c r="M2764"/>
  <c r="M2768"/>
  <c r="M2878"/>
  <c r="M2927"/>
  <c r="M2937"/>
  <c r="L3050"/>
  <c r="M3059"/>
  <c r="M3129"/>
  <c r="M3132"/>
  <c r="M3134"/>
  <c r="M3136"/>
  <c r="M3138"/>
  <c r="M3140"/>
  <c r="M3142"/>
  <c r="M3144"/>
  <c r="M3146"/>
  <c r="M3148"/>
  <c r="M3150"/>
  <c r="M3152"/>
  <c r="M3154"/>
  <c r="M3156"/>
  <c r="M3158"/>
  <c r="M2139"/>
  <c r="M2141"/>
  <c r="J2231"/>
  <c r="M2233"/>
  <c r="M2235"/>
  <c r="M2237"/>
  <c r="M2350"/>
  <c r="M2352"/>
  <c r="M2476"/>
  <c r="M2538"/>
  <c r="J2542"/>
  <c r="M2926"/>
  <c r="L3131"/>
  <c r="J3131"/>
  <c r="M1198"/>
  <c r="M1202"/>
  <c r="M1206"/>
  <c r="M1210"/>
  <c r="M1214"/>
  <c r="M1218"/>
  <c r="M1222"/>
  <c r="M1230"/>
  <c r="M1234"/>
  <c r="M1238"/>
  <c r="M1242"/>
  <c r="J1442"/>
  <c r="M1456"/>
  <c r="M1460"/>
  <c r="M1464"/>
  <c r="M1468"/>
  <c r="M1472"/>
  <c r="M1474"/>
  <c r="M1500"/>
  <c r="M1502"/>
  <c r="M1528"/>
  <c r="M1530"/>
  <c r="M1532"/>
  <c r="M1591"/>
  <c r="M1595"/>
  <c r="M1599"/>
  <c r="M1603"/>
  <c r="M1607"/>
  <c r="M1611"/>
  <c r="M1615"/>
  <c r="M1619"/>
  <c r="M1625"/>
  <c r="M1629"/>
  <c r="M1633"/>
  <c r="M1637"/>
  <c r="M1641"/>
  <c r="M1645"/>
  <c r="M1649"/>
  <c r="M1653"/>
  <c r="M1657"/>
  <c r="M1661"/>
  <c r="M1665"/>
  <c r="M1669"/>
  <c r="M1673"/>
  <c r="M1677"/>
  <c r="M1681"/>
  <c r="M1693"/>
  <c r="M1707"/>
  <c r="M1709"/>
  <c r="M1711"/>
  <c r="M1723"/>
  <c r="M1725"/>
  <c r="M1727"/>
  <c r="M1729"/>
  <c r="M1731"/>
  <c r="M1733"/>
  <c r="M1735"/>
  <c r="M1737"/>
  <c r="M1739"/>
  <c r="M1741"/>
  <c r="M1743"/>
  <c r="M1745"/>
  <c r="M1746"/>
  <c r="M1748"/>
  <c r="M1750"/>
  <c r="M1752"/>
  <c r="M1754"/>
  <c r="M1756"/>
  <c r="M1758"/>
  <c r="M1760"/>
  <c r="M1768"/>
  <c r="J1974"/>
  <c r="M1991"/>
  <c r="M1995"/>
  <c r="M1999"/>
  <c r="M2003"/>
  <c r="M2007"/>
  <c r="M2011"/>
  <c r="M2015"/>
  <c r="M2019"/>
  <c r="M2023"/>
  <c r="M2027"/>
  <c r="M2031"/>
  <c r="M2033"/>
  <c r="M2035"/>
  <c r="M2037"/>
  <c r="M2039"/>
  <c r="M2041"/>
  <c r="M2043"/>
  <c r="M2045"/>
  <c r="M2049"/>
  <c r="M2053"/>
  <c r="M2057"/>
  <c r="M2061"/>
  <c r="M2063"/>
  <c r="M2065"/>
  <c r="M2069"/>
  <c r="M2073"/>
  <c r="M2075"/>
  <c r="M2077"/>
  <c r="M2079"/>
  <c r="M2081"/>
  <c r="M2083"/>
  <c r="M2085"/>
  <c r="M2087"/>
  <c r="M2089"/>
  <c r="M2091"/>
  <c r="M2093"/>
  <c r="M2095"/>
  <c r="M2097"/>
  <c r="M2099"/>
  <c r="M2103"/>
  <c r="M2107"/>
  <c r="M2110"/>
  <c r="M2133"/>
  <c r="M2181"/>
  <c r="M2183"/>
  <c r="M2185"/>
  <c r="M2187"/>
  <c r="M2189"/>
  <c r="M2191"/>
  <c r="M2209"/>
  <c r="M2211"/>
  <c r="M2213"/>
  <c r="M2215"/>
  <c r="M2217"/>
  <c r="M2219"/>
  <c r="M2221"/>
  <c r="K2231"/>
  <c r="M2247"/>
  <c r="M2251"/>
  <c r="M2254"/>
  <c r="M2256"/>
  <c r="M2259"/>
  <c r="M2263"/>
  <c r="M2265"/>
  <c r="M2269"/>
  <c r="M2273"/>
  <c r="M2297"/>
  <c r="M2301"/>
  <c r="M2305"/>
  <c r="M2309"/>
  <c r="M2312"/>
  <c r="M2316"/>
  <c r="M2479"/>
  <c r="M2495"/>
  <c r="M2497"/>
  <c r="M2499"/>
  <c r="M2501"/>
  <c r="M2503"/>
  <c r="M2507"/>
  <c r="M2511"/>
  <c r="M2513"/>
  <c r="M2519"/>
  <c r="M2521"/>
  <c r="M2523"/>
  <c r="M2525"/>
  <c r="M2527"/>
  <c r="M2529"/>
  <c r="M2544"/>
  <c r="M2546"/>
  <c r="M2552"/>
  <c r="M2798"/>
  <c r="M2802"/>
  <c r="M2806"/>
  <c r="M2810"/>
  <c r="M3403"/>
  <c r="M3160"/>
  <c r="J3161"/>
  <c r="J3162"/>
  <c r="F3505"/>
  <c r="M3419"/>
  <c r="M3421"/>
  <c r="M3423"/>
  <c r="M3477"/>
  <c r="M3479"/>
  <c r="M3489"/>
  <c r="M3503"/>
  <c r="M3039"/>
  <c r="M3043"/>
  <c r="M3047"/>
  <c r="M3049"/>
  <c r="J3050"/>
  <c r="M3054"/>
  <c r="M3058"/>
  <c r="J3061"/>
  <c r="M3065"/>
  <c r="M3069"/>
  <c r="M3073"/>
  <c r="M3077"/>
  <c r="M3081"/>
  <c r="M3085"/>
  <c r="M3089"/>
  <c r="M3093"/>
  <c r="M3097"/>
  <c r="M3101"/>
  <c r="M3105"/>
  <c r="M3109"/>
  <c r="M3113"/>
  <c r="M3117"/>
  <c r="M3121"/>
  <c r="K3162"/>
  <c r="J3169"/>
  <c r="M3171"/>
  <c r="M3173"/>
  <c r="M3177"/>
  <c r="M3181"/>
  <c r="M3185"/>
  <c r="M3189"/>
  <c r="M3193"/>
  <c r="M3197"/>
  <c r="M3204"/>
  <c r="M3208"/>
  <c r="M3212"/>
  <c r="M3215"/>
  <c r="M3219"/>
  <c r="M3223"/>
  <c r="M3227"/>
  <c r="M3231"/>
  <c r="M3235"/>
  <c r="M3239"/>
  <c r="M3243"/>
  <c r="M3247"/>
  <c r="M3251"/>
  <c r="M3255"/>
  <c r="M3259"/>
  <c r="M3263"/>
  <c r="M3267"/>
  <c r="M3271"/>
  <c r="M3275"/>
  <c r="M3279"/>
  <c r="M3283"/>
  <c r="M3287"/>
  <c r="M3291"/>
  <c r="M3295"/>
  <c r="M3302"/>
  <c r="M3306"/>
  <c r="M3310"/>
  <c r="M3326"/>
  <c r="M3342"/>
  <c r="M3346"/>
  <c r="M3350"/>
  <c r="M3352"/>
  <c r="M3356"/>
  <c r="M3360"/>
  <c r="M3364"/>
  <c r="M3368"/>
  <c r="M3404"/>
  <c r="M3409"/>
  <c r="M3412"/>
  <c r="M3414"/>
  <c r="M3416"/>
  <c r="M3430"/>
  <c r="M3454"/>
  <c r="M3456"/>
  <c r="M3478"/>
  <c r="M3494"/>
  <c r="M3496"/>
  <c r="M3498"/>
  <c r="M3500"/>
  <c r="M3502"/>
  <c r="J3492"/>
  <c r="M51"/>
  <c r="M50"/>
  <c r="K49"/>
  <c r="M49" s="1"/>
  <c r="J3504"/>
  <c r="M3428"/>
  <c r="M3432"/>
  <c r="M3436"/>
  <c r="M3440"/>
  <c r="M3434"/>
  <c r="M3438"/>
  <c r="J3426"/>
  <c r="M3429"/>
  <c r="M3433"/>
  <c r="M3437"/>
  <c r="M3441"/>
  <c r="M3427"/>
  <c r="M3431"/>
  <c r="M3435"/>
  <c r="M3439"/>
  <c r="M3442"/>
  <c r="M3445"/>
  <c r="M3449"/>
  <c r="M3453"/>
  <c r="M3444"/>
  <c r="M3448"/>
  <c r="M3452"/>
  <c r="M3443"/>
  <c r="M3447"/>
  <c r="M3451"/>
  <c r="M3446"/>
  <c r="M3450"/>
  <c r="M3457"/>
  <c r="M3461"/>
  <c r="M3465"/>
  <c r="M3469"/>
  <c r="M3473"/>
  <c r="M3460"/>
  <c r="M3464"/>
  <c r="M3468"/>
  <c r="M3472"/>
  <c r="M3476"/>
  <c r="M3458"/>
  <c r="M3462"/>
  <c r="M3466"/>
  <c r="M3470"/>
  <c r="M3474"/>
  <c r="K3410"/>
  <c r="M3372"/>
  <c r="M3376"/>
  <c r="M3380"/>
  <c r="M3384"/>
  <c r="M3388"/>
  <c r="M3392"/>
  <c r="M3396"/>
  <c r="M3400"/>
  <c r="J3371"/>
  <c r="M3402"/>
  <c r="M3375"/>
  <c r="M3379"/>
  <c r="M3383"/>
  <c r="M3387"/>
  <c r="M3391"/>
  <c r="M3395"/>
  <c r="M3399"/>
  <c r="M3374"/>
  <c r="M3378"/>
  <c r="M3382"/>
  <c r="M3386"/>
  <c r="M3390"/>
  <c r="M3394"/>
  <c r="M3398"/>
  <c r="M3373"/>
  <c r="M3377"/>
  <c r="M3381"/>
  <c r="M3385"/>
  <c r="M3389"/>
  <c r="M3393"/>
  <c r="M3397"/>
  <c r="M3401"/>
  <c r="K3371"/>
  <c r="M3371" s="1"/>
  <c r="K3504"/>
  <c r="M3327"/>
  <c r="M3331"/>
  <c r="M3335"/>
  <c r="J3300"/>
  <c r="M3344"/>
  <c r="M3353"/>
  <c r="M3365"/>
  <c r="L3300"/>
  <c r="M3301"/>
  <c r="M3305"/>
  <c r="M3309"/>
  <c r="M3313"/>
  <c r="M3304"/>
  <c r="M3308"/>
  <c r="M3312"/>
  <c r="M3303"/>
  <c r="M3307"/>
  <c r="M3311"/>
  <c r="M3314"/>
  <c r="M3318"/>
  <c r="M3322"/>
  <c r="M3317"/>
  <c r="M3321"/>
  <c r="M3325"/>
  <c r="M3316"/>
  <c r="M3320"/>
  <c r="M3324"/>
  <c r="M3315"/>
  <c r="M3319"/>
  <c r="M3323"/>
  <c r="M3330"/>
  <c r="M3334"/>
  <c r="M3338"/>
  <c r="M3329"/>
  <c r="M3333"/>
  <c r="M3337"/>
  <c r="M3328"/>
  <c r="M3332"/>
  <c r="M3336"/>
  <c r="M3340"/>
  <c r="M3341"/>
  <c r="M3345"/>
  <c r="M3349"/>
  <c r="M3348"/>
  <c r="M3354"/>
  <c r="M3358"/>
  <c r="M3362"/>
  <c r="M3357"/>
  <c r="M3361"/>
  <c r="L3504"/>
  <c r="M3172"/>
  <c r="M3170"/>
  <c r="M3183"/>
  <c r="M3187"/>
  <c r="M3192"/>
  <c r="M3196"/>
  <c r="M3200"/>
  <c r="M3203"/>
  <c r="M3191"/>
  <c r="M3195"/>
  <c r="M3199"/>
  <c r="M3202"/>
  <c r="M3194"/>
  <c r="M3198"/>
  <c r="M3201"/>
  <c r="M3211"/>
  <c r="M3206"/>
  <c r="M3210"/>
  <c r="M3214"/>
  <c r="M3205"/>
  <c r="M3209"/>
  <c r="M3213"/>
  <c r="M3266"/>
  <c r="M3264"/>
  <c r="M3268"/>
  <c r="I3505"/>
  <c r="M3176"/>
  <c r="M3175"/>
  <c r="M3174"/>
  <c r="M3180"/>
  <c r="M3179"/>
  <c r="M3178"/>
  <c r="M3218"/>
  <c r="M3222"/>
  <c r="M3226"/>
  <c r="M3217"/>
  <c r="M3221"/>
  <c r="M3225"/>
  <c r="M3229"/>
  <c r="M3216"/>
  <c r="M3220"/>
  <c r="M3224"/>
  <c r="M3228"/>
  <c r="M3230"/>
  <c r="M3234"/>
  <c r="M3238"/>
  <c r="M3242"/>
  <c r="M3233"/>
  <c r="M3237"/>
  <c r="M3241"/>
  <c r="M3232"/>
  <c r="M3236"/>
  <c r="M3240"/>
  <c r="M3244"/>
  <c r="M3246"/>
  <c r="M3250"/>
  <c r="M3254"/>
  <c r="M3258"/>
  <c r="M3245"/>
  <c r="M3249"/>
  <c r="M3253"/>
  <c r="M3257"/>
  <c r="M3261"/>
  <c r="M3265"/>
  <c r="M3269"/>
  <c r="M3274"/>
  <c r="M3278"/>
  <c r="M3282"/>
  <c r="M3286"/>
  <c r="M3273"/>
  <c r="M3277"/>
  <c r="M3281"/>
  <c r="M3285"/>
  <c r="M3276"/>
  <c r="M3280"/>
  <c r="M3284"/>
  <c r="M3288"/>
  <c r="M3290"/>
  <c r="M3294"/>
  <c r="M3289"/>
  <c r="M3293"/>
  <c r="M3297"/>
  <c r="M3292"/>
  <c r="M3296"/>
  <c r="E3505"/>
  <c r="L3061"/>
  <c r="M3118"/>
  <c r="M3123"/>
  <c r="M3064"/>
  <c r="M3068"/>
  <c r="M3072"/>
  <c r="M3076"/>
  <c r="M3063"/>
  <c r="M3067"/>
  <c r="M3071"/>
  <c r="M3075"/>
  <c r="M3062"/>
  <c r="M3066"/>
  <c r="M3070"/>
  <c r="M3074"/>
  <c r="M3080"/>
  <c r="M3084"/>
  <c r="M3088"/>
  <c r="M3092"/>
  <c r="M3079"/>
  <c r="M3083"/>
  <c r="M3087"/>
  <c r="M3091"/>
  <c r="M3095"/>
  <c r="M3078"/>
  <c r="M3082"/>
  <c r="M3086"/>
  <c r="M3090"/>
  <c r="M3094"/>
  <c r="M3096"/>
  <c r="M3100"/>
  <c r="M3104"/>
  <c r="M3108"/>
  <c r="M3099"/>
  <c r="M3103"/>
  <c r="M3107"/>
  <c r="M3111"/>
  <c r="M3098"/>
  <c r="M3102"/>
  <c r="M3106"/>
  <c r="M3110"/>
  <c r="M3112"/>
  <c r="M3116"/>
  <c r="M3120"/>
  <c r="M3115"/>
  <c r="M3119"/>
  <c r="K3061"/>
  <c r="M3061" s="1"/>
  <c r="L3161"/>
  <c r="M3161" s="1"/>
  <c r="M3053"/>
  <c r="M3057"/>
  <c r="M3052"/>
  <c r="M3056"/>
  <c r="M3051"/>
  <c r="M3055"/>
  <c r="M2971"/>
  <c r="M2975"/>
  <c r="M2979"/>
  <c r="M2983"/>
  <c r="M2980"/>
  <c r="M2984"/>
  <c r="M2992"/>
  <c r="M3012"/>
  <c r="M3016"/>
  <c r="M3020"/>
  <c r="M3024"/>
  <c r="M3028"/>
  <c r="J2938"/>
  <c r="M3046"/>
  <c r="L2938"/>
  <c r="I2928"/>
  <c r="M2942"/>
  <c r="M2946"/>
  <c r="M2941"/>
  <c r="M2945"/>
  <c r="M2940"/>
  <c r="M2944"/>
  <c r="M2950"/>
  <c r="M2954"/>
  <c r="M2958"/>
  <c r="M2949"/>
  <c r="M2953"/>
  <c r="M2957"/>
  <c r="M2961"/>
  <c r="M2948"/>
  <c r="M2952"/>
  <c r="M2956"/>
  <c r="M2960"/>
  <c r="M2962"/>
  <c r="M2966"/>
  <c r="M2970"/>
  <c r="M2974"/>
  <c r="M2978"/>
  <c r="M2965"/>
  <c r="M2969"/>
  <c r="M2973"/>
  <c r="M2977"/>
  <c r="M2964"/>
  <c r="M2968"/>
  <c r="M2972"/>
  <c r="M2976"/>
  <c r="M2982"/>
  <c r="M2986"/>
  <c r="M2990"/>
  <c r="M2981"/>
  <c r="M2985"/>
  <c r="M2989"/>
  <c r="M2993"/>
  <c r="M2994"/>
  <c r="M2998"/>
  <c r="M3002"/>
  <c r="M3006"/>
  <c r="M2997"/>
  <c r="M3001"/>
  <c r="M3005"/>
  <c r="M3009"/>
  <c r="M2996"/>
  <c r="M3000"/>
  <c r="M3004"/>
  <c r="M3008"/>
  <c r="M3011"/>
  <c r="M3015"/>
  <c r="M3019"/>
  <c r="M3023"/>
  <c r="M3027"/>
  <c r="M3010"/>
  <c r="M3014"/>
  <c r="M3018"/>
  <c r="M3022"/>
  <c r="M3026"/>
  <c r="M3013"/>
  <c r="M3017"/>
  <c r="M3021"/>
  <c r="M3025"/>
  <c r="M3029"/>
  <c r="M3030"/>
  <c r="M3034"/>
  <c r="M3038"/>
  <c r="M3042"/>
  <c r="M3033"/>
  <c r="M3037"/>
  <c r="M3041"/>
  <c r="M3032"/>
  <c r="M3036"/>
  <c r="M3040"/>
  <c r="M3045"/>
  <c r="M3044"/>
  <c r="M3048"/>
  <c r="M2931"/>
  <c r="M2935"/>
  <c r="J2929"/>
  <c r="L2929"/>
  <c r="H2928"/>
  <c r="H3516" s="1"/>
  <c r="M2932"/>
  <c r="M2934"/>
  <c r="M2933"/>
  <c r="E2928"/>
  <c r="E3516" s="1"/>
  <c r="L2877"/>
  <c r="L2875" s="1"/>
  <c r="M2916"/>
  <c r="M2914"/>
  <c r="M2913"/>
  <c r="H2875"/>
  <c r="J2875" s="1"/>
  <c r="J2877"/>
  <c r="M2881"/>
  <c r="M2885"/>
  <c r="M2889"/>
  <c r="M2893"/>
  <c r="M2880"/>
  <c r="M2884"/>
  <c r="M2888"/>
  <c r="M2892"/>
  <c r="M2879"/>
  <c r="M2883"/>
  <c r="M2887"/>
  <c r="M2891"/>
  <c r="M2894"/>
  <c r="M2882"/>
  <c r="M2886"/>
  <c r="M2890"/>
  <c r="M2900"/>
  <c r="M2904"/>
  <c r="M2908"/>
  <c r="M2912"/>
  <c r="M2898"/>
  <c r="M2902"/>
  <c r="M2906"/>
  <c r="M2910"/>
  <c r="M2901"/>
  <c r="M2905"/>
  <c r="M2909"/>
  <c r="M2920"/>
  <c r="M2918"/>
  <c r="M2917"/>
  <c r="E2875"/>
  <c r="K2877"/>
  <c r="M2796"/>
  <c r="M2800"/>
  <c r="M2804"/>
  <c r="M2808"/>
  <c r="M2812"/>
  <c r="M2816"/>
  <c r="M2814"/>
  <c r="M2818"/>
  <c r="M2822"/>
  <c r="M2826"/>
  <c r="M2830"/>
  <c r="M2833"/>
  <c r="M2837"/>
  <c r="M2841"/>
  <c r="M2845"/>
  <c r="M2832"/>
  <c r="M2836"/>
  <c r="M2840"/>
  <c r="M2844"/>
  <c r="M2831"/>
  <c r="M2835"/>
  <c r="M2839"/>
  <c r="M2843"/>
  <c r="J2794"/>
  <c r="M2834"/>
  <c r="M2838"/>
  <c r="M2842"/>
  <c r="M2848"/>
  <c r="M2852"/>
  <c r="M2856"/>
  <c r="M2860"/>
  <c r="L2794"/>
  <c r="L2792" s="1"/>
  <c r="H2792"/>
  <c r="J2792" s="1"/>
  <c r="K2794"/>
  <c r="M2795"/>
  <c r="M2640"/>
  <c r="M2644"/>
  <c r="M2648"/>
  <c r="M2642"/>
  <c r="M2646"/>
  <c r="M2650"/>
  <c r="M2664"/>
  <c r="M2668"/>
  <c r="M2672"/>
  <c r="I2550"/>
  <c r="M2662"/>
  <c r="M2666"/>
  <c r="M2670"/>
  <c r="M2674"/>
  <c r="M2673"/>
  <c r="M2680"/>
  <c r="M2684"/>
  <c r="J2638"/>
  <c r="M2678"/>
  <c r="M2682"/>
  <c r="M2686"/>
  <c r="M2685"/>
  <c r="M2689"/>
  <c r="M2693"/>
  <c r="M2697"/>
  <c r="M2707"/>
  <c r="M2711"/>
  <c r="M2715"/>
  <c r="M2701"/>
  <c r="M2705"/>
  <c r="M2709"/>
  <c r="M2713"/>
  <c r="M2717"/>
  <c r="M2639"/>
  <c r="M2643"/>
  <c r="M2647"/>
  <c r="M2651"/>
  <c r="M2641"/>
  <c r="M2645"/>
  <c r="M2649"/>
  <c r="M2655"/>
  <c r="M2659"/>
  <c r="M2663"/>
  <c r="M2667"/>
  <c r="M2653"/>
  <c r="M2657"/>
  <c r="M2661"/>
  <c r="M2665"/>
  <c r="M2669"/>
  <c r="M2671"/>
  <c r="M2675"/>
  <c r="M2679"/>
  <c r="M2683"/>
  <c r="M2687"/>
  <c r="M2691"/>
  <c r="M2695"/>
  <c r="M2699"/>
  <c r="M2703"/>
  <c r="M2719"/>
  <c r="M2723"/>
  <c r="M2727"/>
  <c r="M2731"/>
  <c r="L2638"/>
  <c r="L2550" s="1"/>
  <c r="M2742"/>
  <c r="M2746"/>
  <c r="M2751"/>
  <c r="M2755"/>
  <c r="M2759"/>
  <c r="M2763"/>
  <c r="M2767"/>
  <c r="M2750"/>
  <c r="M2754"/>
  <c r="M2758"/>
  <c r="M2762"/>
  <c r="M2766"/>
  <c r="M2753"/>
  <c r="M2757"/>
  <c r="M2761"/>
  <c r="M2765"/>
  <c r="E2550"/>
  <c r="K2638"/>
  <c r="H2550"/>
  <c r="J2552"/>
  <c r="L2542"/>
  <c r="M2542" s="1"/>
  <c r="M2477"/>
  <c r="M2483"/>
  <c r="M2487"/>
  <c r="M2491"/>
  <c r="M2481"/>
  <c r="M2485"/>
  <c r="M2489"/>
  <c r="M2493"/>
  <c r="M2484"/>
  <c r="M2488"/>
  <c r="M2492"/>
  <c r="M2502"/>
  <c r="M2506"/>
  <c r="M2505"/>
  <c r="M2509"/>
  <c r="M2515"/>
  <c r="M2517"/>
  <c r="M2516"/>
  <c r="M2531"/>
  <c r="M2535"/>
  <c r="M2533"/>
  <c r="M2532"/>
  <c r="M2536"/>
  <c r="L2474"/>
  <c r="L2472" s="1"/>
  <c r="H2472"/>
  <c r="J2472" s="1"/>
  <c r="J2474"/>
  <c r="M2448"/>
  <c r="M2452"/>
  <c r="M2456"/>
  <c r="M2451"/>
  <c r="M2455"/>
  <c r="M2459"/>
  <c r="M2450"/>
  <c r="M2454"/>
  <c r="M2458"/>
  <c r="M2449"/>
  <c r="M2453"/>
  <c r="M2457"/>
  <c r="M2401"/>
  <c r="M2405"/>
  <c r="M2409"/>
  <c r="M2413"/>
  <c r="M2417"/>
  <c r="M2421"/>
  <c r="M2425"/>
  <c r="M2400"/>
  <c r="M2404"/>
  <c r="M2408"/>
  <c r="M2412"/>
  <c r="M2416"/>
  <c r="M2420"/>
  <c r="M2424"/>
  <c r="M2428"/>
  <c r="M2402"/>
  <c r="M2406"/>
  <c r="M2410"/>
  <c r="M2414"/>
  <c r="M2418"/>
  <c r="M2422"/>
  <c r="M2426"/>
  <c r="M2380"/>
  <c r="M2384"/>
  <c r="M2388"/>
  <c r="M2392"/>
  <c r="M2396"/>
  <c r="M2378"/>
  <c r="M2382"/>
  <c r="M2386"/>
  <c r="M2390"/>
  <c r="M2394"/>
  <c r="M2398"/>
  <c r="M2377"/>
  <c r="M2381"/>
  <c r="M2385"/>
  <c r="M2389"/>
  <c r="M2393"/>
  <c r="M2397"/>
  <c r="M2360"/>
  <c r="M2364"/>
  <c r="M2368"/>
  <c r="M2372"/>
  <c r="M2376"/>
  <c r="M2362"/>
  <c r="M2366"/>
  <c r="M2370"/>
  <c r="M2374"/>
  <c r="M2361"/>
  <c r="M2365"/>
  <c r="M2369"/>
  <c r="M2373"/>
  <c r="K2347"/>
  <c r="L2347"/>
  <c r="M2348"/>
  <c r="M2244"/>
  <c r="M2245"/>
  <c r="M2249"/>
  <c r="M2253"/>
  <c r="M2257"/>
  <c r="M2261"/>
  <c r="M2260"/>
  <c r="M2264"/>
  <c r="M2266"/>
  <c r="M2277"/>
  <c r="M2281"/>
  <c r="M2285"/>
  <c r="M2289"/>
  <c r="M2293"/>
  <c r="M2292"/>
  <c r="M2291"/>
  <c r="M2294"/>
  <c r="M2298"/>
  <c r="M2302"/>
  <c r="M2306"/>
  <c r="M2296"/>
  <c r="M2300"/>
  <c r="M2304"/>
  <c r="M2308"/>
  <c r="M2295"/>
  <c r="M2299"/>
  <c r="M2303"/>
  <c r="M2307"/>
  <c r="M2310"/>
  <c r="M2313"/>
  <c r="M2317"/>
  <c r="M2311"/>
  <c r="M2315"/>
  <c r="M2319"/>
  <c r="M2314"/>
  <c r="M2318"/>
  <c r="K2242"/>
  <c r="K2240" s="1"/>
  <c r="M2243"/>
  <c r="H2240"/>
  <c r="J2240" s="1"/>
  <c r="J2242"/>
  <c r="M2248"/>
  <c r="M2252"/>
  <c r="M2255"/>
  <c r="M2246"/>
  <c r="M2250"/>
  <c r="M2270"/>
  <c r="M2274"/>
  <c r="M2268"/>
  <c r="M2272"/>
  <c r="M2267"/>
  <c r="M2271"/>
  <c r="M2278"/>
  <c r="M2282"/>
  <c r="M2286"/>
  <c r="M2276"/>
  <c r="M2280"/>
  <c r="M2284"/>
  <c r="M2288"/>
  <c r="M2275"/>
  <c r="M2279"/>
  <c r="M2283"/>
  <c r="M2287"/>
  <c r="L2242"/>
  <c r="L2240" s="1"/>
  <c r="M2321"/>
  <c r="M2325"/>
  <c r="M2329"/>
  <c r="M2333"/>
  <c r="M2320"/>
  <c r="M2324"/>
  <c r="M2328"/>
  <c r="M2332"/>
  <c r="M2344"/>
  <c r="M2323"/>
  <c r="M2327"/>
  <c r="M2331"/>
  <c r="M2335"/>
  <c r="M2322"/>
  <c r="M2326"/>
  <c r="M2330"/>
  <c r="M2334"/>
  <c r="E2240"/>
  <c r="L2231"/>
  <c r="M2232"/>
  <c r="M2175"/>
  <c r="M2179"/>
  <c r="M2174"/>
  <c r="M2173"/>
  <c r="M2177"/>
  <c r="M2160"/>
  <c r="M2164"/>
  <c r="M2168"/>
  <c r="M2172"/>
  <c r="M2176"/>
  <c r="M2178"/>
  <c r="M2182"/>
  <c r="M2186"/>
  <c r="M2190"/>
  <c r="M2210"/>
  <c r="M2214"/>
  <c r="M2218"/>
  <c r="M2208"/>
  <c r="M2212"/>
  <c r="M2216"/>
  <c r="M2220"/>
  <c r="H2145"/>
  <c r="J2145" s="1"/>
  <c r="J2147"/>
  <c r="M2151"/>
  <c r="M2155"/>
  <c r="M2159"/>
  <c r="M2163"/>
  <c r="M2167"/>
  <c r="M2171"/>
  <c r="M2150"/>
  <c r="M2154"/>
  <c r="M2158"/>
  <c r="M2162"/>
  <c r="M2166"/>
  <c r="M2170"/>
  <c r="M2149"/>
  <c r="M2153"/>
  <c r="M2157"/>
  <c r="M2161"/>
  <c r="M2165"/>
  <c r="M2169"/>
  <c r="M2196"/>
  <c r="M2200"/>
  <c r="M2204"/>
  <c r="M2195"/>
  <c r="M2199"/>
  <c r="M2203"/>
  <c r="M2207"/>
  <c r="M2194"/>
  <c r="M2198"/>
  <c r="M2202"/>
  <c r="M2206"/>
  <c r="M2193"/>
  <c r="M2197"/>
  <c r="M2201"/>
  <c r="M2205"/>
  <c r="L2136"/>
  <c r="M2137"/>
  <c r="M2028"/>
  <c r="M2032"/>
  <c r="M2030"/>
  <c r="M2029"/>
  <c r="M2047"/>
  <c r="M2051"/>
  <c r="M2055"/>
  <c r="M2059"/>
  <c r="M2050"/>
  <c r="M2054"/>
  <c r="M2058"/>
  <c r="M2062"/>
  <c r="M2067"/>
  <c r="M2071"/>
  <c r="M2104"/>
  <c r="M2102"/>
  <c r="M2106"/>
  <c r="M2109"/>
  <c r="M2101"/>
  <c r="M2105"/>
  <c r="M2108"/>
  <c r="M2113"/>
  <c r="M2132"/>
  <c r="M2116"/>
  <c r="M2123"/>
  <c r="M2127"/>
  <c r="M2112"/>
  <c r="M2115"/>
  <c r="M2126"/>
  <c r="M2114"/>
  <c r="M2125"/>
  <c r="H1984"/>
  <c r="J1984" s="1"/>
  <c r="J1986"/>
  <c r="M2117"/>
  <c r="M2120"/>
  <c r="M2124"/>
  <c r="M2119"/>
  <c r="M2122"/>
  <c r="M2118"/>
  <c r="M2121"/>
  <c r="M2008"/>
  <c r="M2012"/>
  <c r="M2016"/>
  <c r="M2020"/>
  <c r="M2024"/>
  <c r="M2010"/>
  <c r="M2014"/>
  <c r="M2018"/>
  <c r="M2022"/>
  <c r="M2026"/>
  <c r="M2009"/>
  <c r="M2013"/>
  <c r="M2017"/>
  <c r="M2021"/>
  <c r="M2025"/>
  <c r="M1988"/>
  <c r="M1992"/>
  <c r="M1996"/>
  <c r="M2000"/>
  <c r="M2004"/>
  <c r="L1986"/>
  <c r="L1984" s="1"/>
  <c r="M1990"/>
  <c r="M1994"/>
  <c r="M1998"/>
  <c r="M2002"/>
  <c r="M2006"/>
  <c r="M1989"/>
  <c r="M1993"/>
  <c r="M1997"/>
  <c r="M2001"/>
  <c r="M2005"/>
  <c r="E1984"/>
  <c r="L1974"/>
  <c r="M1974" s="1"/>
  <c r="M1975"/>
  <c r="M1774"/>
  <c r="M1791"/>
  <c r="M1795"/>
  <c r="M1799"/>
  <c r="M1807"/>
  <c r="I1705"/>
  <c r="M1811"/>
  <c r="M1809"/>
  <c r="M1813"/>
  <c r="M1804"/>
  <c r="M1808"/>
  <c r="M1812"/>
  <c r="M1816"/>
  <c r="M1820"/>
  <c r="M1824"/>
  <c r="M1828"/>
  <c r="M1855"/>
  <c r="M1859"/>
  <c r="M1863"/>
  <c r="M1853"/>
  <c r="M1857"/>
  <c r="M1861"/>
  <c r="M1865"/>
  <c r="M1856"/>
  <c r="M1860"/>
  <c r="M1864"/>
  <c r="M1908"/>
  <c r="J1769"/>
  <c r="M1903"/>
  <c r="M1907"/>
  <c r="M1932"/>
  <c r="M1936"/>
  <c r="M1940"/>
  <c r="M1944"/>
  <c r="M1948"/>
  <c r="M1952"/>
  <c r="M1956"/>
  <c r="M1938"/>
  <c r="M1942"/>
  <c r="M1946"/>
  <c r="M1950"/>
  <c r="M1954"/>
  <c r="M1958"/>
  <c r="M1913"/>
  <c r="M1917"/>
  <c r="M1921"/>
  <c r="M1925"/>
  <c r="M1929"/>
  <c r="M1912"/>
  <c r="M1916"/>
  <c r="M1920"/>
  <c r="M1924"/>
  <c r="M1928"/>
  <c r="M1911"/>
  <c r="M1915"/>
  <c r="M1919"/>
  <c r="M1923"/>
  <c r="M1927"/>
  <c r="M1910"/>
  <c r="M1914"/>
  <c r="M1918"/>
  <c r="M1922"/>
  <c r="M1926"/>
  <c r="M1894"/>
  <c r="M1896"/>
  <c r="M1900"/>
  <c r="M1904"/>
  <c r="M1892"/>
  <c r="M1898"/>
  <c r="M1902"/>
  <c r="M1906"/>
  <c r="M1867"/>
  <c r="M1871"/>
  <c r="M1875"/>
  <c r="L1769"/>
  <c r="M1866"/>
  <c r="M1870"/>
  <c r="M1874"/>
  <c r="M1869"/>
  <c r="M1873"/>
  <c r="M1877"/>
  <c r="M1868"/>
  <c r="M1872"/>
  <c r="M1876"/>
  <c r="M1842"/>
  <c r="M1846"/>
  <c r="M1850"/>
  <c r="M1854"/>
  <c r="M1858"/>
  <c r="M1862"/>
  <c r="M1822"/>
  <c r="M1826"/>
  <c r="M1830"/>
  <c r="M1834"/>
  <c r="M1838"/>
  <c r="M1794"/>
  <c r="M1798"/>
  <c r="M1802"/>
  <c r="M1806"/>
  <c r="M1810"/>
  <c r="M1814"/>
  <c r="M1818"/>
  <c r="F1705"/>
  <c r="G1705" s="1"/>
  <c r="M1778"/>
  <c r="M1782"/>
  <c r="M1786"/>
  <c r="M1790"/>
  <c r="M1780"/>
  <c r="M1784"/>
  <c r="M1788"/>
  <c r="M1792"/>
  <c r="M1712"/>
  <c r="M1716"/>
  <c r="M1720"/>
  <c r="M1714"/>
  <c r="M1718"/>
  <c r="M1713"/>
  <c r="M1717"/>
  <c r="H1705"/>
  <c r="J1706"/>
  <c r="L1696"/>
  <c r="M1696" s="1"/>
  <c r="M1575"/>
  <c r="M1579"/>
  <c r="M1583"/>
  <c r="M1587"/>
  <c r="M1624"/>
  <c r="M1623"/>
  <c r="M1655"/>
  <c r="M1659"/>
  <c r="M1654"/>
  <c r="M1658"/>
  <c r="M1662"/>
  <c r="M1652"/>
  <c r="M1656"/>
  <c r="M1660"/>
  <c r="J1566"/>
  <c r="M1666"/>
  <c r="M1670"/>
  <c r="M1674"/>
  <c r="M1664"/>
  <c r="M1668"/>
  <c r="M1672"/>
  <c r="M1676"/>
  <c r="M1663"/>
  <c r="M1667"/>
  <c r="M1671"/>
  <c r="M1675"/>
  <c r="H1451"/>
  <c r="M1507"/>
  <c r="M1511"/>
  <c r="M1515"/>
  <c r="M1519"/>
  <c r="M1523"/>
  <c r="M1527"/>
  <c r="M1506"/>
  <c r="M1504"/>
  <c r="M1508"/>
  <c r="M1512"/>
  <c r="M1516"/>
  <c r="M1520"/>
  <c r="M1524"/>
  <c r="M1475"/>
  <c r="M1479"/>
  <c r="M1483"/>
  <c r="M1487"/>
  <c r="M1491"/>
  <c r="M1495"/>
  <c r="M1499"/>
  <c r="M1477"/>
  <c r="M1481"/>
  <c r="M1485"/>
  <c r="M1489"/>
  <c r="M1493"/>
  <c r="M1497"/>
  <c r="M1476"/>
  <c r="M1480"/>
  <c r="M1484"/>
  <c r="M1488"/>
  <c r="M1492"/>
  <c r="M1496"/>
  <c r="M1470"/>
  <c r="M1457"/>
  <c r="M1461"/>
  <c r="M1465"/>
  <c r="M1469"/>
  <c r="M1473"/>
  <c r="I1451"/>
  <c r="M1678"/>
  <c r="M1682"/>
  <c r="M1680"/>
  <c r="M1684"/>
  <c r="M1679"/>
  <c r="M1683"/>
  <c r="M1627"/>
  <c r="M1631"/>
  <c r="M1635"/>
  <c r="M1639"/>
  <c r="M1643"/>
  <c r="M1651"/>
  <c r="M1626"/>
  <c r="M1630"/>
  <c r="M1634"/>
  <c r="M1638"/>
  <c r="M1642"/>
  <c r="M1646"/>
  <c r="M1650"/>
  <c r="M1647"/>
  <c r="M1628"/>
  <c r="M1632"/>
  <c r="M1636"/>
  <c r="M1640"/>
  <c r="M1644"/>
  <c r="M1648"/>
  <c r="M1602"/>
  <c r="M1606"/>
  <c r="M1610"/>
  <c r="M1614"/>
  <c r="M1618"/>
  <c r="M1622"/>
  <c r="M1601"/>
  <c r="M1605"/>
  <c r="M1609"/>
  <c r="M1613"/>
  <c r="M1617"/>
  <c r="M1621"/>
  <c r="M1600"/>
  <c r="M1604"/>
  <c r="M1608"/>
  <c r="M1612"/>
  <c r="M1616"/>
  <c r="M1620"/>
  <c r="M1570"/>
  <c r="M1574"/>
  <c r="M1578"/>
  <c r="M1582"/>
  <c r="M1586"/>
  <c r="M1590"/>
  <c r="M1594"/>
  <c r="M1598"/>
  <c r="M1573"/>
  <c r="M1577"/>
  <c r="M1581"/>
  <c r="M1585"/>
  <c r="M1589"/>
  <c r="M1593"/>
  <c r="M1597"/>
  <c r="M1572"/>
  <c r="M1576"/>
  <c r="M1580"/>
  <c r="M1584"/>
  <c r="M1588"/>
  <c r="M1592"/>
  <c r="M1596"/>
  <c r="L1566"/>
  <c r="M1571"/>
  <c r="M1535"/>
  <c r="M1539"/>
  <c r="M1543"/>
  <c r="M1547"/>
  <c r="M1551"/>
  <c r="M1534"/>
  <c r="M1538"/>
  <c r="M1542"/>
  <c r="M1546"/>
  <c r="M1550"/>
  <c r="M1565"/>
  <c r="M1569"/>
  <c r="M1533"/>
  <c r="M1537"/>
  <c r="M1541"/>
  <c r="M1545"/>
  <c r="M1549"/>
  <c r="M1553"/>
  <c r="M1568"/>
  <c r="M1536"/>
  <c r="M1540"/>
  <c r="M1544"/>
  <c r="M1548"/>
  <c r="M1552"/>
  <c r="M1567"/>
  <c r="M1510"/>
  <c r="M1514"/>
  <c r="M1518"/>
  <c r="M1522"/>
  <c r="M1526"/>
  <c r="M1478"/>
  <c r="M1482"/>
  <c r="M1486"/>
  <c r="M1490"/>
  <c r="M1494"/>
  <c r="M1498"/>
  <c r="M1458"/>
  <c r="M1462"/>
  <c r="M1466"/>
  <c r="L1452"/>
  <c r="E1451"/>
  <c r="K1452"/>
  <c r="L1442"/>
  <c r="M1442" s="1"/>
  <c r="M1443"/>
  <c r="M1265"/>
  <c r="M1269"/>
  <c r="M1267"/>
  <c r="M1266"/>
  <c r="M1270"/>
  <c r="M1287"/>
  <c r="M1313"/>
  <c r="M1315"/>
  <c r="M1314"/>
  <c r="M1318"/>
  <c r="M1345"/>
  <c r="M1336"/>
  <c r="M1340"/>
  <c r="M1344"/>
  <c r="M1347"/>
  <c r="M1346"/>
  <c r="M1349"/>
  <c r="M1353"/>
  <c r="M1357"/>
  <c r="M1361"/>
  <c r="M1365"/>
  <c r="M1351"/>
  <c r="M1355"/>
  <c r="M1359"/>
  <c r="M1363"/>
  <c r="M1350"/>
  <c r="M1354"/>
  <c r="M1358"/>
  <c r="M1362"/>
  <c r="M1366"/>
  <c r="M1369"/>
  <c r="M1373"/>
  <c r="M1367"/>
  <c r="M1371"/>
  <c r="M1375"/>
  <c r="I1073"/>
  <c r="M1370"/>
  <c r="M1374"/>
  <c r="J1264"/>
  <c r="M1412"/>
  <c r="M1416"/>
  <c r="M1424"/>
  <c r="M1428"/>
  <c r="M1430"/>
  <c r="H1073"/>
  <c r="M1406"/>
  <c r="M1410"/>
  <c r="M1414"/>
  <c r="M1418"/>
  <c r="M1422"/>
  <c r="M1426"/>
  <c r="M1409"/>
  <c r="M1413"/>
  <c r="M1417"/>
  <c r="M1421"/>
  <c r="M1425"/>
  <c r="M1429"/>
  <c r="M1377"/>
  <c r="M1381"/>
  <c r="M1385"/>
  <c r="M1388"/>
  <c r="M1392"/>
  <c r="M1396"/>
  <c r="M1400"/>
  <c r="M1404"/>
  <c r="M1376"/>
  <c r="M1380"/>
  <c r="M1384"/>
  <c r="M1387"/>
  <c r="M1391"/>
  <c r="M1395"/>
  <c r="M1399"/>
  <c r="M1403"/>
  <c r="M1379"/>
  <c r="M1383"/>
  <c r="M1390"/>
  <c r="M1394"/>
  <c r="M1398"/>
  <c r="M1402"/>
  <c r="M1378"/>
  <c r="M1382"/>
  <c r="M1386"/>
  <c r="M1389"/>
  <c r="M1393"/>
  <c r="M1397"/>
  <c r="M1401"/>
  <c r="M1405"/>
  <c r="M1348"/>
  <c r="M1352"/>
  <c r="M1356"/>
  <c r="M1360"/>
  <c r="M1364"/>
  <c r="M1368"/>
  <c r="M1372"/>
  <c r="M1321"/>
  <c r="M1325"/>
  <c r="M1329"/>
  <c r="M1333"/>
  <c r="M1337"/>
  <c r="M1341"/>
  <c r="M1319"/>
  <c r="M1323"/>
  <c r="M1327"/>
  <c r="M1331"/>
  <c r="M1335"/>
  <c r="M1339"/>
  <c r="M1343"/>
  <c r="M1322"/>
  <c r="M1326"/>
  <c r="M1330"/>
  <c r="M1334"/>
  <c r="M1338"/>
  <c r="M1342"/>
  <c r="M1290"/>
  <c r="M1294"/>
  <c r="M1298"/>
  <c r="M1302"/>
  <c r="M1306"/>
  <c r="M1310"/>
  <c r="M1289"/>
  <c r="M1293"/>
  <c r="M1297"/>
  <c r="M1301"/>
  <c r="M1305"/>
  <c r="M1309"/>
  <c r="M1291"/>
  <c r="M1295"/>
  <c r="M1299"/>
  <c r="M1303"/>
  <c r="M1307"/>
  <c r="M1311"/>
  <c r="M1273"/>
  <c r="M1277"/>
  <c r="M1281"/>
  <c r="M1285"/>
  <c r="M1271"/>
  <c r="M1275"/>
  <c r="M1279"/>
  <c r="M1283"/>
  <c r="M1274"/>
  <c r="M1278"/>
  <c r="M1282"/>
  <c r="M1286"/>
  <c r="L1264"/>
  <c r="K1264"/>
  <c r="M1081"/>
  <c r="M1085"/>
  <c r="M1089"/>
  <c r="M1083"/>
  <c r="M1087"/>
  <c r="M1082"/>
  <c r="M1086"/>
  <c r="M1097"/>
  <c r="M1101"/>
  <c r="M1105"/>
  <c r="M1091"/>
  <c r="M1090"/>
  <c r="M1098"/>
  <c r="M1102"/>
  <c r="M1116"/>
  <c r="M1107"/>
  <c r="M1111"/>
  <c r="M1115"/>
  <c r="M1106"/>
  <c r="M1110"/>
  <c r="M1114"/>
  <c r="M1145"/>
  <c r="M1149"/>
  <c r="M1153"/>
  <c r="M1143"/>
  <c r="M1147"/>
  <c r="M1151"/>
  <c r="M1142"/>
  <c r="M1146"/>
  <c r="M1150"/>
  <c r="M1157"/>
  <c r="M1158"/>
  <c r="M1173"/>
  <c r="M1177"/>
  <c r="M1181"/>
  <c r="M1171"/>
  <c r="M1175"/>
  <c r="M1179"/>
  <c r="M1174"/>
  <c r="M1178"/>
  <c r="M1182"/>
  <c r="M1201"/>
  <c r="M1225"/>
  <c r="M1226"/>
  <c r="J1074"/>
  <c r="M1263"/>
  <c r="M1076"/>
  <c r="M1092"/>
  <c r="M1096"/>
  <c r="M1120"/>
  <c r="M1124"/>
  <c r="M1128"/>
  <c r="M1132"/>
  <c r="M1136"/>
  <c r="M1140"/>
  <c r="M1160"/>
  <c r="M1164"/>
  <c r="M1184"/>
  <c r="M1188"/>
  <c r="M1192"/>
  <c r="M1196"/>
  <c r="M1204"/>
  <c r="M1208"/>
  <c r="M1212"/>
  <c r="M1216"/>
  <c r="M1220"/>
  <c r="M1224"/>
  <c r="M1228"/>
  <c r="M1232"/>
  <c r="M1236"/>
  <c r="M1240"/>
  <c r="M1244"/>
  <c r="K1074"/>
  <c r="F1073"/>
  <c r="G1073" s="1"/>
  <c r="M1066"/>
  <c r="M1065"/>
  <c r="K1064"/>
  <c r="M1064" s="1"/>
  <c r="M978"/>
  <c r="M975"/>
  <c r="M979"/>
  <c r="M1018"/>
  <c r="M1050"/>
  <c r="M1045"/>
  <c r="M1049"/>
  <c r="M1053"/>
  <c r="M1052"/>
  <c r="M1051"/>
  <c r="H938"/>
  <c r="J973"/>
  <c r="M1022"/>
  <c r="M1026"/>
  <c r="M1030"/>
  <c r="M1034"/>
  <c r="M1038"/>
  <c r="M1021"/>
  <c r="M1025"/>
  <c r="M1029"/>
  <c r="M1033"/>
  <c r="M1037"/>
  <c r="M1020"/>
  <c r="M1024"/>
  <c r="M1028"/>
  <c r="M1032"/>
  <c r="M1036"/>
  <c r="M1019"/>
  <c r="M1023"/>
  <c r="M1027"/>
  <c r="M1031"/>
  <c r="M1035"/>
  <c r="M1002"/>
  <c r="M1006"/>
  <c r="M1010"/>
  <c r="M1014"/>
  <c r="M1005"/>
  <c r="M1009"/>
  <c r="M1013"/>
  <c r="M1017"/>
  <c r="M1004"/>
  <c r="M1008"/>
  <c r="M1012"/>
  <c r="M1016"/>
  <c r="M1003"/>
  <c r="M1007"/>
  <c r="M1011"/>
  <c r="M1015"/>
  <c r="M994"/>
  <c r="M998"/>
  <c r="M993"/>
  <c r="M997"/>
  <c r="M1001"/>
  <c r="M992"/>
  <c r="M996"/>
  <c r="M1000"/>
  <c r="M995"/>
  <c r="M999"/>
  <c r="M989"/>
  <c r="M976"/>
  <c r="M980"/>
  <c r="M984"/>
  <c r="M988"/>
  <c r="M987"/>
  <c r="M991"/>
  <c r="K973"/>
  <c r="M974"/>
  <c r="E938"/>
  <c r="I938"/>
  <c r="L939"/>
  <c r="M941"/>
  <c r="F938"/>
  <c r="G938" s="1"/>
  <c r="L929"/>
  <c r="M929" s="1"/>
  <c r="M930"/>
  <c r="L830"/>
  <c r="L828" s="1"/>
  <c r="M839"/>
  <c r="M843"/>
  <c r="M847"/>
  <c r="M851"/>
  <c r="M855"/>
  <c r="M859"/>
  <c r="M863"/>
  <c r="M867"/>
  <c r="M871"/>
  <c r="M891"/>
  <c r="M903"/>
  <c r="M907"/>
  <c r="M911"/>
  <c r="M845"/>
  <c r="M849"/>
  <c r="M853"/>
  <c r="M857"/>
  <c r="M861"/>
  <c r="M865"/>
  <c r="M889"/>
  <c r="M901"/>
  <c r="M905"/>
  <c r="M909"/>
  <c r="M913"/>
  <c r="I828"/>
  <c r="J828" s="1"/>
  <c r="J830"/>
  <c r="M846"/>
  <c r="M850"/>
  <c r="M854"/>
  <c r="M858"/>
  <c r="M862"/>
  <c r="M866"/>
  <c r="M890"/>
  <c r="M894"/>
  <c r="M902"/>
  <c r="M906"/>
  <c r="M910"/>
  <c r="M914"/>
  <c r="M844"/>
  <c r="M848"/>
  <c r="M852"/>
  <c r="M856"/>
  <c r="M900"/>
  <c r="M904"/>
  <c r="M908"/>
  <c r="M912"/>
  <c r="M838"/>
  <c r="M842"/>
  <c r="M841"/>
  <c r="M840"/>
  <c r="M870"/>
  <c r="M869"/>
  <c r="M860"/>
  <c r="M864"/>
  <c r="M868"/>
  <c r="M875"/>
  <c r="M879"/>
  <c r="M883"/>
  <c r="M887"/>
  <c r="M874"/>
  <c r="M878"/>
  <c r="M882"/>
  <c r="M886"/>
  <c r="M873"/>
  <c r="M877"/>
  <c r="M881"/>
  <c r="M885"/>
  <c r="M872"/>
  <c r="M876"/>
  <c r="M880"/>
  <c r="M884"/>
  <c r="M895"/>
  <c r="M899"/>
  <c r="M898"/>
  <c r="M893"/>
  <c r="M897"/>
  <c r="M888"/>
  <c r="M892"/>
  <c r="M896"/>
  <c r="K830"/>
  <c r="E828"/>
  <c r="G828" s="1"/>
  <c r="L819"/>
  <c r="M819" s="1"/>
  <c r="M820"/>
  <c r="M768"/>
  <c r="M770"/>
  <c r="M774"/>
  <c r="M778"/>
  <c r="M788"/>
  <c r="M792"/>
  <c r="M791"/>
  <c r="M786"/>
  <c r="M790"/>
  <c r="M808"/>
  <c r="M795"/>
  <c r="M799"/>
  <c r="M803"/>
  <c r="M807"/>
  <c r="M810"/>
  <c r="H756"/>
  <c r="J756" s="1"/>
  <c r="J758"/>
  <c r="M690"/>
  <c r="M701"/>
  <c r="M705"/>
  <c r="M709"/>
  <c r="M700"/>
  <c r="M704"/>
  <c r="M708"/>
  <c r="M699"/>
  <c r="M703"/>
  <c r="M707"/>
  <c r="M711"/>
  <c r="M702"/>
  <c r="M706"/>
  <c r="M710"/>
  <c r="M717"/>
  <c r="M721"/>
  <c r="M725"/>
  <c r="M712"/>
  <c r="M716"/>
  <c r="M720"/>
  <c r="M724"/>
  <c r="M715"/>
  <c r="M719"/>
  <c r="M723"/>
  <c r="M714"/>
  <c r="M718"/>
  <c r="M722"/>
  <c r="M729"/>
  <c r="M733"/>
  <c r="M737"/>
  <c r="M741"/>
  <c r="M745"/>
  <c r="M728"/>
  <c r="M732"/>
  <c r="M736"/>
  <c r="M740"/>
  <c r="M744"/>
  <c r="M727"/>
  <c r="M731"/>
  <c r="M735"/>
  <c r="M739"/>
  <c r="M743"/>
  <c r="M734"/>
  <c r="M738"/>
  <c r="M742"/>
  <c r="M692"/>
  <c r="M696"/>
  <c r="H686"/>
  <c r="J686" s="1"/>
  <c r="J688"/>
  <c r="M691"/>
  <c r="M695"/>
  <c r="M694"/>
  <c r="M698"/>
  <c r="M693"/>
  <c r="M697"/>
  <c r="L686"/>
  <c r="M679"/>
  <c r="K677"/>
  <c r="M677" s="1"/>
  <c r="M678"/>
  <c r="I653"/>
  <c r="J653" s="1"/>
  <c r="J655"/>
  <c r="F653"/>
  <c r="G653" s="1"/>
  <c r="L655"/>
  <c r="L644"/>
  <c r="M644" s="1"/>
  <c r="M539"/>
  <c r="M534"/>
  <c r="M538"/>
  <c r="M542"/>
  <c r="M549"/>
  <c r="M557"/>
  <c r="M555"/>
  <c r="M546"/>
  <c r="M556"/>
  <c r="M559"/>
  <c r="M563"/>
  <c r="M567"/>
  <c r="M583"/>
  <c r="M591"/>
  <c r="M582"/>
  <c r="M609"/>
  <c r="M608"/>
  <c r="M607"/>
  <c r="M610"/>
  <c r="M613"/>
  <c r="M617"/>
  <c r="M624"/>
  <c r="M627"/>
  <c r="M626"/>
  <c r="M630"/>
  <c r="M614"/>
  <c r="M618"/>
  <c r="M621"/>
  <c r="M625"/>
  <c r="H528"/>
  <c r="J528" s="1"/>
  <c r="J530"/>
  <c r="M532"/>
  <c r="M536"/>
  <c r="M553"/>
  <c r="M540"/>
  <c r="M544"/>
  <c r="M548"/>
  <c r="M552"/>
  <c r="M543"/>
  <c r="M547"/>
  <c r="M551"/>
  <c r="M550"/>
  <c r="M560"/>
  <c r="M564"/>
  <c r="M554"/>
  <c r="M558"/>
  <c r="M562"/>
  <c r="M566"/>
  <c r="M568"/>
  <c r="M572"/>
  <c r="M576"/>
  <c r="M580"/>
  <c r="M570"/>
  <c r="M574"/>
  <c r="M578"/>
  <c r="M584"/>
  <c r="M588"/>
  <c r="M592"/>
  <c r="M596"/>
  <c r="M595"/>
  <c r="L530"/>
  <c r="L528" s="1"/>
  <c r="M586"/>
  <c r="M590"/>
  <c r="M594"/>
  <c r="M628"/>
  <c r="M632"/>
  <c r="M631"/>
  <c r="M640"/>
  <c r="M629"/>
  <c r="M633"/>
  <c r="K530"/>
  <c r="M531"/>
  <c r="L519"/>
  <c r="M457"/>
  <c r="M452"/>
  <c r="M456"/>
  <c r="M474"/>
  <c r="M461"/>
  <c r="M460"/>
  <c r="M464"/>
  <c r="M476"/>
  <c r="M495"/>
  <c r="M484"/>
  <c r="M488"/>
  <c r="M496"/>
  <c r="H444"/>
  <c r="J444" s="1"/>
  <c r="J446"/>
  <c r="L446"/>
  <c r="L444" s="1"/>
  <c r="M450"/>
  <c r="M454"/>
  <c r="M458"/>
  <c r="M462"/>
  <c r="M463"/>
  <c r="M467"/>
  <c r="M471"/>
  <c r="M465"/>
  <c r="M469"/>
  <c r="M473"/>
  <c r="M468"/>
  <c r="M472"/>
  <c r="M482"/>
  <c r="M486"/>
  <c r="M490"/>
  <c r="M489"/>
  <c r="M492"/>
  <c r="M494"/>
  <c r="M498"/>
  <c r="M502"/>
  <c r="M504"/>
  <c r="L435"/>
  <c r="M435" s="1"/>
  <c r="M436"/>
  <c r="M357"/>
  <c r="M361"/>
  <c r="M365"/>
  <c r="M359"/>
  <c r="M363"/>
  <c r="M379"/>
  <c r="M370"/>
  <c r="M374"/>
  <c r="M385"/>
  <c r="M389"/>
  <c r="M393"/>
  <c r="M392"/>
  <c r="M391"/>
  <c r="M395"/>
  <c r="M394"/>
  <c r="M398"/>
  <c r="M402"/>
  <c r="M413"/>
  <c r="M417"/>
  <c r="M421"/>
  <c r="M424"/>
  <c r="M416"/>
  <c r="M420"/>
  <c r="M432"/>
  <c r="M419"/>
  <c r="M423"/>
  <c r="M426"/>
  <c r="M414"/>
  <c r="M418"/>
  <c r="M422"/>
  <c r="M425"/>
  <c r="H353"/>
  <c r="J353" s="1"/>
  <c r="J355"/>
  <c r="M356"/>
  <c r="M360"/>
  <c r="M364"/>
  <c r="M358"/>
  <c r="M362"/>
  <c r="M366"/>
  <c r="M369"/>
  <c r="M373"/>
  <c r="L355"/>
  <c r="L353" s="1"/>
  <c r="M368"/>
  <c r="M372"/>
  <c r="M367"/>
  <c r="M371"/>
  <c r="M375"/>
  <c r="M376"/>
  <c r="M380"/>
  <c r="M384"/>
  <c r="M388"/>
  <c r="M383"/>
  <c r="M387"/>
  <c r="M378"/>
  <c r="M382"/>
  <c r="M386"/>
  <c r="M390"/>
  <c r="M397"/>
  <c r="M401"/>
  <c r="M405"/>
  <c r="M409"/>
  <c r="M396"/>
  <c r="M400"/>
  <c r="M404"/>
  <c r="M408"/>
  <c r="M412"/>
  <c r="M399"/>
  <c r="M403"/>
  <c r="M407"/>
  <c r="M411"/>
  <c r="M406"/>
  <c r="M410"/>
  <c r="E353"/>
  <c r="L344"/>
  <c r="M345"/>
  <c r="M273"/>
  <c r="M282"/>
  <c r="M286"/>
  <c r="M281"/>
  <c r="M285"/>
  <c r="M284"/>
  <c r="M283"/>
  <c r="M298"/>
  <c r="M289"/>
  <c r="M293"/>
  <c r="M297"/>
  <c r="M300"/>
  <c r="M291"/>
  <c r="M295"/>
  <c r="M299"/>
  <c r="L261"/>
  <c r="L259" s="1"/>
  <c r="J261"/>
  <c r="M301"/>
  <c r="M305"/>
  <c r="M309"/>
  <c r="M313"/>
  <c r="M317"/>
  <c r="M303"/>
  <c r="M307"/>
  <c r="M311"/>
  <c r="M315"/>
  <c r="M325"/>
  <c r="M329"/>
  <c r="M333"/>
  <c r="M336"/>
  <c r="H259"/>
  <c r="J259" s="1"/>
  <c r="K261"/>
  <c r="M263"/>
  <c r="M152"/>
  <c r="M150"/>
  <c r="M154"/>
  <c r="M156"/>
  <c r="M160"/>
  <c r="M164"/>
  <c r="M168"/>
  <c r="M172"/>
  <c r="M176"/>
  <c r="M180"/>
  <c r="M179"/>
  <c r="M170"/>
  <c r="M174"/>
  <c r="M178"/>
  <c r="M193"/>
  <c r="M184"/>
  <c r="M188"/>
  <c r="M192"/>
  <c r="M182"/>
  <c r="M186"/>
  <c r="M190"/>
  <c r="M194"/>
  <c r="M196"/>
  <c r="M200"/>
  <c r="M204"/>
  <c r="M208"/>
  <c r="M216"/>
  <c r="M220"/>
  <c r="M224"/>
  <c r="M228"/>
  <c r="M223"/>
  <c r="M227"/>
  <c r="M226"/>
  <c r="J145"/>
  <c r="M233"/>
  <c r="M237"/>
  <c r="M254"/>
  <c r="M232"/>
  <c r="M236"/>
  <c r="M240"/>
  <c r="M235"/>
  <c r="M239"/>
  <c r="M234"/>
  <c r="M238"/>
  <c r="M241"/>
  <c r="M244"/>
  <c r="M243"/>
  <c r="L145"/>
  <c r="M242"/>
  <c r="E56"/>
  <c r="K145"/>
  <c r="M147"/>
  <c r="M60"/>
  <c r="M64"/>
  <c r="M68"/>
  <c r="M59"/>
  <c r="M63"/>
  <c r="M58"/>
  <c r="M62"/>
  <c r="M69"/>
  <c r="M73"/>
  <c r="M77"/>
  <c r="M72"/>
  <c r="M76"/>
  <c r="M67"/>
  <c r="M71"/>
  <c r="M75"/>
  <c r="M79"/>
  <c r="M66"/>
  <c r="M70"/>
  <c r="M74"/>
  <c r="M78"/>
  <c r="M81"/>
  <c r="M85"/>
  <c r="M89"/>
  <c r="M80"/>
  <c r="M84"/>
  <c r="M88"/>
  <c r="M92"/>
  <c r="M83"/>
  <c r="M87"/>
  <c r="M91"/>
  <c r="M82"/>
  <c r="M86"/>
  <c r="M90"/>
  <c r="M93"/>
  <c r="M97"/>
  <c r="M101"/>
  <c r="M96"/>
  <c r="M100"/>
  <c r="M104"/>
  <c r="M95"/>
  <c r="M99"/>
  <c r="M103"/>
  <c r="M94"/>
  <c r="M98"/>
  <c r="M102"/>
  <c r="M105"/>
  <c r="M109"/>
  <c r="M113"/>
  <c r="M117"/>
  <c r="M108"/>
  <c r="M112"/>
  <c r="M116"/>
  <c r="M107"/>
  <c r="M111"/>
  <c r="M115"/>
  <c r="M119"/>
  <c r="M106"/>
  <c r="M110"/>
  <c r="M114"/>
  <c r="M118"/>
  <c r="M121"/>
  <c r="M125"/>
  <c r="M129"/>
  <c r="M133"/>
  <c r="M120"/>
  <c r="M124"/>
  <c r="M128"/>
  <c r="M132"/>
  <c r="M123"/>
  <c r="M127"/>
  <c r="M131"/>
  <c r="M122"/>
  <c r="M126"/>
  <c r="M130"/>
  <c r="M134"/>
  <c r="M137"/>
  <c r="M136"/>
  <c r="M135"/>
  <c r="M144"/>
  <c r="M138"/>
  <c r="H56"/>
  <c r="J56" s="1"/>
  <c r="J57"/>
  <c r="J41"/>
  <c r="K41"/>
  <c r="M42"/>
  <c r="K16"/>
  <c r="K14" s="1"/>
  <c r="L1706"/>
  <c r="K57"/>
  <c r="K355"/>
  <c r="K688"/>
  <c r="K686" s="1"/>
  <c r="K1706"/>
  <c r="K1986"/>
  <c r="L16"/>
  <c r="K1769"/>
  <c r="K939"/>
  <c r="K758"/>
  <c r="L973"/>
  <c r="L2358"/>
  <c r="L2356" s="1"/>
  <c r="L2147"/>
  <c r="L2145" s="1"/>
  <c r="K2474"/>
  <c r="K446"/>
  <c r="K655"/>
  <c r="K653" s="1"/>
  <c r="K1566"/>
  <c r="K2147"/>
  <c r="L1074"/>
  <c r="K2358"/>
  <c r="K519"/>
  <c r="F2928"/>
  <c r="K2929"/>
  <c r="H3505"/>
  <c r="K3426"/>
  <c r="K3050"/>
  <c r="L3162"/>
  <c r="K3300"/>
  <c r="L3426"/>
  <c r="K3492"/>
  <c r="K2142"/>
  <c r="M2142" s="1"/>
  <c r="K2136"/>
  <c r="K2938"/>
  <c r="K3169"/>
  <c r="L3169"/>
  <c r="M8" i="209"/>
  <c r="P9"/>
  <c r="P11"/>
  <c r="P13"/>
  <c r="M16"/>
  <c r="P17"/>
  <c r="P19"/>
  <c r="P21"/>
  <c r="M24"/>
  <c r="P25"/>
  <c r="P27"/>
  <c r="M30"/>
  <c r="P31"/>
  <c r="M34"/>
  <c r="M36"/>
  <c r="P37"/>
  <c r="M38"/>
  <c r="P39"/>
  <c r="P41"/>
  <c r="M44"/>
  <c r="P45"/>
  <c r="P47"/>
  <c r="M50"/>
  <c r="P51"/>
  <c r="M54"/>
  <c r="M56"/>
  <c r="P57"/>
  <c r="P59"/>
  <c r="M62"/>
  <c r="P63"/>
  <c r="M66"/>
  <c r="P67"/>
  <c r="G69"/>
  <c r="J20" i="226"/>
  <c r="L23" i="229"/>
  <c r="I31"/>
  <c r="L29" i="230"/>
  <c r="K71" i="209"/>
  <c r="T10" i="213"/>
  <c r="T12"/>
  <c r="E8" i="212"/>
  <c r="O20" i="226"/>
  <c r="L12" i="230"/>
  <c r="L13"/>
  <c r="M10" i="209"/>
  <c r="M12"/>
  <c r="M14"/>
  <c r="P15"/>
  <c r="M18"/>
  <c r="M20"/>
  <c r="M22"/>
  <c r="P23"/>
  <c r="M26"/>
  <c r="M28"/>
  <c r="P29"/>
  <c r="M32"/>
  <c r="P33"/>
  <c r="P35"/>
  <c r="M40"/>
  <c r="M42"/>
  <c r="P43"/>
  <c r="M46"/>
  <c r="M48"/>
  <c r="P49"/>
  <c r="M52"/>
  <c r="P53"/>
  <c r="P55"/>
  <c r="M58"/>
  <c r="M60"/>
  <c r="P61"/>
  <c r="M64"/>
  <c r="P65"/>
  <c r="J71"/>
  <c r="F14" i="197"/>
  <c r="W15" i="213"/>
  <c r="E20" i="226"/>
  <c r="L25" i="229"/>
  <c r="L27" i="230"/>
  <c r="L28"/>
  <c r="L30"/>
  <c r="M67" i="209"/>
  <c r="G71"/>
  <c r="I14" i="197"/>
  <c r="I22" i="208"/>
  <c r="W10" i="213"/>
  <c r="G19" i="226"/>
  <c r="D20"/>
  <c r="I20"/>
  <c r="L9" i="229"/>
  <c r="L15"/>
  <c r="L15" i="230"/>
  <c r="L17"/>
  <c r="G68" i="209"/>
  <c r="N68"/>
  <c r="F22" i="208"/>
  <c r="H8" i="183"/>
  <c r="Q18" i="213"/>
  <c r="L22" i="230"/>
  <c r="P69" i="209"/>
  <c r="L68"/>
  <c r="M68" s="1"/>
  <c r="K69"/>
  <c r="M70"/>
  <c r="P71"/>
  <c r="E8" i="183"/>
  <c r="S18" i="213"/>
  <c r="R18"/>
  <c r="U18"/>
  <c r="T14"/>
  <c r="N18"/>
  <c r="V18"/>
  <c r="G14" i="226"/>
  <c r="L20"/>
  <c r="L24" i="229"/>
  <c r="K31" i="230"/>
  <c r="L31" s="1"/>
  <c r="L16"/>
  <c r="L26"/>
  <c r="W16" i="213"/>
  <c r="W17"/>
  <c r="G17" i="226"/>
  <c r="M20"/>
  <c r="N20"/>
  <c r="K31" i="229"/>
  <c r="L12"/>
  <c r="L13"/>
  <c r="L16"/>
  <c r="L27"/>
  <c r="L28"/>
  <c r="L29"/>
  <c r="J31" i="230"/>
  <c r="L19"/>
  <c r="L20"/>
  <c r="L21"/>
  <c r="I31"/>
  <c r="AA14" i="232"/>
  <c r="T11" i="213"/>
  <c r="W12"/>
  <c r="W13"/>
  <c r="T17"/>
  <c r="F20" i="226"/>
  <c r="K20"/>
  <c r="L18" i="229"/>
  <c r="L10" i="230"/>
  <c r="L24"/>
  <c r="F14" i="232"/>
  <c r="L11" i="230"/>
  <c r="L11" i="229"/>
  <c r="J31"/>
  <c r="G18" i="226"/>
  <c r="T9" i="213"/>
  <c r="W11"/>
  <c r="J68" i="209"/>
  <c r="L69"/>
  <c r="M69" s="1"/>
  <c r="J69"/>
  <c r="L71"/>
  <c r="P70"/>
  <c r="L938" i="237" l="1"/>
  <c r="M2231"/>
  <c r="G3513"/>
  <c r="M3492"/>
  <c r="M3050"/>
  <c r="G2928"/>
  <c r="M41"/>
  <c r="M3410"/>
  <c r="M3131"/>
  <c r="G56"/>
  <c r="G2240"/>
  <c r="G353"/>
  <c r="G2875"/>
  <c r="G1984"/>
  <c r="G1451"/>
  <c r="G3505"/>
  <c r="G2550"/>
  <c r="G3515"/>
  <c r="L57"/>
  <c r="L56" s="1"/>
  <c r="M2929"/>
  <c r="K3515"/>
  <c r="J3505"/>
  <c r="J3515"/>
  <c r="L3505"/>
  <c r="L3515"/>
  <c r="M3300"/>
  <c r="M3162"/>
  <c r="M344"/>
  <c r="J938"/>
  <c r="J1451"/>
  <c r="M2347"/>
  <c r="M519"/>
  <c r="F3514"/>
  <c r="M9"/>
  <c r="L2928"/>
  <c r="L31" i="229"/>
  <c r="M2938" i="237"/>
  <c r="L14"/>
  <c r="M14" s="1"/>
  <c r="M16"/>
  <c r="I3163"/>
  <c r="I3516"/>
  <c r="J3516" s="1"/>
  <c r="L3513"/>
  <c r="M2136"/>
  <c r="I3514"/>
  <c r="J14"/>
  <c r="J3513"/>
  <c r="K3516"/>
  <c r="F3163"/>
  <c r="F3516"/>
  <c r="G3516" s="1"/>
  <c r="M939"/>
  <c r="K1073"/>
  <c r="J1073"/>
  <c r="H3514"/>
  <c r="H3518" s="1"/>
  <c r="E3514"/>
  <c r="L3517"/>
  <c r="M3517" s="1"/>
  <c r="K3513"/>
  <c r="M3426"/>
  <c r="M3504"/>
  <c r="M3169"/>
  <c r="K3505"/>
  <c r="H3163"/>
  <c r="J2928"/>
  <c r="E3163"/>
  <c r="K2875"/>
  <c r="M2875" s="1"/>
  <c r="M2877"/>
  <c r="K2792"/>
  <c r="M2792" s="1"/>
  <c r="M2794"/>
  <c r="J2550"/>
  <c r="K2550"/>
  <c r="M2550" s="1"/>
  <c r="M2638"/>
  <c r="K2472"/>
  <c r="M2472" s="1"/>
  <c r="M2474"/>
  <c r="K2356"/>
  <c r="M2356" s="1"/>
  <c r="M2358"/>
  <c r="M2240"/>
  <c r="M2242"/>
  <c r="K2145"/>
  <c r="M2145" s="1"/>
  <c r="M2147"/>
  <c r="K1984"/>
  <c r="M1984" s="1"/>
  <c r="M1986"/>
  <c r="J1705"/>
  <c r="L1705"/>
  <c r="M1769"/>
  <c r="M1706"/>
  <c r="L1451"/>
  <c r="M1452"/>
  <c r="K1451"/>
  <c r="M1566"/>
  <c r="M1264"/>
  <c r="L1073"/>
  <c r="M1074"/>
  <c r="M973"/>
  <c r="K938"/>
  <c r="M938" s="1"/>
  <c r="K828"/>
  <c r="M828" s="1"/>
  <c r="M830"/>
  <c r="K756"/>
  <c r="M756" s="1"/>
  <c r="M758"/>
  <c r="M686"/>
  <c r="M688"/>
  <c r="L653"/>
  <c r="M653" s="1"/>
  <c r="M655"/>
  <c r="K528"/>
  <c r="M528" s="1"/>
  <c r="M530"/>
  <c r="K444"/>
  <c r="M444" s="1"/>
  <c r="M446"/>
  <c r="K353"/>
  <c r="M353" s="1"/>
  <c r="M355"/>
  <c r="K259"/>
  <c r="M259" s="1"/>
  <c r="M261"/>
  <c r="M145"/>
  <c r="K56"/>
  <c r="K2928"/>
  <c r="K1705"/>
  <c r="W18" i="213"/>
  <c r="G20" i="226"/>
  <c r="T18" i="213"/>
  <c r="M71" i="209"/>
  <c r="P68"/>
  <c r="M2928" i="237" l="1"/>
  <c r="G3163"/>
  <c r="G3514"/>
  <c r="M57"/>
  <c r="M56"/>
  <c r="M3505"/>
  <c r="M3515"/>
  <c r="J3163"/>
  <c r="J3514"/>
  <c r="K3514"/>
  <c r="L3163"/>
  <c r="E3518"/>
  <c r="K3518" s="1"/>
  <c r="L3516"/>
  <c r="M3516" s="1"/>
  <c r="I3518"/>
  <c r="J3518" s="1"/>
  <c r="F3518"/>
  <c r="M3513"/>
  <c r="L3514"/>
  <c r="M1073"/>
  <c r="K3163"/>
  <c r="M1705"/>
  <c r="M1451"/>
  <c r="M3514" l="1"/>
  <c r="G3518"/>
  <c r="M3163"/>
  <c r="L3518"/>
  <c r="M3518" s="1"/>
  <c r="C2" i="223" l="1"/>
  <c r="C1"/>
</calcChain>
</file>

<file path=xl/sharedStrings.xml><?xml version="1.0" encoding="utf-8"?>
<sst xmlns="http://schemas.openxmlformats.org/spreadsheetml/2006/main" count="12503" uniqueCount="5479">
  <si>
    <t>БРОЈ</t>
  </si>
  <si>
    <t>ВРСТА</t>
  </si>
  <si>
    <t>УКУПНО</t>
  </si>
  <si>
    <t>У К У П Н О</t>
  </si>
  <si>
    <t>инт.нега</t>
  </si>
  <si>
    <t>полу инт.</t>
  </si>
  <si>
    <t>Р.бр.</t>
  </si>
  <si>
    <t>БРОЈ ПАЦИЈЕНАТА</t>
  </si>
  <si>
    <t>БРОЈ ПРЕГЛЕДАНИХ УЗОРАКА</t>
  </si>
  <si>
    <t>станд. н.</t>
  </si>
  <si>
    <t xml:space="preserve">Врста лека по ЈКЛ </t>
  </si>
  <si>
    <t>Шифра лека (АТЦ)</t>
  </si>
  <si>
    <t>Заштићено име лека</t>
  </si>
  <si>
    <t>Фармацеутски облик</t>
  </si>
  <si>
    <t xml:space="preserve"> Паковање и јачина</t>
  </si>
  <si>
    <t>Количина</t>
  </si>
  <si>
    <t>Цена по паковању</t>
  </si>
  <si>
    <t xml:space="preserve">Укупна вредност </t>
  </si>
  <si>
    <t>ГРУПА САНИТЕТСКОГ МАТЕРИЈАЛА</t>
  </si>
  <si>
    <t>Институт за јавно здравље Србије</t>
  </si>
  <si>
    <t>„Др Милан Јовановић Батут“</t>
  </si>
  <si>
    <t xml:space="preserve">ПЛАНСКО-ИЗВЕШТАЈНЕ ТАБЕЛЕ </t>
  </si>
  <si>
    <t>ЗА СТАЦИОНАРНЕ ЗДРАВСТВЕНЕ УСТАНОВЕ</t>
  </si>
  <si>
    <t>Инт.ниво 2</t>
  </si>
  <si>
    <t>Инт. ниво 3</t>
  </si>
  <si>
    <t>Стандардна нега</t>
  </si>
  <si>
    <t>Доктори медицине</t>
  </si>
  <si>
    <t>медицинске сестре-техничари</t>
  </si>
  <si>
    <t>здравствени сарадници</t>
  </si>
  <si>
    <t>разлика</t>
  </si>
  <si>
    <t>Број смена</t>
  </si>
  <si>
    <t>Број постеља на који се примењује норматив</t>
  </si>
  <si>
    <t>МР</t>
  </si>
  <si>
    <t>Назив организационе једицине</t>
  </si>
  <si>
    <t>Административни</t>
  </si>
  <si>
    <t>Норматив</t>
  </si>
  <si>
    <t>Технички</t>
  </si>
  <si>
    <t>Укупна вредност</t>
  </si>
  <si>
    <t>Просечна цена</t>
  </si>
  <si>
    <t>доза</t>
  </si>
  <si>
    <t>Шифра</t>
  </si>
  <si>
    <t>Организациона јединица</t>
  </si>
  <si>
    <t>Делатност - служба  (у складу са Статутом)</t>
  </si>
  <si>
    <t>Постељни фонд (у складу са Уредбом)</t>
  </si>
  <si>
    <t>Увећано за примар</t>
  </si>
  <si>
    <t>ДОКТОРИ МЕДИЦИНЕ</t>
  </si>
  <si>
    <t>ФАРМАЦЕУТИ</t>
  </si>
  <si>
    <t>МЕДИЦИНСКЕ СЕСТРЕ/ТЕХНИЧАРИ</t>
  </si>
  <si>
    <t>ЗДРАВСТВЕНИ САРАДНИЦИ</t>
  </si>
  <si>
    <t>НЕМЕДИЦИНСКИ АДМИНИСТРАТИВНИ РАДНИЦИ</t>
  </si>
  <si>
    <t>НЕМЕДИЦИНСКИ ТЕХНИЧКИ/ПОМОЋНИ РАДНИЦИ</t>
  </si>
  <si>
    <t>Разлика</t>
  </si>
  <si>
    <t>САДРЖАЈ</t>
  </si>
  <si>
    <t>A</t>
  </si>
  <si>
    <t>B</t>
  </si>
  <si>
    <t>C</t>
  </si>
  <si>
    <t>D</t>
  </si>
  <si>
    <t>G</t>
  </si>
  <si>
    <t>H</t>
  </si>
  <si>
    <t>J</t>
  </si>
  <si>
    <t>L</t>
  </si>
  <si>
    <t>M</t>
  </si>
  <si>
    <t>N</t>
  </si>
  <si>
    <t>P</t>
  </si>
  <si>
    <t>R</t>
  </si>
  <si>
    <t>S</t>
  </si>
  <si>
    <t>V</t>
  </si>
  <si>
    <t>ЛЕКОВИ У ЗУ</t>
  </si>
  <si>
    <t>АНТИИНФЕКТИВНИ ЛЕКОВИ ЗА СИСТЕМСКУ ПРИМЕНУ</t>
  </si>
  <si>
    <t>АНТИНЕОПЛАСТИЦИ И ИМУНОМОДУЛАТОРИ</t>
  </si>
  <si>
    <t>ОСТАЛО</t>
  </si>
  <si>
    <t>ХОРМОНИ ЗА СИСТЕМСКУ ПРИМЕНУ, ИСКЉУЧУЈУЋИ ПОЛНЕ ХОРМОНЕ И ИНСУЛИН</t>
  </si>
  <si>
    <t>АНТИПАРАЗИТНИ ПРОИЗВОДИ, ИНСЕКТИЦИДИ И СРЕДСТВА ЗА ЗАШТИТУ ОД ИНСЕКАТА</t>
  </si>
  <si>
    <t>Укупно</t>
  </si>
  <si>
    <t>8.</t>
  </si>
  <si>
    <t>8.1.</t>
  </si>
  <si>
    <t>8.2.</t>
  </si>
  <si>
    <t>Интезивна нега</t>
  </si>
  <si>
    <t>Полуинтезивна нега</t>
  </si>
  <si>
    <t xml:space="preserve">Општа нега </t>
  </si>
  <si>
    <t>Специјална нега</t>
  </si>
  <si>
    <t>ДИЈАГНОСТИЧКИ МАТЕРИЈАЛ (УКУПНО)</t>
  </si>
  <si>
    <t>ТЕРАПИЈСКИ МАТЕРИЈАЛ (УКУПНО)</t>
  </si>
  <si>
    <t>Прол.</t>
  </si>
  <si>
    <t>Акут.</t>
  </si>
  <si>
    <t>Хрони.</t>
  </si>
  <si>
    <t>ЛЕКОВИ КОЈИ ДЕЛУЈУ НА НЕРВНИ СИСТЕМ</t>
  </si>
  <si>
    <t>ЛЕКОВИ  ЗА ЛЕЧЕЊЕ БОЛЕСТИ  ДИГЕСТИВНОГ СИСТЕМА И  МЕТАБОЛИЗМА</t>
  </si>
  <si>
    <t>ЛЕКОВИ ЗА ЛЕЧЕЊЕ ГЕНИТОУРИНАРНОГ СИСТЕМА И ПОЛНИ ХОРМОНИ</t>
  </si>
  <si>
    <t>ЛЕКОВИ КОЈИ ДЕЛУЈУ НА КАРДИОВАСКУЛАРНИ СИСТЕМ</t>
  </si>
  <si>
    <t>ЛЕКОВИ ЗА ЛЕЧЕЊЕ БОЛЕСТИ КОЖЕ И ПОТКОЖНОГ ТКИВА (ДЕРМАТИЦИ)</t>
  </si>
  <si>
    <t>ЛЕКОВИ ЗА БОЛЕСТИ МИШИЋНО-КОСТНОГ СИСТЕМА</t>
  </si>
  <si>
    <t>ЛЕКОВИ ЗА ЛЕЧЕЊЕ БОЛЕСТИ РЕСПИРАТОРНОГ СИСТЕМА</t>
  </si>
  <si>
    <t>ЛЕКОВИ КОЈИ ДЕЛУЈУ НА ОКО И УХО</t>
  </si>
  <si>
    <t>Шифра услуге</t>
  </si>
  <si>
    <t>БРОЈ ПАЦИЈЕНАТА-УКУПНО</t>
  </si>
  <si>
    <t>БРОЈ ПРЕГЛЕДАНИХ УЗОРАКА-УКУПНО</t>
  </si>
  <si>
    <t>ЛАБОРАТОРИЈСКЕ АНАЛИЗЕ -УКУПНО</t>
  </si>
  <si>
    <t>стандардна нега</t>
  </si>
  <si>
    <t xml:space="preserve">Број лекара према нормативу </t>
  </si>
  <si>
    <t>Разлика - број лекара</t>
  </si>
  <si>
    <t>Број сестара према нормативу</t>
  </si>
  <si>
    <t>Разлика - број медицинских сестара</t>
  </si>
  <si>
    <t>Број здравствених сарадника према нормативу</t>
  </si>
  <si>
    <t>Разлика - број здравствених сарадника</t>
  </si>
  <si>
    <t>Инт. ниво3</t>
  </si>
  <si>
    <t xml:space="preserve"> амбуланте, кабинети, сале</t>
  </si>
  <si>
    <t>Увечано за примар</t>
  </si>
  <si>
    <t>Број постеља/места</t>
  </si>
  <si>
    <t>доктори медицине</t>
  </si>
  <si>
    <t>мед. техничари</t>
  </si>
  <si>
    <t>здр. сарадници</t>
  </si>
  <si>
    <t>норматив</t>
  </si>
  <si>
    <t>Дијализе</t>
  </si>
  <si>
    <t>Број доктора медицине</t>
  </si>
  <si>
    <t>Број здравствених сарадника</t>
  </si>
  <si>
    <t>мед.техничари</t>
  </si>
  <si>
    <t>Клиничка фармакологија</t>
  </si>
  <si>
    <t>Напомена: попуњавају се подаци само за делатности које постоје у здравственој установи</t>
  </si>
  <si>
    <t>краткотрајна хоспитализација</t>
  </si>
  <si>
    <t>дуготрајна хоспитализација</t>
  </si>
  <si>
    <t xml:space="preserve"> *  Наводе се све остале здравствене услуге осим операција, тј. дијагностичке и терапијске здравствене услуге и интервенције</t>
  </si>
  <si>
    <t>31533-00</t>
  </si>
  <si>
    <t>31548-00</t>
  </si>
  <si>
    <t>31500-01</t>
  </si>
  <si>
    <t>35608-02</t>
  </si>
  <si>
    <t>35618-01</t>
  </si>
  <si>
    <t>32090-00</t>
  </si>
  <si>
    <t>32093-00</t>
  </si>
  <si>
    <t>32084-01</t>
  </si>
  <si>
    <t>59300-00</t>
  </si>
  <si>
    <t>55076-00</t>
  </si>
  <si>
    <t>1. ХЕМОДИЈАЛИЗА УКУПНО</t>
  </si>
  <si>
    <t>13100-00</t>
  </si>
  <si>
    <t>Нископропусна хемодијализа</t>
  </si>
  <si>
    <t>Високопропусна хемодијализа</t>
  </si>
  <si>
    <t>13100-03</t>
  </si>
  <si>
    <t>Хемодијафилтрација</t>
  </si>
  <si>
    <t>2. ПЕРИТОНЕАЛНА ДИЈАЛИЗА УКУПНО</t>
  </si>
  <si>
    <t>13100-08</t>
  </si>
  <si>
    <t>13100-07</t>
  </si>
  <si>
    <t>13750-00</t>
  </si>
  <si>
    <t>Број апарата, број операционих сала</t>
  </si>
  <si>
    <t>Шифра орг.јед.</t>
  </si>
  <si>
    <t>Број постеља</t>
  </si>
  <si>
    <t>Назив здравствене установе</t>
  </si>
  <si>
    <t>Матични број здравствене установе</t>
  </si>
  <si>
    <t>Датум</t>
  </si>
  <si>
    <t>од тога на специјализацији</t>
  </si>
  <si>
    <t>од тога специјалисти</t>
  </si>
  <si>
    <t>Укупан број медицинских сестара</t>
  </si>
  <si>
    <t>Укупно норматив за сестре</t>
  </si>
  <si>
    <t>Број запослених на неодређено време који се финансирају из других средстава</t>
  </si>
  <si>
    <t>Број постеља/места*</t>
  </si>
  <si>
    <t>*За дијализе се попуњавају дијализна места</t>
  </si>
  <si>
    <t>Број запослених на неодређено време који се финансирају из средстава обавезног здравственог осигурања</t>
  </si>
  <si>
    <t>Број медицинских сестара</t>
  </si>
  <si>
    <t>норматив медицинских сестара</t>
  </si>
  <si>
    <t>разлика медицинских сестара</t>
  </si>
  <si>
    <t>норматив  здравствених сарадника</t>
  </si>
  <si>
    <t>разлика здравствених сарадника</t>
  </si>
  <si>
    <t>Укупан број доктора медицине</t>
  </si>
  <si>
    <t>Укупно норматив за докторе медицине</t>
  </si>
  <si>
    <t>норматив доктора медицине</t>
  </si>
  <si>
    <t>разлика доктора медицине</t>
  </si>
  <si>
    <t>Број фармацеута</t>
  </si>
  <si>
    <t>Број мед. сестара</t>
  </si>
  <si>
    <t>Број здр. сарадника</t>
  </si>
  <si>
    <t>Административни радници</t>
  </si>
  <si>
    <t>Технички радници</t>
  </si>
  <si>
    <t>Укупан кадар у здравственој установи</t>
  </si>
  <si>
    <t>Укупно запослених на неодређено време</t>
  </si>
  <si>
    <t>Болничке постеље</t>
  </si>
  <si>
    <t>Број хоспитализованих лица</t>
  </si>
  <si>
    <t>Просечна дужина лечења (дани)</t>
  </si>
  <si>
    <t>Просечна заузетост постеља (%)</t>
  </si>
  <si>
    <t>Број дана хоспитализације</t>
  </si>
  <si>
    <t>Капацитети и коришћење болничких постеља</t>
  </si>
  <si>
    <t>Пратиоци лечених лица</t>
  </si>
  <si>
    <t>Врста неге</t>
  </si>
  <si>
    <t>Број</t>
  </si>
  <si>
    <t>Постеље</t>
  </si>
  <si>
    <t>Број новорођене деце</t>
  </si>
  <si>
    <t>Број дана боравка</t>
  </si>
  <si>
    <t>Неонатологија</t>
  </si>
  <si>
    <t>Организациона једицина</t>
  </si>
  <si>
    <t>Операције</t>
  </si>
  <si>
    <t>Назив услуге</t>
  </si>
  <si>
    <t>Све услуге укупно</t>
  </si>
  <si>
    <t>Сви прегледи укупно</t>
  </si>
  <si>
    <t>Назив</t>
  </si>
  <si>
    <t>Број прегледаних пацијената</t>
  </si>
  <si>
    <t>Укупан број услуга</t>
  </si>
  <si>
    <t>Услуге у оквиру организованог скрининга рака**</t>
  </si>
  <si>
    <t>Укупан број прегледаних пацијената</t>
  </si>
  <si>
    <t>Број апарата</t>
  </si>
  <si>
    <t>Број пацијената</t>
  </si>
  <si>
    <t>Број прегледаних узорака</t>
  </si>
  <si>
    <t>Б. Микробиолошке и паразитолошке анализе укупно</t>
  </si>
  <si>
    <t>В. Патохистолошке анализе укупно</t>
  </si>
  <si>
    <t>Д. ЦИТОГЕНЕТСКА ЛАБОРАТОРИЈА АНАЛИЗЕ УКУПНО</t>
  </si>
  <si>
    <t>Г. ЦИТОЛОШКА ЛАБОРАТОРИЈА-АНАЛИЗЕ ОРГАНИЗОВАНОГ СКРИНИНГА  РАКА  ГРЛИЋА МАТЕРИЦЕ**</t>
  </si>
  <si>
    <t>В1 АНАЛИЗЕ ОРГАНИЗОВАНОГ СКРИНИНГА  РАКА*</t>
  </si>
  <si>
    <t>L027391</t>
  </si>
  <si>
    <t>L027409</t>
  </si>
  <si>
    <t>L026542</t>
  </si>
  <si>
    <t>L027631</t>
  </si>
  <si>
    <t>L027607</t>
  </si>
  <si>
    <t>L029447</t>
  </si>
  <si>
    <t>L028704</t>
  </si>
  <si>
    <t>L028720</t>
  </si>
  <si>
    <t>Цела крв</t>
  </si>
  <si>
    <t>ml</t>
  </si>
  <si>
    <t>Цела крв филтрирана претходно</t>
  </si>
  <si>
    <t>Цела крв филтрирана накнадно</t>
  </si>
  <si>
    <t>Цела крв – мала запремина</t>
  </si>
  <si>
    <t>Цела крв, редукована плазма, за EST</t>
  </si>
  <si>
    <t>Цела крв 0/АУ за EST (ресуспендовани 0 Ег у АV плазми)</t>
  </si>
  <si>
    <t>Еритроцити (деплазматисана крв)</t>
  </si>
  <si>
    <t>Еритроцити филтрирани накнадно</t>
  </si>
  <si>
    <t>11,20+цена филтера</t>
  </si>
  <si>
    <t>Еритроцити филтрирани претходно</t>
  </si>
  <si>
    <t>Еритроцити испрани</t>
  </si>
  <si>
    <t>Еритроцити ресуспендовани осиромашени Le и Тг</t>
  </si>
  <si>
    <t>Еритроцити мала запремина</t>
  </si>
  <si>
    <t>Еритроцити ресуспендовани осиромашени Le и Тг – мала запремина</t>
  </si>
  <si>
    <t>Тромбоцити концентровани из ПРП</t>
  </si>
  <si>
    <t>760,94+цена филтера</t>
  </si>
  <si>
    <t>Тромбоцити из buffu coat</t>
  </si>
  <si>
    <t>27,55+цена филтера</t>
  </si>
  <si>
    <t>Тромбоцити Pul.</t>
  </si>
  <si>
    <t>23,61+цена филтера</t>
  </si>
  <si>
    <t>Тромбоцити аферезни</t>
  </si>
  <si>
    <t>2.072,31+цена сета</t>
  </si>
  <si>
    <t>Замрзнута свежа плазма</t>
  </si>
  <si>
    <t>Замрзнута свежа плазма – мала запремина</t>
  </si>
  <si>
    <t>Замрзнута свежа плазма – без криопреципитата</t>
  </si>
  <si>
    <t>Криопреципитат</t>
  </si>
  <si>
    <t>Фибрински лепак (аутологни)</t>
  </si>
  <si>
    <t>Гранулоцити аферезни</t>
  </si>
  <si>
    <t>9.018,85+цена сета</t>
  </si>
  <si>
    <t>Еритроцити – аутологни</t>
  </si>
  <si>
    <t>Цела крв – аутологна</t>
  </si>
  <si>
    <t>Замрзнута свежа плазма – аутологна</t>
  </si>
  <si>
    <t>Еритроцити за интраутерину трансфузију – мала запремина</t>
  </si>
  <si>
    <t>Крв и компоненте крви</t>
  </si>
  <si>
    <t>Број лица на дијализи</t>
  </si>
  <si>
    <t>Број дијализа</t>
  </si>
  <si>
    <t>Лекови</t>
  </si>
  <si>
    <t>ЛЕКОВИ ЗА ЛЕЧЕЊЕ БОЛЕСТИ КРВИ И КРВОТВОРНИХ ОРГАНА</t>
  </si>
  <si>
    <t>Имплантати</t>
  </si>
  <si>
    <t>Санитетски и медицински потрошни материјал</t>
  </si>
  <si>
    <t>Листе чекања</t>
  </si>
  <si>
    <t>Капацитети и коришћење дневних болница</t>
  </si>
  <si>
    <t>1А. ПРЕГЛЕД НА КОМПЈУТЕРИЗОВАНОЈ ТОМОГРАФИЈИ (ЦТ)</t>
  </si>
  <si>
    <t>1Б. ПРЕГЛЕД НА  МАГНЕТНОЈ РЕЗОНАНЦИ (МР)</t>
  </si>
  <si>
    <t>2. ДИЈАГНОСТИЧКА КОРОНАРОГРАФИЈА И/ИЛИ КАТЕТЕРИЗАЦИЈА СРЦА</t>
  </si>
  <si>
    <t>3. РЕВАСКУЛАРИЗАЦИЈА МИОКАРДА</t>
  </si>
  <si>
    <t>3.1 Нехируршка реваскуларизација миокарда</t>
  </si>
  <si>
    <t>3.2 Хируршка реваскуларизација миокарда</t>
  </si>
  <si>
    <t>4. УГРАДЊА ПЕЈСМЕЈКЕРА И КАРДИОВЕРТЕР ДЕФИБРИЛАТОРА (ИЦД)</t>
  </si>
  <si>
    <t xml:space="preserve">5. УГРАДЊА ВЕШТАЧКИХ ВАЛВУЛА </t>
  </si>
  <si>
    <t>6. УГРАДЊА ГРАФТОВА ОД ВЕШТАЧКОГ МАТЕРИЈАЛА И ЕНДОВАСКУЛАРНИХ ГРАФТ ПРОТЕЗА</t>
  </si>
  <si>
    <t>7. ОПЕРАЦИЈА СЕНИЛНЕ И ПРЕСЕНИЛНЕ КАТАРАКТЕ СА УГРАДЊОМ ИНТРАОКУЛАРНИХ СОЧИВА</t>
  </si>
  <si>
    <t>8. УГРАДЊА ИМПЛАНТАТА У ОРТОПЕДИЈИ (КУКОВИ И КОЛЕНА)</t>
  </si>
  <si>
    <t>фармацеути</t>
  </si>
  <si>
    <t>Заједничке медицинске делатности</t>
  </si>
  <si>
    <t>Здравствени радници и сарадници на одељењима</t>
  </si>
  <si>
    <t>Здравствени радници и сарадници у дневној болници и дијализи</t>
  </si>
  <si>
    <t>Здравствени радници и сарадници у заједничким медицинским делатностима</t>
  </si>
  <si>
    <t>Немедицински радници</t>
  </si>
  <si>
    <t>** Услуге се планирају за организовани скрининг: карцинома дојке, карцинома грлића материце и колоректалног карцинома са ознаком атрибута 24 и називом атрибута "организовани скрининг"</t>
  </si>
  <si>
    <t>Врста дијализе / Назив услуге</t>
  </si>
  <si>
    <t>Јед. мере</t>
  </si>
  <si>
    <t>Грана медицине / Врста имплантанта</t>
  </si>
  <si>
    <t xml:space="preserve">Групе процедура / Назив услуге </t>
  </si>
  <si>
    <t>основни норматив</t>
  </si>
  <si>
    <t>Укупан норматив</t>
  </si>
  <si>
    <t>Ђ.   ОСТАЛЕ ЛАБОРАТОРИЈЕ ____________________   (навести које)</t>
  </si>
  <si>
    <t>1. Абдоминална хирургија и гастроентерологија</t>
  </si>
  <si>
    <t>9. Ортопедија</t>
  </si>
  <si>
    <t>10. Офталмологија</t>
  </si>
  <si>
    <t>ДСГ шифра</t>
  </si>
  <si>
    <t>Назив дијагностички сродне групе</t>
  </si>
  <si>
    <t>УКУПНО ДСГ Група</t>
  </si>
  <si>
    <t>A01Z</t>
  </si>
  <si>
    <t>Трансплантација јетре</t>
  </si>
  <si>
    <t>A03Z</t>
  </si>
  <si>
    <t>Трансплантација плућа или срца</t>
  </si>
  <si>
    <t>A05Z</t>
  </si>
  <si>
    <t>Транспалнтација срца</t>
  </si>
  <si>
    <t>A06A</t>
  </si>
  <si>
    <t>Трахеостомија са вентилаторном подршком &gt;95 сати, са врло тешким КК</t>
  </si>
  <si>
    <t>A06B</t>
  </si>
  <si>
    <t>Трахеостомија са вентилаторном подршком &gt;95 сати, без врло тешких КК или Трахеостомија/вентилација &gt;95 сати са врло тешким КК</t>
  </si>
  <si>
    <t>A06C</t>
  </si>
  <si>
    <t>Вентилаторна подршка &gt;95 сати без врло тешких КК</t>
  </si>
  <si>
    <t>A06D</t>
  </si>
  <si>
    <t>Трахеостомија, без врло тешких КК</t>
  </si>
  <si>
    <t>A07Z</t>
  </si>
  <si>
    <t>Алогена трансплантација коштане сржи</t>
  </si>
  <si>
    <t>A08A</t>
  </si>
  <si>
    <t>Аутогена трансплантација коштане сржи, са врло тешким КК</t>
  </si>
  <si>
    <t>A08B</t>
  </si>
  <si>
    <t>Аутогена трансплантација коштане сржи, без врло тешких КК</t>
  </si>
  <si>
    <t>A09A</t>
  </si>
  <si>
    <t>Трансплантација бубрега и панкреаса, са врло тешким КК</t>
  </si>
  <si>
    <t>A09B</t>
  </si>
  <si>
    <t>Трансплантација бубрега, искључујући трансплантацију панкреаса, без врло тешких КК</t>
  </si>
  <si>
    <t>A10Z</t>
  </si>
  <si>
    <t>Уградња вештачке потпоре у комору</t>
  </si>
  <si>
    <t>A11A</t>
  </si>
  <si>
    <t>Уградња спиналног апарата за инфузију, са врло тешким КК</t>
  </si>
  <si>
    <t>A11B</t>
  </si>
  <si>
    <t>Уградња спиналног апарата за инфузију, без врло тешких КК</t>
  </si>
  <si>
    <t>A12Z</t>
  </si>
  <si>
    <t>Уградња уређаја за неуростимулацију</t>
  </si>
  <si>
    <t>A40Z</t>
  </si>
  <si>
    <t>Екстракорпорална мембранска оксигенација (EKMO) без операције срца</t>
  </si>
  <si>
    <t>Болести и поремећаји нервног система</t>
  </si>
  <si>
    <t>B01A</t>
  </si>
  <si>
    <t>Ревизија вентрикуларног шанта, са врло тешким или тешким КК</t>
  </si>
  <si>
    <t>B01B</t>
  </si>
  <si>
    <t>Ревизија вентрикуларног шанта, без врло тешких и тешких КК</t>
  </si>
  <si>
    <t>B02A</t>
  </si>
  <si>
    <t>Краниотомија, са врло тешким КК</t>
  </si>
  <si>
    <t>B02B</t>
  </si>
  <si>
    <t>Краниотомија, са умерено тешким КК</t>
  </si>
  <si>
    <t>B02C</t>
  </si>
  <si>
    <t>Краниотомија без КК</t>
  </si>
  <si>
    <t>B03A</t>
  </si>
  <si>
    <t>Процедуре на кичменом стубу (спиналне процедуре), са врло тешким и тешким КК</t>
  </si>
  <si>
    <t>B03B</t>
  </si>
  <si>
    <t>Процедуре на кичменом стубу (спиналне процедуре), без врло тешких или тешких КК</t>
  </si>
  <si>
    <t>B04A</t>
  </si>
  <si>
    <t>Екстракранијалне процедуре на крвним судовима, са врло тешким или тешким КК</t>
  </si>
  <si>
    <t>B04B</t>
  </si>
  <si>
    <t>Екстракранијалне процедуре на крвним судовима, без врло тешких или тешких КК</t>
  </si>
  <si>
    <t>B05Z</t>
  </si>
  <si>
    <t>B06A</t>
  </si>
  <si>
    <t>Процедуре код церебралне парализе, мишићне дистрофије, неуропатије, са врло тешким или тешким КК</t>
  </si>
  <si>
    <t>B06B</t>
  </si>
  <si>
    <t>Процедуре код церебралне парализе, мишићне дистрофије, неуропатије, без врло тешких или тешких КК</t>
  </si>
  <si>
    <t>B07A</t>
  </si>
  <si>
    <t>Процедуре на периферним и кранијалним нервима као и друге процедуре на нервом систему са КК</t>
  </si>
  <si>
    <t>B07B</t>
  </si>
  <si>
    <t>Процедуре на периферним и кранијалним нервима као и друге процедуре на нервом систему без КК</t>
  </si>
  <si>
    <t>B40Z</t>
  </si>
  <si>
    <t>Плазмафереза и неуролошке болести</t>
  </si>
  <si>
    <t>B41Z</t>
  </si>
  <si>
    <t>Телеметријски ЕЕГ мониторинг</t>
  </si>
  <si>
    <t>B42A</t>
  </si>
  <si>
    <t>Дијагностички поступак на нервном систему са вентилаторном подршком, са врло тешким КК</t>
  </si>
  <si>
    <t>B42B</t>
  </si>
  <si>
    <t>Дијагностички поступак на нервном систему са вентилаторном подршком, без врло тешких КК</t>
  </si>
  <si>
    <t>B60A</t>
  </si>
  <si>
    <t>Установљена параплегија,квадриплегија са или без оперативног поступка са врло тешким КК</t>
  </si>
  <si>
    <t>B60B</t>
  </si>
  <si>
    <t>Установљена параплегија,квадриплегија са или без оперативног поступка без врло тешких КК</t>
  </si>
  <si>
    <t>B61A</t>
  </si>
  <si>
    <t>Стања кичмене мождине са или без оперативног поступка са врло тешким и тешким КК</t>
  </si>
  <si>
    <t>B61B</t>
  </si>
  <si>
    <t>Стања кичмене мождине са или без оперативног поступка без врло тешких и тешких КК</t>
  </si>
  <si>
    <t>B62Z</t>
  </si>
  <si>
    <t>Пријем због аферезе</t>
  </si>
  <si>
    <t>B63Z</t>
  </si>
  <si>
    <t>Деменција и остале хроничне сметње мождане функције</t>
  </si>
  <si>
    <t>B64A</t>
  </si>
  <si>
    <t>Делиријум са врло тешким КК</t>
  </si>
  <si>
    <t>B64B</t>
  </si>
  <si>
    <t>Делиријум безврло тешких КК</t>
  </si>
  <si>
    <t>B65Z</t>
  </si>
  <si>
    <t>Церебрална парализа</t>
  </si>
  <si>
    <t>B66A</t>
  </si>
  <si>
    <t>Неоплазма нервог система са врло тешким или тешким КК</t>
  </si>
  <si>
    <t>B66B</t>
  </si>
  <si>
    <t>Неоплазма нервог система без врло тешких или тешких КК</t>
  </si>
  <si>
    <t>B67A</t>
  </si>
  <si>
    <t>Дегенеративни поремећаји нервног система, са врло тешким или тешким КК</t>
  </si>
  <si>
    <t>B67B</t>
  </si>
  <si>
    <t>Дегенеративни поремећаји нервног система без КК, старост  &gt; 59 година, без врло тешких или тешких КК</t>
  </si>
  <si>
    <t>B67C</t>
  </si>
  <si>
    <t>Дегенеративни поремећаји нервног система без КК, старост  &lt; 60 година, без врло тешких или тешких КК</t>
  </si>
  <si>
    <t>B68A</t>
  </si>
  <si>
    <t>Мултипла склероза и церебрална атаксија, са КК</t>
  </si>
  <si>
    <t>B68B</t>
  </si>
  <si>
    <t>Мултипла склероза и церебрална атаксија, без КК</t>
  </si>
  <si>
    <t>B69A</t>
  </si>
  <si>
    <t>ТИА и прецеребрална оклузија, са врло тешким или тешким КК</t>
  </si>
  <si>
    <t>B69B</t>
  </si>
  <si>
    <t>ТИА и прецеребрална оклузија, без врло тешких или тешких КК</t>
  </si>
  <si>
    <t>B70A</t>
  </si>
  <si>
    <t>Мождани удар (шлог), са врло тешким КК</t>
  </si>
  <si>
    <t>B70B</t>
  </si>
  <si>
    <t>Мождани удар (шлог), са тешким КК</t>
  </si>
  <si>
    <t>B70C</t>
  </si>
  <si>
    <t>Мождани удар (шлог), без врло тешких или тешких КК</t>
  </si>
  <si>
    <t>B70D</t>
  </si>
  <si>
    <t>Мождани удар, смртни исход или трансфер (премештај у другу болницу), &lt; 5 дана</t>
  </si>
  <si>
    <t>B71A</t>
  </si>
  <si>
    <t>Поремећај кранијалних и периферних нерава са КК</t>
  </si>
  <si>
    <t>B71B</t>
  </si>
  <si>
    <t>B72A</t>
  </si>
  <si>
    <t>Инфекције нервног система које искључују вирусни менингитис, са врло тешким или тешким КК</t>
  </si>
  <si>
    <t>B72B</t>
  </si>
  <si>
    <t>Инфекције нервног система које искључују вирусни менингитис, без врло тешких или тешких КК</t>
  </si>
  <si>
    <t>B73Z</t>
  </si>
  <si>
    <t>Вирусни менингитис</t>
  </si>
  <si>
    <t>B74A</t>
  </si>
  <si>
    <t>Нетрауматски ступор и кома, са врло тешким КК</t>
  </si>
  <si>
    <t>B74B</t>
  </si>
  <si>
    <t>Нетрауматски ступор и кома, без врло тешких КК</t>
  </si>
  <si>
    <t>B75Z</t>
  </si>
  <si>
    <t>Фебрилне конвулзије</t>
  </si>
  <si>
    <t>B76A</t>
  </si>
  <si>
    <t>Напад (неуролошки), са врло тешким или тешким КК</t>
  </si>
  <si>
    <t>B76B</t>
  </si>
  <si>
    <t>Напад (неуролошки), без врло тешких или тешких КК</t>
  </si>
  <si>
    <t>B77Z</t>
  </si>
  <si>
    <t>Главобоља</t>
  </si>
  <si>
    <t>B78A</t>
  </si>
  <si>
    <t>Интракранијална повреда, са врло тешким или тешким КК</t>
  </si>
  <si>
    <t>B78B</t>
  </si>
  <si>
    <t>Интракранијална повреда, без врло тешких или тешких КК</t>
  </si>
  <si>
    <t>B79A</t>
  </si>
  <si>
    <t>Прелом лобање, са врло тешким или тешким КК</t>
  </si>
  <si>
    <t>B79B</t>
  </si>
  <si>
    <t>Прелом лобање, без врло тешких или тешких КК</t>
  </si>
  <si>
    <t>B80Z</t>
  </si>
  <si>
    <t>Остале повреде главе</t>
  </si>
  <si>
    <t>B81A</t>
  </si>
  <si>
    <t>Остали поремећаји нервног система, са врло тешким или тешким КК</t>
  </si>
  <si>
    <t>B81B</t>
  </si>
  <si>
    <t>Остали поремећаји нервног система, без врло тешких или тешких КК</t>
  </si>
  <si>
    <t>B82A</t>
  </si>
  <si>
    <t>Хронична и неспецифична параплегија/квадриплегија са или без оперативног поступка, са врло тешким КК</t>
  </si>
  <si>
    <t>B82B</t>
  </si>
  <si>
    <t>Хронична и неспецифична параплегија/квадриплегија са или без оперативног поступка, са тешким КК</t>
  </si>
  <si>
    <t>B82C</t>
  </si>
  <si>
    <t>Хронична и неспецифична параплегија/квадриплегија са или без оперативног поступка, без врло тешких/тешких КК</t>
  </si>
  <si>
    <t>Болести и поремећаји ока</t>
  </si>
  <si>
    <t>C01Z</t>
  </si>
  <si>
    <t>Процедуре код пенетрантне повреде ока</t>
  </si>
  <si>
    <t>C02Z</t>
  </si>
  <si>
    <t>Енуклеација и процедуре на орбити</t>
  </si>
  <si>
    <t>C03Z</t>
  </si>
  <si>
    <t>Процедуре на ретини (мрежњачи)</t>
  </si>
  <si>
    <t>C04Z</t>
  </si>
  <si>
    <t>Велике процедуре на корнеи (рожњачи), склери (беоњачи) и конјуктиви (вежњачи)</t>
  </si>
  <si>
    <t>C05Z</t>
  </si>
  <si>
    <t>Дакриоцисториностомија</t>
  </si>
  <si>
    <t>C10Z</t>
  </si>
  <si>
    <t>Процедуре код страбизма</t>
  </si>
  <si>
    <t>C11Z</t>
  </si>
  <si>
    <t>Процедуре на очном капку</t>
  </si>
  <si>
    <t>C12Z</t>
  </si>
  <si>
    <t>Остале процедуре на а корнеи (рожњачи), склери (беоњачи) и конјуктиви (вежњачи)</t>
  </si>
  <si>
    <t>C13Z</t>
  </si>
  <si>
    <t>Процедуре на сузном апарату</t>
  </si>
  <si>
    <t>C14Z</t>
  </si>
  <si>
    <t>Остале процедуре на оку</t>
  </si>
  <si>
    <t>C15A</t>
  </si>
  <si>
    <t>Глауком или сложене процедуре код катаракте</t>
  </si>
  <si>
    <t>C15B</t>
  </si>
  <si>
    <t>Глауком или сложене процедуре код катаракте, истог дана</t>
  </si>
  <si>
    <t>C16Z</t>
  </si>
  <si>
    <t>Процедуре на сочиву</t>
  </si>
  <si>
    <t>C60A</t>
  </si>
  <si>
    <t>Акутне и велике инфекције ока, са врло тешким или тешким КК</t>
  </si>
  <si>
    <t>C60B</t>
  </si>
  <si>
    <t>Акутне и велике инфекције ока, без врло тешких или тешких КК</t>
  </si>
  <si>
    <t>C61A</t>
  </si>
  <si>
    <t>Неуролошки и васкуларни поремећаји ока, са врло тешким КК</t>
  </si>
  <si>
    <t>C61B</t>
  </si>
  <si>
    <t>Неуролошки и васкуларни поремећаји ока, без врло тешких КК</t>
  </si>
  <si>
    <t>C62Z</t>
  </si>
  <si>
    <t>Хифема и медицински обрађена траума ока</t>
  </si>
  <si>
    <t>C63Z</t>
  </si>
  <si>
    <t>Остали поремећаји ока</t>
  </si>
  <si>
    <t>Болести и поремећају ува, носа, уста и грла</t>
  </si>
  <si>
    <t>D01Z</t>
  </si>
  <si>
    <t>D02A</t>
  </si>
  <si>
    <t>Процедуре на глави и врату, са врло тешким или тешким КК</t>
  </si>
  <si>
    <t>D02B</t>
  </si>
  <si>
    <t>Процедуре на глави и врату, са малигнитетом или умереним КК</t>
  </si>
  <si>
    <t>D02C</t>
  </si>
  <si>
    <t>Процедуре на глави и врату, без малигнитета или КК</t>
  </si>
  <si>
    <t>D03Z</t>
  </si>
  <si>
    <t>Хируршка репарација расцепа усне или непца</t>
  </si>
  <si>
    <t>D04A</t>
  </si>
  <si>
    <t>Операција максиле, са КК</t>
  </si>
  <si>
    <t>D04B</t>
  </si>
  <si>
    <t>Операција максиле, без КК</t>
  </si>
  <si>
    <t>D05Z</t>
  </si>
  <si>
    <t>Процедуре на паротидној жлезди</t>
  </si>
  <si>
    <t>D06Z</t>
  </si>
  <si>
    <t>Процедуре на параназалним синусима и мастоидном наставку и сложене процедуре на средњем уху</t>
  </si>
  <si>
    <t>D09Z</t>
  </si>
  <si>
    <t>Разне процедуре на уху, грлу, носу и усној дупљи</t>
  </si>
  <si>
    <t>D10Z</t>
  </si>
  <si>
    <t>Процедуре на носу</t>
  </si>
  <si>
    <t>D11Z</t>
  </si>
  <si>
    <t>Тонзилектомија, Аденоидектомија</t>
  </si>
  <si>
    <t>D12Z</t>
  </si>
  <si>
    <t>Остале процедуре на уху, грлу, носу и усној дупљи</t>
  </si>
  <si>
    <t>D13Z</t>
  </si>
  <si>
    <t>D14Z</t>
  </si>
  <si>
    <t>Процедуре у усној дупљи и пљувачним жлездама</t>
  </si>
  <si>
    <t>D15Z</t>
  </si>
  <si>
    <t>Процедуре на мастоидном наставку</t>
  </si>
  <si>
    <t>D40Z</t>
  </si>
  <si>
    <t>D60A</t>
  </si>
  <si>
    <t>Малигнитет уха, грла, носа и усне дупље, са врло тешким или тешким КК</t>
  </si>
  <si>
    <t>D60B</t>
  </si>
  <si>
    <t>Малигнитет уха, грла, носа и усне дупље, без врло тешких или тешких КК</t>
  </si>
  <si>
    <t>D61Z</t>
  </si>
  <si>
    <t>Губитак равнотеже</t>
  </si>
  <si>
    <t>D62Z</t>
  </si>
  <si>
    <t>D63Z</t>
  </si>
  <si>
    <t>Запаљење средњег ува и инфекција горњег респираторног тракта</t>
  </si>
  <si>
    <t>D64Z</t>
  </si>
  <si>
    <t>Ларинготрахеитис и епиглотитис</t>
  </si>
  <si>
    <t>D65Z</t>
  </si>
  <si>
    <t>Траума и деформитети носа</t>
  </si>
  <si>
    <t>D66A</t>
  </si>
  <si>
    <t>Остале дијагнозе код уха, грла, носа и усне дупље, са КК</t>
  </si>
  <si>
    <t>D66B</t>
  </si>
  <si>
    <t>Остале дијагнозе код уха, грла, носа и усне дупље, без КК</t>
  </si>
  <si>
    <t>D67A</t>
  </si>
  <si>
    <t>D67B</t>
  </si>
  <si>
    <t>Болести уста и зуба, које искључују вађење зуба  и поправку зуба, истог дана</t>
  </si>
  <si>
    <t>Болести и поремећаји респираторног система</t>
  </si>
  <si>
    <t>E01A</t>
  </si>
  <si>
    <t>Велике процедуре на грудном кошу, са врло тешким КК</t>
  </si>
  <si>
    <t>E01B</t>
  </si>
  <si>
    <t>Велике процедуре на грудном кошу, без врло тешких КК</t>
  </si>
  <si>
    <t>E02A</t>
  </si>
  <si>
    <t>Остали оперативни поступци на респираторном систему, са врло тешким КК</t>
  </si>
  <si>
    <t>E02B</t>
  </si>
  <si>
    <t>Остали оперативни поступци на респираторном систему, са тешким КК</t>
  </si>
  <si>
    <t>E02C</t>
  </si>
  <si>
    <t>Остали оперативни поступци на респираторном систему, без врло тешких или тешких КК</t>
  </si>
  <si>
    <t>E40A</t>
  </si>
  <si>
    <t>Болести респираторног система и механичка вентилација, са врло тешким КК</t>
  </si>
  <si>
    <t>E40B</t>
  </si>
  <si>
    <t>Болести респираторног система и механичка вентилација, без врло тешких КК</t>
  </si>
  <si>
    <t>E41Z</t>
  </si>
  <si>
    <t>Болести респираторног система и неинвазивна механичка вентилација</t>
  </si>
  <si>
    <t>E42A</t>
  </si>
  <si>
    <t>Бронхоскопија, са врло тешким КК</t>
  </si>
  <si>
    <t>E42B</t>
  </si>
  <si>
    <t>Бронхоскопија, без врло тешких КК</t>
  </si>
  <si>
    <t>E42C</t>
  </si>
  <si>
    <t>Бронхоскопија, дневна болница</t>
  </si>
  <si>
    <t>E60A</t>
  </si>
  <si>
    <t>Цистична фиброза, са врло тешким или тешким КК</t>
  </si>
  <si>
    <t>E60B</t>
  </si>
  <si>
    <t>Цистична фиброза, без врло тешких или тешких КК</t>
  </si>
  <si>
    <t>E61A</t>
  </si>
  <si>
    <t>Плућна емболија, са врло тешким или тешким КК</t>
  </si>
  <si>
    <t>E61B</t>
  </si>
  <si>
    <t>Плућна емболија, без врло тешких или тешких КК</t>
  </si>
  <si>
    <t>E62A</t>
  </si>
  <si>
    <t>Инфекције или запаљења респираторног система, са врло тешким КК</t>
  </si>
  <si>
    <t>E62B</t>
  </si>
  <si>
    <t>Инфекције или запаљења респираторног система, са тешким и умерено тешким КК</t>
  </si>
  <si>
    <t>E62C</t>
  </si>
  <si>
    <t>Инфекције или запаљења респираторног система, без КК</t>
  </si>
  <si>
    <t>E63Z</t>
  </si>
  <si>
    <t>Апнеја у сну</t>
  </si>
  <si>
    <t>E64A</t>
  </si>
  <si>
    <t>Едем плућа и респираторна инсуфицијенција, са врло тешким КК</t>
  </si>
  <si>
    <t>E64B</t>
  </si>
  <si>
    <t>Едем плућа и респираторна инсуфицијенција, без врло тешких КК</t>
  </si>
  <si>
    <t>E65A</t>
  </si>
  <si>
    <t>ХОБП, са врло тешким или тешким КК</t>
  </si>
  <si>
    <t>E65B</t>
  </si>
  <si>
    <t>ХОБП, без врло тешких или тешких КК</t>
  </si>
  <si>
    <t>E66A</t>
  </si>
  <si>
    <t>Велика траума грудног коша, са врло тешким КК</t>
  </si>
  <si>
    <t>E66B</t>
  </si>
  <si>
    <t>Велика траума грудног коша, са тешким или умереним KK</t>
  </si>
  <si>
    <t>E66C</t>
  </si>
  <si>
    <t>Велика траума грудног коша, без КК</t>
  </si>
  <si>
    <t>E67A</t>
  </si>
  <si>
    <t>Симптоми и знаци на респираторном систему, са врло тешким или тешким КК</t>
  </si>
  <si>
    <t>E67B</t>
  </si>
  <si>
    <t>Симптоми и знаци на респираторном систему, без врло тешких или тешких КК</t>
  </si>
  <si>
    <t>E68A</t>
  </si>
  <si>
    <t>Пнеумоторакс, са врло тешким КК</t>
  </si>
  <si>
    <t>E68B</t>
  </si>
  <si>
    <t>Пнеумоторакс, без врло тешких КК</t>
  </si>
  <si>
    <t>E69A</t>
  </si>
  <si>
    <t>Бронхитис и астма, са врло тешким КК</t>
  </si>
  <si>
    <t>E69B</t>
  </si>
  <si>
    <t>Бронхитис и астма, без врло тешких КК</t>
  </si>
  <si>
    <t>E70A</t>
  </si>
  <si>
    <t>Пертусис (велики кашаљ), са КК</t>
  </si>
  <si>
    <t>E70B</t>
  </si>
  <si>
    <t>Пертусис (велики кашаљ), без КК</t>
  </si>
  <si>
    <t>E71A</t>
  </si>
  <si>
    <t>Неоплазма респираторног система, са врло тешким КК</t>
  </si>
  <si>
    <t>E71B</t>
  </si>
  <si>
    <t>Неоплазма респираторног система, без КК</t>
  </si>
  <si>
    <t>E72Z</t>
  </si>
  <si>
    <t>Проблеми са дисањем који потичу из неонаталног периода</t>
  </si>
  <si>
    <t>E73A</t>
  </si>
  <si>
    <t>Плеурални излив, са врло тешким КК</t>
  </si>
  <si>
    <t>E73B</t>
  </si>
  <si>
    <t>Плеурални излив, са тешким КК</t>
  </si>
  <si>
    <t>E73C</t>
  </si>
  <si>
    <t>Плеурални излив, без врло тешких или тешких КК</t>
  </si>
  <si>
    <t>E74A</t>
  </si>
  <si>
    <t>Болести интерстицијума плућа, са врло тешким КК</t>
  </si>
  <si>
    <t>E74B</t>
  </si>
  <si>
    <t>Болести интерстицијума плућа, са тешким КК</t>
  </si>
  <si>
    <t>E74C</t>
  </si>
  <si>
    <t>Болести интерстицијума плућа, без врло тешких или тешких КК</t>
  </si>
  <si>
    <t>E75A</t>
  </si>
  <si>
    <t>Остале болести респираторног система, са врло тешким KK</t>
  </si>
  <si>
    <t>E75B</t>
  </si>
  <si>
    <t>Остале болести респираторног система, са тешким или умереним KK</t>
  </si>
  <si>
    <t>E75C</t>
  </si>
  <si>
    <t>Остале болести респираторног система, без KK</t>
  </si>
  <si>
    <t>E76Z</t>
  </si>
  <si>
    <t>Плућна туберкулоза</t>
  </si>
  <si>
    <t>Болести и поремећаји циркулаторног система</t>
  </si>
  <si>
    <t>F01A</t>
  </si>
  <si>
    <t>Имплантација или замена аутоматског кардиовертер дефибрилатора, потпуни систем, са врло тешким или тешким КК</t>
  </si>
  <si>
    <t>F01B</t>
  </si>
  <si>
    <t>Имплантација или замена аутоматског кардиовертер дефибрилатора, потпуни систем, без врло тешких или тешких КК</t>
  </si>
  <si>
    <t>F02Z</t>
  </si>
  <si>
    <t>Имплантација или замена дела аутоматског кардиовертер дефибрилатора</t>
  </si>
  <si>
    <t>F03A</t>
  </si>
  <si>
    <t>Процедуре на срчаном залиску са применом пумпе за кардиопулмонални бајпас, са инвазивном дијагностиком на срцу, са врло тешким КК</t>
  </si>
  <si>
    <t>F03B</t>
  </si>
  <si>
    <t>Процедуре на срчаном залиску са применом пумпе за кардиопулмонални бајпас, са инвазивном дијагностиком на срцу, без брло тешких КК</t>
  </si>
  <si>
    <t>F04A</t>
  </si>
  <si>
    <t>F04B</t>
  </si>
  <si>
    <t>Процедуре на срчаном залиску са применом пумпе за кардиопулмонални бајпас, са инвазивном дијагностиком на срцу, без врло тешких КК</t>
  </si>
  <si>
    <t>F05A</t>
  </si>
  <si>
    <t>Коронарни бајпас са инвазивном дијагностиком на срцу, са врло тешким КК</t>
  </si>
  <si>
    <t>F05B</t>
  </si>
  <si>
    <t>Коронарни бајпас са инвазивном дијагностиком на срцу, без врло тешких КК</t>
  </si>
  <si>
    <t>F06A</t>
  </si>
  <si>
    <t>Коронарни бајпас са инвазивном дијагностиком на срцу, са врло тешким или тешким КК</t>
  </si>
  <si>
    <t>F06B</t>
  </si>
  <si>
    <t>Коронарни бајпас са инвазивном дијагностиком на срцу, без врло тешких или тешких КК</t>
  </si>
  <si>
    <t>F07A</t>
  </si>
  <si>
    <t>Остале кардиоторакалне или васкуларне процедуре са применом пумпе (за екстракорпоралну циркулацију) за кардиопулмонални бајпас, са врло тешким КК</t>
  </si>
  <si>
    <t>F07B</t>
  </si>
  <si>
    <t>Остале кардиоторакалне или васкуларне процедуре са применом пумпе  (за екстракорпоралну циркулацију) за кардиопулмонални бајпас, са тешким или умереним КК</t>
  </si>
  <si>
    <t>F07C</t>
  </si>
  <si>
    <t>Остале кардиоторакалне или васкуларне процедуре са применом пумпе (за екстракорпоралну циркулацију) за кардиопулмонални бајпас, без КК</t>
  </si>
  <si>
    <t>F08A</t>
  </si>
  <si>
    <t>Велике реконструкцијске процедуре на васкуларном систему без примене пумпе, са врло тешким КК</t>
  </si>
  <si>
    <t>F08B</t>
  </si>
  <si>
    <t>Велике реконструкцијске процедуре на васкуларном систему без примене пумпе, без врло тешких КК</t>
  </si>
  <si>
    <t>F09A</t>
  </si>
  <si>
    <t>Остале кариоторакалне процедуре без примене пумпе ѕа кардиопулмонални бајпас, са врло тешким КК</t>
  </si>
  <si>
    <t>F09B</t>
  </si>
  <si>
    <t>Остале кариоторакалне процедуре без примене пумпе ѕа кардиопулмонални бајпас, са тешким или умереним КК</t>
  </si>
  <si>
    <t>F09C</t>
  </si>
  <si>
    <t>Остале кариоторакалне процедуре без примене пумпе ѕа кардиопулмонални бајпас, без КК</t>
  </si>
  <si>
    <t>F10A</t>
  </si>
  <si>
    <t>Интервенције на коронарним крвним судовима код акутног инфаркта миокарда, са врло тешким КК</t>
  </si>
  <si>
    <t>F10B</t>
  </si>
  <si>
    <t>Интервенције на коронарним крвним судовима код акутног инфаркта миокарда, без КК</t>
  </si>
  <si>
    <t>F11A</t>
  </si>
  <si>
    <t>F11B</t>
  </si>
  <si>
    <t>F12A</t>
  </si>
  <si>
    <t>Уградња или замена пејсмејкера, потпуни систем, са врло тешким КК</t>
  </si>
  <si>
    <t>F12B</t>
  </si>
  <si>
    <t>Уградња или замена пејсмејкера, потпуни систем, без врло тешких КК</t>
  </si>
  <si>
    <t>F13A</t>
  </si>
  <si>
    <t>Ампутација горњег екстремитета и прста на нози због поремећаја циркулаторног система, са врло тешким КК</t>
  </si>
  <si>
    <t>F13B</t>
  </si>
  <si>
    <t>Ампутација горњег екстремитета и прста на нози због поремећаја циркулаторног система, без врло тешких КК</t>
  </si>
  <si>
    <t>F14A</t>
  </si>
  <si>
    <t>Васкуларне процедуре, осим велике реконструкције, без примене пумпе за кардиопулмонарни бајпас, са врло тешким КК</t>
  </si>
  <si>
    <t>F14B</t>
  </si>
  <si>
    <t>Васкуларне процедуре, осим велике реконструкције, без примене пумпе за кардиопулмонарни бајпас, са тешким КК</t>
  </si>
  <si>
    <t>F14C</t>
  </si>
  <si>
    <t>Васкуларне процедуре, осим велике реконструкције, без примене пумпе за кардиопулмонарни бајпас, без врло тешким или тешких КК</t>
  </si>
  <si>
    <t>F15A</t>
  </si>
  <si>
    <t>Интервентна коронарна процедура, без акутног инфаркта миокарда, са инсерцијом стента, са врло тешким или тешким КК</t>
  </si>
  <si>
    <t>F15B</t>
  </si>
  <si>
    <t>Интервентна коронарна процедура, без акутног инфаркта миокарда, са инсерцијом стента, без врло тешких или тешких КК</t>
  </si>
  <si>
    <t>F16A</t>
  </si>
  <si>
    <t>Интервентна коронарна процедура, без акутног инфаркта миокарда, без инсерције, са врло тешким КК</t>
  </si>
  <si>
    <t>F16B</t>
  </si>
  <si>
    <t>Интервентна коронарна процедура, без акутног инфаркта миокарда, без инсерције, без врло тешких КК</t>
  </si>
  <si>
    <t>F17A</t>
  </si>
  <si>
    <t>Имплантација или замена генератора пејсмејкера, са врло тешким или тешким КК</t>
  </si>
  <si>
    <t>F17B</t>
  </si>
  <si>
    <t>F18A</t>
  </si>
  <si>
    <t>Остале процедуре у вези са пејсмејкером, са КК</t>
  </si>
  <si>
    <t>F18B</t>
  </si>
  <si>
    <t>Остале процедуре у вези са пејсмејкером, без КК</t>
  </si>
  <si>
    <t>F19Z</t>
  </si>
  <si>
    <t>Остале васкуларе перкутане интервенције на срцу</t>
  </si>
  <si>
    <t>F20Z</t>
  </si>
  <si>
    <t>Постављање лигатуре на вену и њено уклањање</t>
  </si>
  <si>
    <t>F21A</t>
  </si>
  <si>
    <t>Остали оперативни поступци на циркулаторном систему, са врло тешким КК</t>
  </si>
  <si>
    <t>F21B</t>
  </si>
  <si>
    <t>Остали оперативни поступци на циркулаторном систему, без врло тешких КК</t>
  </si>
  <si>
    <t>F40A</t>
  </si>
  <si>
    <t>Болести (дијагнозе) циркулаторног система са механичком вентилацијом, са врло тешким КК</t>
  </si>
  <si>
    <t>F40B</t>
  </si>
  <si>
    <t>Болести (дијагнозе) циркулаторног система са механичком вентилацијом, без врло тешких КК</t>
  </si>
  <si>
    <t>F41A</t>
  </si>
  <si>
    <t>Поремећаји циркулаторног система, АИМ, инвазивна дијагностика на срцу, са врло тешким или тешким KK</t>
  </si>
  <si>
    <t>F41B</t>
  </si>
  <si>
    <t>Поремећаји циркулаторног система, АИМ, инвазивна дијагностика на срцу, без врло тешких или тешких KK</t>
  </si>
  <si>
    <t>F42A</t>
  </si>
  <si>
    <t>Поремећаји циркулације, без АИМ, са инвазивном дијагностиком на срцу, са сложеним дијагнозама или процедурама</t>
  </si>
  <si>
    <t>F42B</t>
  </si>
  <si>
    <t>Поремећаји циркулације, без АИМ, са инвазивном дијагностиком на срцу, без сложених дијагноза или процедура</t>
  </si>
  <si>
    <t>F42C</t>
  </si>
  <si>
    <t>Поремећаји циркулације, без АИМ, са инвазивном дијагностиком на срцу, дневна болница</t>
  </si>
  <si>
    <t>F43Z</t>
  </si>
  <si>
    <t>Болести (дијагнозе) циркулаторног система, са неинвазивном вентилацијом</t>
  </si>
  <si>
    <t>F60A</t>
  </si>
  <si>
    <t>Поремећаји циркулације, са АИМ, без инвазивне дијагностике на срцу, са сложенимх дијагнозама или процедурама</t>
  </si>
  <si>
    <t>F60B</t>
  </si>
  <si>
    <t>Поремећаји циркулације, се АИМ, без инвазивне дијагностике на срцу, без сложених дијагноза или процедура</t>
  </si>
  <si>
    <t>F61A</t>
  </si>
  <si>
    <t>Инфективни ендокардитис са врло тешким компликацијама</t>
  </si>
  <si>
    <t>F61B</t>
  </si>
  <si>
    <t>Инфективни ендокардитис без врло тешких компликација</t>
  </si>
  <si>
    <t>F62A</t>
  </si>
  <si>
    <t>Срчана инсуфицијенција и шок, са врло тешким КК</t>
  </si>
  <si>
    <t>F62B</t>
  </si>
  <si>
    <t>Срчана инсуфицијенција и шок, без врло тешких КК</t>
  </si>
  <si>
    <t>F63A</t>
  </si>
  <si>
    <t>Венска тромбоза са врло тешким или тешким КК</t>
  </si>
  <si>
    <t>F63B</t>
  </si>
  <si>
    <t>Венска тромбоза без врло тешких или тешких КК</t>
  </si>
  <si>
    <t>F64A</t>
  </si>
  <si>
    <t>Улцерација коже због поремећаја циркулације, са врло тешким или тешким КК</t>
  </si>
  <si>
    <t>F64B</t>
  </si>
  <si>
    <t>Улцерација коже због поремећаја циркулације, без врло тешких или тешких КК</t>
  </si>
  <si>
    <t>F65A</t>
  </si>
  <si>
    <t>Поремећај периферних крвних судова, са врло тешким или тешким КК</t>
  </si>
  <si>
    <t>F65B</t>
  </si>
  <si>
    <t>Поремећај периферних крвних судова, без врло тешких или тешких КК</t>
  </si>
  <si>
    <t>F66A</t>
  </si>
  <si>
    <t>Атеросклероза коронарних крвних судова, са КК</t>
  </si>
  <si>
    <t>F66B</t>
  </si>
  <si>
    <t>Атеросклероза коронарних крвних судова, без КК</t>
  </si>
  <si>
    <t>F67A</t>
  </si>
  <si>
    <t>Хипертензија, са КК</t>
  </si>
  <si>
    <t>F67B</t>
  </si>
  <si>
    <t>Хипертензија, без КК</t>
  </si>
  <si>
    <t>F68A</t>
  </si>
  <si>
    <t>Конгенитална болест срца, са КК</t>
  </si>
  <si>
    <t>F68B</t>
  </si>
  <si>
    <t>Конгенитална болест срца, без КК</t>
  </si>
  <si>
    <t>F69A</t>
  </si>
  <si>
    <t>Поремећаји срчаних залистака, са врло тешким или тешким КК</t>
  </si>
  <si>
    <t>F69B</t>
  </si>
  <si>
    <t>Поремећаји срчаних залистака, без врло тешких или тешких КК</t>
  </si>
  <si>
    <t>F72A</t>
  </si>
  <si>
    <t>F72B</t>
  </si>
  <si>
    <t>F73A</t>
  </si>
  <si>
    <t>Синкопа и колапс, са врло тешким или тешким KK</t>
  </si>
  <si>
    <t>F73B</t>
  </si>
  <si>
    <t>Синкопа и колапс, без врло тешких или тешких KK</t>
  </si>
  <si>
    <t>F74Z</t>
  </si>
  <si>
    <t>Бол у грудима</t>
  </si>
  <si>
    <t>F75A</t>
  </si>
  <si>
    <t>Остали поремећаји циркулаторног система, са врло тешким КК</t>
  </si>
  <si>
    <t>F75B</t>
  </si>
  <si>
    <t>Остали поремећаји циркулаторног система, без врло тешких КК</t>
  </si>
  <si>
    <t>F75C</t>
  </si>
  <si>
    <t>Остали поремећаји циркулаторног система, без врло тешких или тешких КК</t>
  </si>
  <si>
    <t>F76A</t>
  </si>
  <si>
    <t>Аритмија, срчани застој и поремећаји проводљивости, са врло тешким или тешким КК</t>
  </si>
  <si>
    <t>F76B</t>
  </si>
  <si>
    <t>Аритмија, срчани застој и поремећаји проводљивости, без врло тешких или тешких КК</t>
  </si>
  <si>
    <t>Болести и поремећаји дигестивног система</t>
  </si>
  <si>
    <t>G01A</t>
  </si>
  <si>
    <t>Ресекција ректума, са врло тешким КК</t>
  </si>
  <si>
    <t>G01B</t>
  </si>
  <si>
    <t>Ресекција ректума, без врло тешких КК</t>
  </si>
  <si>
    <t>G02A</t>
  </si>
  <si>
    <t>Велике процедуре на танком и дебелом цреву, са врло тешким КК</t>
  </si>
  <si>
    <t>G02B</t>
  </si>
  <si>
    <t>Велике процедуре на танком и дебелом цреву, без врло тешких КК</t>
  </si>
  <si>
    <t>G03A</t>
  </si>
  <si>
    <t>Процедуре на желуцу, једњаку и дванаестопалачном цреву и малигнитет</t>
  </si>
  <si>
    <t>G03B</t>
  </si>
  <si>
    <t>Процедуре на желуцу, једњаку и дванаестопалачном цреву и малигнитет, са врло тешким и тешким компликацијама</t>
  </si>
  <si>
    <t>G03C</t>
  </si>
  <si>
    <t>Процедуре на желуцу, једњаку и дванаестопалачном цреву и малигнитет, без врло тешких и тешких компликација</t>
  </si>
  <si>
    <t>G04A</t>
  </si>
  <si>
    <t>Адхезиолиза перитонеума, са врло тешким КК</t>
  </si>
  <si>
    <t>G04B</t>
  </si>
  <si>
    <t>Адхезиолиза перитонеума, са тешким или умереним КК</t>
  </si>
  <si>
    <t>G04C</t>
  </si>
  <si>
    <t>Адхезиолиза перитонеума, без КК</t>
  </si>
  <si>
    <t>G05A</t>
  </si>
  <si>
    <t>Мање процедуре на танком и дебелом цреву, са врло тешким КК</t>
  </si>
  <si>
    <t>G05B</t>
  </si>
  <si>
    <t>Мање процедуре на танком и дебелом цреву, са тешким или умереним КК</t>
  </si>
  <si>
    <t>G05C</t>
  </si>
  <si>
    <t>Мање процедуре на танком и дебелом цреву, без КК</t>
  </si>
  <si>
    <t>G06Z</t>
  </si>
  <si>
    <t>Процедура пилоромиотомије</t>
  </si>
  <si>
    <t>G07A</t>
  </si>
  <si>
    <t>Апендектомија са врло тешким или тешким КК</t>
  </si>
  <si>
    <t>G07B</t>
  </si>
  <si>
    <t>Апендектомија без врло тешких или тешких КК</t>
  </si>
  <si>
    <t>G10A</t>
  </si>
  <si>
    <t>Процедуре код херније, са КК</t>
  </si>
  <si>
    <t>G10B</t>
  </si>
  <si>
    <t>Процедуре код херније, без КК</t>
  </si>
  <si>
    <t>G11Z</t>
  </si>
  <si>
    <t>Процедуре на анусу и стоме</t>
  </si>
  <si>
    <t>G12A</t>
  </si>
  <si>
    <t>Остали оперативни поступци са врло тешким КК</t>
  </si>
  <si>
    <t>G12B</t>
  </si>
  <si>
    <t>Остали оперативни поступци, са тешким или умереним КК</t>
  </si>
  <si>
    <t>G12C</t>
  </si>
  <si>
    <t>Остали оперативни поступци, без КК</t>
  </si>
  <si>
    <t>G46A</t>
  </si>
  <si>
    <t>Сложена гастроскопија, са врло тешким или тешким КК</t>
  </si>
  <si>
    <t>G46B</t>
  </si>
  <si>
    <t>Сложена гастроскопија, без врло тешких или тешких КК</t>
  </si>
  <si>
    <t>G46C</t>
  </si>
  <si>
    <t>Сложена гастроскопија, истог дана</t>
  </si>
  <si>
    <t>G47A</t>
  </si>
  <si>
    <t>Остале процедуре гастроскопије, са врло тешким КК</t>
  </si>
  <si>
    <t>G47B</t>
  </si>
  <si>
    <t>Остале процедуре гастроскопије, без врло тешким КК</t>
  </si>
  <si>
    <t>G47C</t>
  </si>
  <si>
    <t>Остале процедуре гастроскопије, дневна болница</t>
  </si>
  <si>
    <t>G48A</t>
  </si>
  <si>
    <t>Колоноскопија, са врло тешким или тешким КК</t>
  </si>
  <si>
    <t>G48B</t>
  </si>
  <si>
    <t>Колоноскопија, без врло тешких или тешких КК</t>
  </si>
  <si>
    <t>G48C</t>
  </si>
  <si>
    <t>Колоноскопија, дневна болница</t>
  </si>
  <si>
    <t>G60A</t>
  </si>
  <si>
    <t>Малигнитет дигестивног система, са врло тешким или тешким КК</t>
  </si>
  <si>
    <t>G60B</t>
  </si>
  <si>
    <t>Малигнитет дигестивног система, без врло тешких или тешких КК</t>
  </si>
  <si>
    <t>G61A</t>
  </si>
  <si>
    <t>Гастроинестинална хеморагија, са врло тешким или тешким КК</t>
  </si>
  <si>
    <t>G61B</t>
  </si>
  <si>
    <t>Гастроинестинална хеморагија, без врло тешких или тешких КК</t>
  </si>
  <si>
    <t>G62Z</t>
  </si>
  <si>
    <t>Компликовани пептички улкус</t>
  </si>
  <si>
    <t>G63Z</t>
  </si>
  <si>
    <t>Некомпликовани пептички улкус</t>
  </si>
  <si>
    <t>G64A</t>
  </si>
  <si>
    <t>Инфламаторна болест црева, са КК</t>
  </si>
  <si>
    <t>G64B</t>
  </si>
  <si>
    <t>Инфламаторна болест црева, без КК</t>
  </si>
  <si>
    <t>G65A</t>
  </si>
  <si>
    <t>Опструкција гастроинтестиналног система са KK</t>
  </si>
  <si>
    <t>G65B</t>
  </si>
  <si>
    <t>Опструкција гастроинтестиналног система без KK</t>
  </si>
  <si>
    <t>G66Z</t>
  </si>
  <si>
    <t>Абдоминални бол или мезентеријски аденитис</t>
  </si>
  <si>
    <t>G67A</t>
  </si>
  <si>
    <t>Езофагитис, гастроентеритис и разни поремећаји дигестивног система, са врло тешким или тешким КК</t>
  </si>
  <si>
    <t>G67B</t>
  </si>
  <si>
    <t>Езофагитис, гастроентеритис и разни поремећаји дигестивног система, без врло тешких или тешких КК</t>
  </si>
  <si>
    <t>G70A</t>
  </si>
  <si>
    <t>Остале дијагнозе дигестивног система са KK</t>
  </si>
  <si>
    <t>G70B</t>
  </si>
  <si>
    <t>Остале дијагнозе дигестивног система без KK</t>
  </si>
  <si>
    <t>Болести и поремећаји хепатобилијарног система и панкреаса</t>
  </si>
  <si>
    <t>H01A</t>
  </si>
  <si>
    <t>Процедуре на пакнреасу, јетри и шантовима са врло тешким КК</t>
  </si>
  <si>
    <t>H01B</t>
  </si>
  <si>
    <t>Процедуре на пакнреасу, јетри и шантовима без врло тешких КК</t>
  </si>
  <si>
    <t>H02A</t>
  </si>
  <si>
    <t>Велике процедуре на билијарном тракту, малигнитет или са врло тешким КК</t>
  </si>
  <si>
    <t>H02B</t>
  </si>
  <si>
    <t>Велике процедуре на билијарном тракту, малигнитет или са умерено тешким КК</t>
  </si>
  <si>
    <t>H02C</t>
  </si>
  <si>
    <t>Велике процедуре на билијарном тракту, без малигнитет и без КК</t>
  </si>
  <si>
    <t>H05A</t>
  </si>
  <si>
    <t>Дијагностичке процедуре на хепатобилијарном систему са врло тешким или тешким КК</t>
  </si>
  <si>
    <t>H05B</t>
  </si>
  <si>
    <t>Дијагностичке процедуре на хепатобилијарном систему без врло тешких или тешких КК</t>
  </si>
  <si>
    <t>H06A</t>
  </si>
  <si>
    <t>Остали оперативни поступци на хепатобилијарном систему и панкреасу, са врло тешким КК</t>
  </si>
  <si>
    <t>H06B</t>
  </si>
  <si>
    <t>Остали оперативни поступци на хепатобилијарном систему и панкреасу, без врло тешких КК</t>
  </si>
  <si>
    <t>H07A</t>
  </si>
  <si>
    <t>H07B</t>
  </si>
  <si>
    <t>H08A</t>
  </si>
  <si>
    <t>Лапароскопска холецистектомија са затвореним испитивањем проходности ductus choledocus-a или са врло тешким и тешким компликацијама</t>
  </si>
  <si>
    <t>H08B</t>
  </si>
  <si>
    <t>Лапароскопска холецистектомија без затворених испитивања проходности ductus choledocus-a или без врло тешких и тешких компликација</t>
  </si>
  <si>
    <t>H40A</t>
  </si>
  <si>
    <t>Ендоскопске процедуре код крварећих варикозитета једњака, са врло тешким КК</t>
  </si>
  <si>
    <t>H40B</t>
  </si>
  <si>
    <t>Ендоскопске процедуре код крварећих варикозитета једњака, без врло тешких КК</t>
  </si>
  <si>
    <t>H43A</t>
  </si>
  <si>
    <t>Ендоскопска ретроградна холангиопанкреатографија, са врло тешким или тешким КК</t>
  </si>
  <si>
    <t>H43B</t>
  </si>
  <si>
    <t>Ендоскопска ретроградна холангиопанкреатографија, без врло тешких или тешких КК</t>
  </si>
  <si>
    <t>H60A</t>
  </si>
  <si>
    <t>Цироза и алкохолни хепатитис са врло тешким КК</t>
  </si>
  <si>
    <t>H60B</t>
  </si>
  <si>
    <t>Цироза и алкохолни хепатитис са тешким КК</t>
  </si>
  <si>
    <t>H60C</t>
  </si>
  <si>
    <t>Цироза и алкохолни хепатитис без врло тешких или тешких КК</t>
  </si>
  <si>
    <t>H61A</t>
  </si>
  <si>
    <t>Малигнитет хепатобилијарног система и панкреаса, (старост &gt; 69 година са врло тешким KK) или са врло тешким KK</t>
  </si>
  <si>
    <t>H61B</t>
  </si>
  <si>
    <t>Малигнитет хепатобилијарног система и панкреаса, (старост &gt; 69 година без врло тешких KK) или са врло тешким KK</t>
  </si>
  <si>
    <t>H62A</t>
  </si>
  <si>
    <t>Поремећаји панкреаса, без малигнитета, са врло тешким или тешким KK</t>
  </si>
  <si>
    <t>H62B</t>
  </si>
  <si>
    <t>Поремећаји панкреаса, без малигнитета, без врло тешких или тешких KK</t>
  </si>
  <si>
    <t>H63A</t>
  </si>
  <si>
    <t>Поремећаји јетре, без малигнитета, цирозе и алкохолног хепатитиса са врло тешким или тешким KK</t>
  </si>
  <si>
    <t>H63B</t>
  </si>
  <si>
    <t>Поремећаји јетре, без малигнитета, цирозе и алкохолног хепатитиса без врло тешких или тешких KK</t>
  </si>
  <si>
    <t>H64A</t>
  </si>
  <si>
    <t>Поремећаји билијарног тракта, са КК</t>
  </si>
  <si>
    <t>H64B</t>
  </si>
  <si>
    <t>Поремећаји билијарног тракта, без КК</t>
  </si>
  <si>
    <t>Болести и поремећаји мускулоскелетног система и везивног ткива</t>
  </si>
  <si>
    <t>I01A</t>
  </si>
  <si>
    <t>Обостране или вишеструке велике процедуре на зглобовима доњих екстремитета, са ревизијом или са врло тешким КК</t>
  </si>
  <si>
    <t>I01B</t>
  </si>
  <si>
    <t>Обостране или вишеструке велике процедуре на зглобовима доњих екстремитета, са ревизијом или без врло тешких КК</t>
  </si>
  <si>
    <t>I02A</t>
  </si>
  <si>
    <t>Микроваскуларна ткива или режањ коже, без шаке, са врло тешким или тешким КК</t>
  </si>
  <si>
    <t>I02B</t>
  </si>
  <si>
    <t>Режањ коже, искључујући шаку, са врло тешким или тешким КК</t>
  </si>
  <si>
    <t>I03A</t>
  </si>
  <si>
    <t>Замена кука, са врло тешким или тешким KK</t>
  </si>
  <si>
    <t>I03B</t>
  </si>
  <si>
    <t>Замена кука, без врло тешких или тешких KK</t>
  </si>
  <si>
    <t>I04A</t>
  </si>
  <si>
    <t>Замена колена, са врло тешким или тешким КК</t>
  </si>
  <si>
    <t>I04B</t>
  </si>
  <si>
    <t>Замена колена, без врло тешких или тешких КК</t>
  </si>
  <si>
    <t>I04Z</t>
  </si>
  <si>
    <t>Замена и поновно повезивање колена</t>
  </si>
  <si>
    <t>I05A</t>
  </si>
  <si>
    <t>Остале замене зглобова, са врло тешким или тешким КК</t>
  </si>
  <si>
    <t>I05B</t>
  </si>
  <si>
    <t>Остале замене зглобова, без врло тешких или тешких КК</t>
  </si>
  <si>
    <t>I06Z</t>
  </si>
  <si>
    <t>Спинална фузија и деформитет</t>
  </si>
  <si>
    <t>I07Z</t>
  </si>
  <si>
    <t>Ампутација</t>
  </si>
  <si>
    <t>I08A</t>
  </si>
  <si>
    <t>Остале процедуре на куку и фемуру, са врло тешким или тешким KK</t>
  </si>
  <si>
    <t>I08B</t>
  </si>
  <si>
    <t>Остале процедуре на куку и фемуру, без врло тешких или тешких KK</t>
  </si>
  <si>
    <t>I09A</t>
  </si>
  <si>
    <t>Спинална фузија, са врло тешким или тешким KK</t>
  </si>
  <si>
    <t>I09B</t>
  </si>
  <si>
    <t>I10A</t>
  </si>
  <si>
    <t>Остале процедуре на леђима и врату, са врло тешким или тешким КК</t>
  </si>
  <si>
    <t>I10B</t>
  </si>
  <si>
    <t>Остале процедуре на леђима и врату, без врло тешких или тешких КК</t>
  </si>
  <si>
    <t>I11Z</t>
  </si>
  <si>
    <t>Процедуре продужавања екстремитета</t>
  </si>
  <si>
    <t>I12A</t>
  </si>
  <si>
    <t>Инфекција или запаљење костију или зглобова, разне процедуре на мишићном систему и везивном ткиву са врло тешким КК</t>
  </si>
  <si>
    <t>I12B</t>
  </si>
  <si>
    <t>Инфекција или запаљење костију или зглобова, разне процедуре на мишићном систему и везивном ткиву са тешким КК</t>
  </si>
  <si>
    <t>I12C</t>
  </si>
  <si>
    <t>Инфекција или запаљење костију или зглобова, разне процедуре на мишићном систему и везивном ткиву без врло тешких или тешких КК</t>
  </si>
  <si>
    <t>I13A</t>
  </si>
  <si>
    <t>Процедуре на хумерусу, тибији, фибули, чланку (ножном), са врло тешким или тешким КК</t>
  </si>
  <si>
    <t>I13B</t>
  </si>
  <si>
    <t>Процедуре на хумерусу, тибији, фибули, чланку (ножном), без врло тешких или тешких КК</t>
  </si>
  <si>
    <t>I15Z</t>
  </si>
  <si>
    <t>Операције кранио - фацијалне регије</t>
  </si>
  <si>
    <t>I16Z</t>
  </si>
  <si>
    <t>Остале процедуре на рамену</t>
  </si>
  <si>
    <t>I17A</t>
  </si>
  <si>
    <t>Максило - фацијална хирургија, са КК</t>
  </si>
  <si>
    <t>I17B</t>
  </si>
  <si>
    <t>Максило - фацијална хирургија, без КК</t>
  </si>
  <si>
    <t>I18Z</t>
  </si>
  <si>
    <t>Остале процедуре на колену</t>
  </si>
  <si>
    <t>I19A</t>
  </si>
  <si>
    <t>Остале процедуре на лакту и подлактици, са КК</t>
  </si>
  <si>
    <t>I19B</t>
  </si>
  <si>
    <t>Остале процедуре на лакту и подлактици, без КК</t>
  </si>
  <si>
    <t>I20Z</t>
  </si>
  <si>
    <t>Остале процедуре на стопалу</t>
  </si>
  <si>
    <t>I21Z</t>
  </si>
  <si>
    <t>Локална ексцизија и одстрањење унутрашњег фиксатора кука и фемура (бутне кости)</t>
  </si>
  <si>
    <t>I23Z</t>
  </si>
  <si>
    <t>Локална ексцизија и одстрањење унутрашњег фиксатора, искључује кук и фемур (бутну кост)</t>
  </si>
  <si>
    <t>I24Z</t>
  </si>
  <si>
    <t>I25A</t>
  </si>
  <si>
    <t>Дијагностичке процедуре (укључујући и биопсију) на костима и зглобовима, са КК</t>
  </si>
  <si>
    <t>I25B</t>
  </si>
  <si>
    <t>Дијагностичке процедуре (укључујући и биопсију) на костима и зглобовима, без КК</t>
  </si>
  <si>
    <t>I27A</t>
  </si>
  <si>
    <t>Процедуре на меким ткивима, са врло тешким или тешким КК</t>
  </si>
  <si>
    <t>I27B</t>
  </si>
  <si>
    <t>Процедуре на меким ткивима, без врло тешких или тешких КК</t>
  </si>
  <si>
    <t>I28A</t>
  </si>
  <si>
    <t>Остале процедуре на везивном ткиву са КК</t>
  </si>
  <si>
    <t>I28B</t>
  </si>
  <si>
    <t>Остале процедуре на везивном ткиву без КК</t>
  </si>
  <si>
    <t>I29Z</t>
  </si>
  <si>
    <t>Реконструкција или ревизија колена</t>
  </si>
  <si>
    <t>I30Z</t>
  </si>
  <si>
    <t>Процедуре на шаци</t>
  </si>
  <si>
    <t>I31A</t>
  </si>
  <si>
    <t>I31B</t>
  </si>
  <si>
    <t>I32A</t>
  </si>
  <si>
    <t>Процедура ревизије на колену, са врло тешким КК</t>
  </si>
  <si>
    <t>I32B</t>
  </si>
  <si>
    <t>Процедура ревизије на колену, са тешким КК</t>
  </si>
  <si>
    <t>I32C</t>
  </si>
  <si>
    <t>Процедура ревизије на колену, без тешких или врло тешких КК</t>
  </si>
  <si>
    <t>I60Z</t>
  </si>
  <si>
    <t>Прелом тела фемура</t>
  </si>
  <si>
    <t>I61A</t>
  </si>
  <si>
    <t>Прелом дисталног дела фемура, са КК</t>
  </si>
  <si>
    <t>I61B</t>
  </si>
  <si>
    <t>Прелом дисталног дела фемура, без КК</t>
  </si>
  <si>
    <t>I63A</t>
  </si>
  <si>
    <t>Растргнућа, истегнућа, ишчашења у регији кука, карлице и бедара, са КК</t>
  </si>
  <si>
    <t>I63B</t>
  </si>
  <si>
    <t>Растргнућа, истегнућа, ишчашења у регији кука, карлице и бедара, без КК</t>
  </si>
  <si>
    <t>I64A</t>
  </si>
  <si>
    <t>Остеомијелитис са KK</t>
  </si>
  <si>
    <t>I64B</t>
  </si>
  <si>
    <t>Остеомијелитис без KK</t>
  </si>
  <si>
    <t>I65A</t>
  </si>
  <si>
    <t>Малигнитет везивног ткива укључујући и патолошки прелом, са врло тешким или тешким КК</t>
  </si>
  <si>
    <t>I65B</t>
  </si>
  <si>
    <t>Малигнитет везивног ткива укључујући и патолошки прелом, без врло тешких или тешких КК</t>
  </si>
  <si>
    <t>I66A</t>
  </si>
  <si>
    <t>Инфламаторни мускулоскелетни поремећаји, са врло тешким или тешким КК</t>
  </si>
  <si>
    <t>I66B</t>
  </si>
  <si>
    <t>Инфламаторни мускулоскелетни поремећаји, без врло тешких или тешких КК</t>
  </si>
  <si>
    <t>I67A</t>
  </si>
  <si>
    <t>Септички артритис, са врло тешким или тешким КК</t>
  </si>
  <si>
    <t>I67B</t>
  </si>
  <si>
    <t>Септички артритис, без врло тешких или тешких КК</t>
  </si>
  <si>
    <t>I68A</t>
  </si>
  <si>
    <t>Нехируршки спинални поремећаји, са КК</t>
  </si>
  <si>
    <t>I68B</t>
  </si>
  <si>
    <t>Нехируршки спинални поремећаји, без КК</t>
  </si>
  <si>
    <t>I68C</t>
  </si>
  <si>
    <t>Нехируршки спинални поремећаји, истог дана</t>
  </si>
  <si>
    <t>I69A</t>
  </si>
  <si>
    <t>Болести костију и специфичне артропатије, са врло тешким или тешким КК</t>
  </si>
  <si>
    <t>I69B</t>
  </si>
  <si>
    <t>Болести костију и специфичне артропатије, без врло тешких или тешких КК</t>
  </si>
  <si>
    <t>I71A</t>
  </si>
  <si>
    <t>Остали мишићно-тетивни поремећаји, са врло тешким или тешким КК</t>
  </si>
  <si>
    <t>I71B</t>
  </si>
  <si>
    <t>Остали мишићно-тетивни поремећаји, без врло тешких или тешких КК</t>
  </si>
  <si>
    <t>I72A</t>
  </si>
  <si>
    <t>Одређени мишићно-тетивни поремећаји, са врло тешким или тешким КК</t>
  </si>
  <si>
    <t>I72B</t>
  </si>
  <si>
    <t>Одређени мишићно-тетивни поремећаји, без врло тешких или тешких КК</t>
  </si>
  <si>
    <t>I73A</t>
  </si>
  <si>
    <t>Додатна нега због мускулоскелетних импланата/протеза, са врло тешким или тешким КК</t>
  </si>
  <si>
    <t>I73B</t>
  </si>
  <si>
    <t>Додатна нега због мускулоскелетних импланата/протеза, без врло тешких или тешких КК</t>
  </si>
  <si>
    <t>I74Z</t>
  </si>
  <si>
    <t>Повреда подлактице, ручног зглоба, шаке или стопала</t>
  </si>
  <si>
    <t>I75A</t>
  </si>
  <si>
    <t>Повреда рамена, надлактице, лакта, колена, ноге, са врло тешким КК</t>
  </si>
  <si>
    <t>I75B</t>
  </si>
  <si>
    <t>Повреда рамена, надлактице, лакта, колена, ноге, без врло тешких КК</t>
  </si>
  <si>
    <t>I76A</t>
  </si>
  <si>
    <t>Остали мускулоскелетни поремећаји, са врло тешким КК</t>
  </si>
  <si>
    <t>I76B</t>
  </si>
  <si>
    <t>Остали мускулоскелетни поремећаји, без врло тешких КК</t>
  </si>
  <si>
    <t>I77A</t>
  </si>
  <si>
    <t>Прелом карлице, са врло тешким или тешким КК</t>
  </si>
  <si>
    <t>I77B</t>
  </si>
  <si>
    <t>Прелом карлице, без врло тешких или тешких КК</t>
  </si>
  <si>
    <t>I78A</t>
  </si>
  <si>
    <t>Прелом врата бутне кости, са врло тешким или тешким КК</t>
  </si>
  <si>
    <t>I78B</t>
  </si>
  <si>
    <t>Прелом врата бутне кости, без врло тешких или тешких КК</t>
  </si>
  <si>
    <t>I79A</t>
  </si>
  <si>
    <t>Патолошка фрактура, са врло тешким КК</t>
  </si>
  <si>
    <t>I79B</t>
  </si>
  <si>
    <t>Патолошка фрактура, без врло тешким КК</t>
  </si>
  <si>
    <t>Болести и поремећаји коже, поткожног ткива и дојке</t>
  </si>
  <si>
    <t>J01A</t>
  </si>
  <si>
    <t>Микроваскуларни пренос ткива, код болести коже или дојке, са врло тешким или тешким КК</t>
  </si>
  <si>
    <t>J01B</t>
  </si>
  <si>
    <t>Микроваскуларни пренос ткива, код болести коже или дојке, без врло тешких или тешких КК</t>
  </si>
  <si>
    <t>J06Z</t>
  </si>
  <si>
    <t>Велике процедуре код болести дојке</t>
  </si>
  <si>
    <t>J07Z</t>
  </si>
  <si>
    <t>Мање процедуре код болести дојке</t>
  </si>
  <si>
    <t>J08A</t>
  </si>
  <si>
    <t>Остали трансплантати коже и/или поступци дебридмана, са врло тешким КК</t>
  </si>
  <si>
    <t>J08B</t>
  </si>
  <si>
    <t>Остали трансплантати коже и/или поступци дебридмана, без врло тешких КК</t>
  </si>
  <si>
    <t>J09Z</t>
  </si>
  <si>
    <t>Перианалне и пилонидалне процедуре</t>
  </si>
  <si>
    <t>J10Z</t>
  </si>
  <si>
    <t>Процедуре пластичне хирургије на кожи, поткожном ткиву и дојци</t>
  </si>
  <si>
    <t>J11Z</t>
  </si>
  <si>
    <t>Остале процедуре на кожи, поткожном ткиву и дојци</t>
  </si>
  <si>
    <t>J12A</t>
  </si>
  <si>
    <t>Процедуре на доњим екстремитетима, улцерација/целулитис, са врло тешким КК</t>
  </si>
  <si>
    <t>J12B</t>
  </si>
  <si>
    <t>Процедуре на доњим екстремитетима, улцерација/целулитис, без врло тешких КК и графт (пресађивање помоћу режња коже)</t>
  </si>
  <si>
    <t>J12C</t>
  </si>
  <si>
    <t>Процедуре на доњим екстремитетима, улцерација/целулитис, без врло тешких КК, без графта</t>
  </si>
  <si>
    <t>J13A</t>
  </si>
  <si>
    <t>Процедуре на доњим екстремитетима, без улцерација/целулитиса, са графтом и са врло тешким или тешким КК</t>
  </si>
  <si>
    <t>J13B</t>
  </si>
  <si>
    <t>Процедуре на доњим екстремитетима, без улцерација/целилитиса, без графта (пресађивања коже) и без врло тешких или тешких КК</t>
  </si>
  <si>
    <t>J14Z</t>
  </si>
  <si>
    <t>Већа реконструкција дојки</t>
  </si>
  <si>
    <t>J60A</t>
  </si>
  <si>
    <t>Улцерације на кожи, са врло тешким КК</t>
  </si>
  <si>
    <t>J60B</t>
  </si>
  <si>
    <t>Улцерације на кожи, без врло тешких КК</t>
  </si>
  <si>
    <t>J60C</t>
  </si>
  <si>
    <t>Улцерације на кожи, дневна болница</t>
  </si>
  <si>
    <t>J62A</t>
  </si>
  <si>
    <t>Малигна болест дојке, са врло тешким КК</t>
  </si>
  <si>
    <t>J62B</t>
  </si>
  <si>
    <t>Малигна болест дојке, без врло тешких КК</t>
  </si>
  <si>
    <t>J63A</t>
  </si>
  <si>
    <t>Немалигна болест дојке, са врло тешким КК</t>
  </si>
  <si>
    <t>J63B</t>
  </si>
  <si>
    <t>Немалигна болест дојке, без врло тешких КК</t>
  </si>
  <si>
    <t>J64A</t>
  </si>
  <si>
    <t>Целулитис, са врло тешким или тешким КК</t>
  </si>
  <si>
    <t>J64B</t>
  </si>
  <si>
    <t>Целулитис, без врло тешких или тешких КК</t>
  </si>
  <si>
    <t>J65A</t>
  </si>
  <si>
    <t>Траума коже, поткожног ткива и дојке, са врло тешким или тешким КК</t>
  </si>
  <si>
    <t>J65B</t>
  </si>
  <si>
    <t>Траума коже, поткожног ткива и дојке, без врло тешких или тешких КК</t>
  </si>
  <si>
    <t>J67A</t>
  </si>
  <si>
    <t>Мањи поремећаји коже</t>
  </si>
  <si>
    <t>J67B</t>
  </si>
  <si>
    <t>Мањи поремећаји коже, дневна болница</t>
  </si>
  <si>
    <t>J68A</t>
  </si>
  <si>
    <t>Велики поремећаји коже, са врло тешким КК</t>
  </si>
  <si>
    <t>J68B</t>
  </si>
  <si>
    <t>Велики поремећаји коже, без врло тешких КК</t>
  </si>
  <si>
    <t>J68C</t>
  </si>
  <si>
    <t>Велики поремећаји коже, дневна болница</t>
  </si>
  <si>
    <t>J69A</t>
  </si>
  <si>
    <t>Малигнитет коже, са врло тешким КК</t>
  </si>
  <si>
    <t>J69B</t>
  </si>
  <si>
    <t>Малигнитет коже, без врло тешких КК</t>
  </si>
  <si>
    <t>J69C</t>
  </si>
  <si>
    <t>Малигнитет коже, дневна болница</t>
  </si>
  <si>
    <t>Болести и поремећаји ендокриног система, поремећаји исхране и метаболизма</t>
  </si>
  <si>
    <t>K01A</t>
  </si>
  <si>
    <t>Оперативне процедуре за компликације дијабетичног стопала, са врло тешким КК</t>
  </si>
  <si>
    <t>K01B</t>
  </si>
  <si>
    <t>Оперативне процедуре за компликације дијабетичног стопала, без врло тешких КК</t>
  </si>
  <si>
    <t>K02A</t>
  </si>
  <si>
    <t>Процедуре на хипофизи, са врло тешким КК</t>
  </si>
  <si>
    <t>K02B</t>
  </si>
  <si>
    <t>Процедуре на хипофизи, без врло тешких КК</t>
  </si>
  <si>
    <t>K03Z</t>
  </si>
  <si>
    <t>Процедуре на надбубрежним жлездама</t>
  </si>
  <si>
    <t>K04A</t>
  </si>
  <si>
    <t>Веће процедуре због прекомерне гојазности, са врло тешким КК</t>
  </si>
  <si>
    <t>K04B</t>
  </si>
  <si>
    <t>Веће процедуре због прекомерне гојазности, без врло тешких КК</t>
  </si>
  <si>
    <t>K05A</t>
  </si>
  <si>
    <t>Процедуре на паратироидним жлездама, са врло тешким или тешким КК</t>
  </si>
  <si>
    <t>K05B</t>
  </si>
  <si>
    <t>Процедуре на паратироидним жлездама, без врло тешких или тешких КК</t>
  </si>
  <si>
    <t>K06A</t>
  </si>
  <si>
    <t>Процедуре на штитној жлезди, са врло тешким или тешким КК</t>
  </si>
  <si>
    <t>K06B</t>
  </si>
  <si>
    <t>Процедуре на штитној жлезди, без врло тешких или тешких КК</t>
  </si>
  <si>
    <t>K07Z</t>
  </si>
  <si>
    <t>Остале процедуре због прекомерне гојазности</t>
  </si>
  <si>
    <t>K08Z</t>
  </si>
  <si>
    <t>Процедуре на тироглосусу</t>
  </si>
  <si>
    <t>K09A</t>
  </si>
  <si>
    <t>Остале оперативне процедуре због ендокриних, нутритивних или метаболичких узрока, са врло тешким КК</t>
  </si>
  <si>
    <t>K09B</t>
  </si>
  <si>
    <t>Остале оперативне процедуре због ендокриних, нутритивних или метаболичких узрока, са тешким или умереним КК</t>
  </si>
  <si>
    <t>K09C</t>
  </si>
  <si>
    <t>Остале оперативне процедуре због ендокриних, нутритивних или метаболичких узрока, без КК</t>
  </si>
  <si>
    <t>K40A</t>
  </si>
  <si>
    <t>Ендоскопске или дијагностичке порцедуре због метаболичких поремећаја, са врло тешким КК</t>
  </si>
  <si>
    <t>K40B</t>
  </si>
  <si>
    <t>Ендоскопске или дијагностичке порцедуре због метаболичких поремећаја, без врло тешких КК</t>
  </si>
  <si>
    <t>K40C</t>
  </si>
  <si>
    <t>Ендоскопске или дијагностичке порцедуре због метаболичких поремећаја, дневна болница</t>
  </si>
  <si>
    <t>K60A</t>
  </si>
  <si>
    <t>Дијабетес, са врло тешким или тешким КК</t>
  </si>
  <si>
    <t>K60B</t>
  </si>
  <si>
    <t>Дијабетес, без врло тешких или тешких КК</t>
  </si>
  <si>
    <t>K61Z</t>
  </si>
  <si>
    <t>Тежак поремећај исхране</t>
  </si>
  <si>
    <t>K62A</t>
  </si>
  <si>
    <t>Разни метаболички поремећаји, са врло тешким или тешким КК</t>
  </si>
  <si>
    <t>K62B</t>
  </si>
  <si>
    <t>Разни метаболички поремећаји, без врло тешких или тешких КК</t>
  </si>
  <si>
    <t>K63A</t>
  </si>
  <si>
    <t>Урођени поремећаји метаболизма, са КК</t>
  </si>
  <si>
    <t>K63B</t>
  </si>
  <si>
    <t>Урођени поремећаји метаболизма, без КК</t>
  </si>
  <si>
    <t>K64A</t>
  </si>
  <si>
    <t>Ендокринолошки поремећаји, са врло тешким или тешким КК</t>
  </si>
  <si>
    <t>K64B</t>
  </si>
  <si>
    <t>Ендокринолошки поремећаји, без врло тешких или тешких КК</t>
  </si>
  <si>
    <t>Болести и поремећаји бубрега и уринарног тракта</t>
  </si>
  <si>
    <t>L02A</t>
  </si>
  <si>
    <t>Оперативна инсерција перитонеумског катетера због дијализе, са врло тешким или тешким КК</t>
  </si>
  <si>
    <t>L02B</t>
  </si>
  <si>
    <t>Оперативна инсерција перитонеумског катетера због дијализе, без врло тешких или тешких КК</t>
  </si>
  <si>
    <t>L03A</t>
  </si>
  <si>
    <t>Велике процедуре због неоплазме бубрега, уретера и мокраћне бешике, са врло тешким КК</t>
  </si>
  <si>
    <t>L03B</t>
  </si>
  <si>
    <t>Велике процедуре због неоплазме бубрега, уретера и мокраћне бешике, са тешким КК</t>
  </si>
  <si>
    <t>L03C</t>
  </si>
  <si>
    <t>Велике процедуре због неоплазме бубрега, уретера и мокраћне бешике, без врло тешких или тешких КК</t>
  </si>
  <si>
    <t>L04A</t>
  </si>
  <si>
    <t>Велике процедуре на бубрегу, уретерима и мокраћној бешици, осим због неоплазми, са врло тешким КК</t>
  </si>
  <si>
    <t>L04B</t>
  </si>
  <si>
    <t>Велике процедуре на бубрегу, уретерима и мокраћној бешици, осим због неоплазми, са тешким или умереним КК</t>
  </si>
  <si>
    <t>L04C</t>
  </si>
  <si>
    <t>Велике процедуре на бубрегу, уретерима и мокраћној бешици, осим због неоплазми, без КК</t>
  </si>
  <si>
    <t>L05A</t>
  </si>
  <si>
    <t>Трансуретрална простатектомија, са врло тешким или тешким КК</t>
  </si>
  <si>
    <t>L05B</t>
  </si>
  <si>
    <t>Трансуретрална простатектомија, без врло тешких или тешких КК</t>
  </si>
  <si>
    <t>L06A</t>
  </si>
  <si>
    <t>Мање процедуре на мокраћној бешици, са врло тешким или тешким КК</t>
  </si>
  <si>
    <t>L06B</t>
  </si>
  <si>
    <t>L07A</t>
  </si>
  <si>
    <t>Трансуретералне процедуре, осим простатектомије, са врло тешким или тешким КК</t>
  </si>
  <si>
    <t>L07B</t>
  </si>
  <si>
    <t>Трансуретералне процедуре, осим простатектомије, без врло тешких или тешких КК</t>
  </si>
  <si>
    <t>L08A</t>
  </si>
  <si>
    <t>Процедуре на уретри са КК</t>
  </si>
  <si>
    <t>L08B</t>
  </si>
  <si>
    <t>Процедуре на уретри без КК</t>
  </si>
  <si>
    <t>L09A</t>
  </si>
  <si>
    <t>Остале процедуре на бубрегу и уринарном тракту, са врло тешким КК</t>
  </si>
  <si>
    <t>L09B</t>
  </si>
  <si>
    <t>Остале процедуре на бубрегу и уринарном тракту, са тешким КК</t>
  </si>
  <si>
    <t>L09C</t>
  </si>
  <si>
    <t>Остале процедуре на бубрегу и уринарном тракту, без врло тешких или тешких КК</t>
  </si>
  <si>
    <t>L40Z</t>
  </si>
  <si>
    <t>Уретероскопија</t>
  </si>
  <si>
    <t>L41Z</t>
  </si>
  <si>
    <t>Цистоуретероскопија, истог дана</t>
  </si>
  <si>
    <t>L42Z</t>
  </si>
  <si>
    <t>Eкстракорпорална литотрипсија (ЕSWL) мокраћних каменаца</t>
  </si>
  <si>
    <t>L60A</t>
  </si>
  <si>
    <t>Бубрежна инсуфицијенција, са врло тешким КК</t>
  </si>
  <si>
    <t>L60B</t>
  </si>
  <si>
    <t>Бубрежна инсуфицијенција, са тешким КК</t>
  </si>
  <si>
    <t>L60C</t>
  </si>
  <si>
    <t>Бубрежна инсуфицијенција бубрега, без врло тешких или тешких КК</t>
  </si>
  <si>
    <t>L61Z</t>
  </si>
  <si>
    <t>Пријем због дијализе</t>
  </si>
  <si>
    <t>L62A</t>
  </si>
  <si>
    <t>Неоплазме бубрега и уринарног система, са врло тешким или тешким КК</t>
  </si>
  <si>
    <t>L62B</t>
  </si>
  <si>
    <t>Неоплазме бубрега и уринарног система, без врло тешких или тешких КК</t>
  </si>
  <si>
    <t>L63A</t>
  </si>
  <si>
    <t>Инфекција бубрега и уринарног тракта, са врло тешким или тешким КК</t>
  </si>
  <si>
    <t>L63B</t>
  </si>
  <si>
    <t>Инфекција бубрега и уринарног тракта, без врло тешких или тешких КК</t>
  </si>
  <si>
    <t>L64Z</t>
  </si>
  <si>
    <t>Мокраћни каменци и опструкција</t>
  </si>
  <si>
    <t>L65A</t>
  </si>
  <si>
    <t>Знаци и симптоми повезани са бубрегом и уринарним трактом, са врло тешким или тешким КК</t>
  </si>
  <si>
    <t>L65B</t>
  </si>
  <si>
    <t>Знаци и симптоми повезани са бубрегом и уринарним трактом без врло тешких или тешких КК</t>
  </si>
  <si>
    <t>L66Z</t>
  </si>
  <si>
    <t>Стриктура уретре</t>
  </si>
  <si>
    <t>L67A</t>
  </si>
  <si>
    <t>Остали поремећаји бубрега и уринарног тракта, са врло тешким или тешким КК</t>
  </si>
  <si>
    <t>L67B</t>
  </si>
  <si>
    <t>Остали поремећаји бубрега и уринарног тракта, без врло тешких или тешких КК</t>
  </si>
  <si>
    <t>L68Z</t>
  </si>
  <si>
    <t>Перитонеална дијализа</t>
  </si>
  <si>
    <t>Болести и поремећеји мушког репродуктивног система</t>
  </si>
  <si>
    <t>M01A</t>
  </si>
  <si>
    <t>Велике процедуре на мушкој карлици, са врло тешким или тешким КК</t>
  </si>
  <si>
    <t>M01B</t>
  </si>
  <si>
    <t>Велике процедуре на мушкој карлици, без врло тешких или тешких КК</t>
  </si>
  <si>
    <t>M02A</t>
  </si>
  <si>
    <t>Трансуретрална простатектомија са врло тешким или тешким КК</t>
  </si>
  <si>
    <t>M02B</t>
  </si>
  <si>
    <t>Трансуретрална простатектомија без врло тешких или тешких КК</t>
  </si>
  <si>
    <t>M03Z</t>
  </si>
  <si>
    <t>Процедуре на пенису</t>
  </si>
  <si>
    <t>M04Z</t>
  </si>
  <si>
    <t>Процедуре на тестисима</t>
  </si>
  <si>
    <t>M05Z</t>
  </si>
  <si>
    <t>Обрезивање (циркумсцизија)</t>
  </si>
  <si>
    <t>M06A</t>
  </si>
  <si>
    <t>Остале оперативне процедуре на мушком гениталном систему и малигнитет</t>
  </si>
  <si>
    <t>M06B</t>
  </si>
  <si>
    <t>Остале оперативне процедуре на мушком гениталном систему , без малигнитета</t>
  </si>
  <si>
    <t>M40Z</t>
  </si>
  <si>
    <t>Цистоуретероскопија, без КК</t>
  </si>
  <si>
    <t>M60A</t>
  </si>
  <si>
    <t>Малигна болест мушког гениталног система, са врло тешким или тешким КК</t>
  </si>
  <si>
    <t>M60B</t>
  </si>
  <si>
    <t>Малигна болест мушког гениталног система, без врло тешких или тешких КК</t>
  </si>
  <si>
    <t>M61Z</t>
  </si>
  <si>
    <t>Бенигна хипертрофија простате</t>
  </si>
  <si>
    <t>M62Z</t>
  </si>
  <si>
    <t>Упала мушког гениталног система</t>
  </si>
  <si>
    <t>M63Z</t>
  </si>
  <si>
    <t>Стерилизација мушкарца</t>
  </si>
  <si>
    <t>M64Z</t>
  </si>
  <si>
    <t>Остале болести (дијагнозе) мушког гениталног система</t>
  </si>
  <si>
    <t>Болести и поремећаји женског репродуктивног система</t>
  </si>
  <si>
    <t>N01Z</t>
  </si>
  <si>
    <t>Евисцерација органа мале карлице и радикална вулвектомија</t>
  </si>
  <si>
    <t>N04A</t>
  </si>
  <si>
    <t>Хистеректомија због немалигних узрока, са врло тешким или тешким КК</t>
  </si>
  <si>
    <t>N04B</t>
  </si>
  <si>
    <t>Хистеректомија због немалигних узрока, без врло тешких или тешких КК</t>
  </si>
  <si>
    <t>N05A</t>
  </si>
  <si>
    <t>Овариектомија и сложене процедуре на јајоводу због немалигних узрока, са врло тешким или тешким КК</t>
  </si>
  <si>
    <t>N05B</t>
  </si>
  <si>
    <t>Овариектомија и сложене процедуре на јајоводу због немалигних узрока, без врло тешких или тешких КК</t>
  </si>
  <si>
    <t>N06A</t>
  </si>
  <si>
    <t>Процедуре реконструкције на женском репродуктивном систему, са врло тешким или тешким КК</t>
  </si>
  <si>
    <t>N06B</t>
  </si>
  <si>
    <t>Процедуре реконструкције на женском репродуктивном систему, без врло тешких или тешких КК</t>
  </si>
  <si>
    <t>N07Z</t>
  </si>
  <si>
    <t>Остале процедуре на материци и аднексама због немалигних узрока</t>
  </si>
  <si>
    <t>N08Z</t>
  </si>
  <si>
    <t>Ендоскопске и лапароскопске процедуре на женском репродуктивном систему</t>
  </si>
  <si>
    <t>N09Z</t>
  </si>
  <si>
    <t>Конизација, поступци на вагини, цервиксу (грлићу материце) и вулви (стидници)</t>
  </si>
  <si>
    <t>N10Z</t>
  </si>
  <si>
    <t>Дијагностичка киретажа или дијагностичка хистероскопија</t>
  </si>
  <si>
    <t>N11Z</t>
  </si>
  <si>
    <t>Остале оперативне процедуре на женском репродуктивном систему</t>
  </si>
  <si>
    <t>N12A</t>
  </si>
  <si>
    <t>Процедуре на материци и аднексама, са врло тешким или тешким КК</t>
  </si>
  <si>
    <t>N12B</t>
  </si>
  <si>
    <t>Процедуре на материци и аднексама, без врло тешких или тешких КК</t>
  </si>
  <si>
    <t>N60A</t>
  </si>
  <si>
    <t>Малигне болести женског репродуктивног система, са врло тешким КК</t>
  </si>
  <si>
    <t>N60B</t>
  </si>
  <si>
    <t>Малигне болести женског репродуктивног система, без врло тешких КК</t>
  </si>
  <si>
    <t>N61Z</t>
  </si>
  <si>
    <t>Инфекције женског репродуктивног система</t>
  </si>
  <si>
    <t>N62Z</t>
  </si>
  <si>
    <t>Менструални и други поремећаји женског репродуктивног система</t>
  </si>
  <si>
    <t>Трудноћа, порођај и пуерперијум</t>
  </si>
  <si>
    <t>O01A</t>
  </si>
  <si>
    <t>Порођај царским резом, са врло тешким или тешким КК</t>
  </si>
  <si>
    <t>O01B</t>
  </si>
  <si>
    <t>Порођај царским резом, без врло тешких или тешких КК</t>
  </si>
  <si>
    <t>O02A</t>
  </si>
  <si>
    <t>Вагинални порођај са оперативним процедурама, са врло тешким или тешким КК</t>
  </si>
  <si>
    <t>O02B</t>
  </si>
  <si>
    <t>Вагинални порођај са оперативним процедурама, без врло тешких или тешких КК</t>
  </si>
  <si>
    <t>O03A</t>
  </si>
  <si>
    <t>Ектопична трудноћа, са врло тешким КК</t>
  </si>
  <si>
    <t>O03B</t>
  </si>
  <si>
    <t>Ектопична трудноћа, без врло тешких КК</t>
  </si>
  <si>
    <t>O04A</t>
  </si>
  <si>
    <t>Оперативни поступак у постпарталном периоду или после побачаја, са врло тешким или тешким КК</t>
  </si>
  <si>
    <t>O04B</t>
  </si>
  <si>
    <t>Оперативни поступак у постпарталном периоду или после побачаја, без врло тешких или тешких КК</t>
  </si>
  <si>
    <t>O05Z</t>
  </si>
  <si>
    <t>Побачај и оперативне процедуре</t>
  </si>
  <si>
    <t>O60Z</t>
  </si>
  <si>
    <t>Вагинални порођај</t>
  </si>
  <si>
    <t>O61Z</t>
  </si>
  <si>
    <t>Постпартални период и период после побачаја без оперативних поступака</t>
  </si>
  <si>
    <t>O63Z</t>
  </si>
  <si>
    <t>Побачај без оперативних процедура</t>
  </si>
  <si>
    <t>O64Z</t>
  </si>
  <si>
    <t>Лажни трудови</t>
  </si>
  <si>
    <t>O66Z</t>
  </si>
  <si>
    <t>Пренатални или други акушерски пријем</t>
  </si>
  <si>
    <t>Новорођенчад</t>
  </si>
  <si>
    <t>P01Z</t>
  </si>
  <si>
    <t>Новорођенче, смртни исход или премештај у другу болницу, &lt; 5 дана и значајни оперативни поступци</t>
  </si>
  <si>
    <t>P02Z</t>
  </si>
  <si>
    <t>Кардиоторакални или васкуларни поремећај новорођенчета</t>
  </si>
  <si>
    <t>P03Z</t>
  </si>
  <si>
    <t>Новорођенче, тежина на пријему 1000 - 1499 грама, са значајним оперативним поступком</t>
  </si>
  <si>
    <t>P04Z</t>
  </si>
  <si>
    <t>Новорођенче, тежина на пријему  1500 -1999 грама, са значајним оперативним поступком</t>
  </si>
  <si>
    <t>P05Z</t>
  </si>
  <si>
    <t>Новорођенче, тежина на пријему  2000 -2499 грама, са значајним оперативним поступком</t>
  </si>
  <si>
    <t>P06A</t>
  </si>
  <si>
    <t>Новорођенче, тежина на пријему  &gt; 2499 грама, са значајним оперативним поступком, са вишеструким великим тешкоћама</t>
  </si>
  <si>
    <t>P06B</t>
  </si>
  <si>
    <t>Новорођенче, тежина на пријему &gt; 2499 грама, са значајним оперативним поступком, без вишеструких великих тешкоћа</t>
  </si>
  <si>
    <t>P60A</t>
  </si>
  <si>
    <t>Новорођенче, смртни исход или премештај у другу болницу за акутно болничко лечењ,е &lt; 5 дана од порођаја без значајних оперативних поступака</t>
  </si>
  <si>
    <t>P60B</t>
  </si>
  <si>
    <t>Новорођенче, смртни исход или премештај у другу болницу, &lt; 5 дана од поновног пријема без значајних оперативних поступака</t>
  </si>
  <si>
    <t>P61Z</t>
  </si>
  <si>
    <t>Новорођенче, тежина на пријему &lt; 750 грама</t>
  </si>
  <si>
    <t>P62Z</t>
  </si>
  <si>
    <t>Новорођенче, тежина на пријему 750 - 999 грама</t>
  </si>
  <si>
    <t>P63Z</t>
  </si>
  <si>
    <t>Новорођенче, тежина на пријему 1000-1249 грама, без значајних оперативних поступака</t>
  </si>
  <si>
    <t>P64Z</t>
  </si>
  <si>
    <t>Новорођенче, тежина на пријему 1250-1499 грама, без значајних оперативних поступака</t>
  </si>
  <si>
    <t>P65A</t>
  </si>
  <si>
    <t>Новорођенче, тежина на пријему 1500 -1999 грама, без значајних оперативних поступака, са вишеструким великим тешкоћама</t>
  </si>
  <si>
    <t>P65B</t>
  </si>
  <si>
    <t>Новорођенче, тежина на пријему 1500 -1999 грама, без значајних оперативних поступака са великим тешкоћама</t>
  </si>
  <si>
    <t>P65C</t>
  </si>
  <si>
    <t>Новорођенче, тежина на пријему 1500 -1999 грама, без значајних оперативних поступака са осталим тешкоћама</t>
  </si>
  <si>
    <t>P65D</t>
  </si>
  <si>
    <t>Новорођенче, тежина на пријему 1500 -1999 грама, без значајних оперативних поступака без тешкоћа</t>
  </si>
  <si>
    <t>P66A</t>
  </si>
  <si>
    <t>Новорођенче, тежина на пријему 2000 -2499 грама, без значајних оперативних поступака са вишеструким великим тешкоћама</t>
  </si>
  <si>
    <t>P66B</t>
  </si>
  <si>
    <t>Новорођенче, тежина на пријему 2000 -2499 грама, без значајних оперативних поступака са великим тешкоћама</t>
  </si>
  <si>
    <t>P66C</t>
  </si>
  <si>
    <t>Новорођенче, тежина на пријему 2000 -2499 грама, без значајних оперативних поступака са осталим тешкоћама</t>
  </si>
  <si>
    <t>P66D</t>
  </si>
  <si>
    <t>Новорођенче, тежина на пријему 2000 -2499 грама, без значајних оперативних поступака без тешкоћа</t>
  </si>
  <si>
    <t>P67A</t>
  </si>
  <si>
    <t>Новорођенче, тежина на пријему &gt; 2499 грама, без значајних оперативних поступака са вишеструким великим тешкоћама</t>
  </si>
  <si>
    <t>P67B</t>
  </si>
  <si>
    <t>Новорођенче, тежина на пријему &gt; 2499 грама, без значајних оперативних поступака са великим тешкоћама</t>
  </si>
  <si>
    <t>P67C</t>
  </si>
  <si>
    <t>Новорођенче, тежина на пријему &gt; 2499 грама, без значајних оперативних поступака са осталим тешкоћама</t>
  </si>
  <si>
    <t>P67D</t>
  </si>
  <si>
    <t>Новорођенче, тежина на пријему &gt; 2499 грама, без значајних оперативних поступака без тешкоћа</t>
  </si>
  <si>
    <t>Болести и поремећаји крви и крвотворних органа и имунолошки поремећаји</t>
  </si>
  <si>
    <t>Q01Z</t>
  </si>
  <si>
    <t>Спленектомија</t>
  </si>
  <si>
    <t>Q02A</t>
  </si>
  <si>
    <t>Остале оперативне процедуре због болести крви и крвотворних органа, са врло тешким или тешким КК</t>
  </si>
  <si>
    <t>Q02B</t>
  </si>
  <si>
    <t>Остале оперативне процедуре због болести крви и крвотворних органа, без врло тешких или тешких КК</t>
  </si>
  <si>
    <t>Q60A</t>
  </si>
  <si>
    <t>Поремећаји имунитета и ретикулоендотелног система, са врло тешким или тешким КК</t>
  </si>
  <si>
    <t>Q60B</t>
  </si>
  <si>
    <t>Поремећаји имунитета и ретикулоендотелног система, без врло тешких или тешких КК и малигнитет</t>
  </si>
  <si>
    <t>Q60C</t>
  </si>
  <si>
    <t>Поремећаји имунитета и ретикулоендотелног система, без врло тешких или тешких КК без малигнитета</t>
  </si>
  <si>
    <t>Q61A</t>
  </si>
  <si>
    <t>Поремећаји еритроцита, са врло тешким или тешким КК</t>
  </si>
  <si>
    <t>Q61B</t>
  </si>
  <si>
    <t>Поремећаји еритроцита, без врло тешких или тешких КК</t>
  </si>
  <si>
    <t>Q62Z</t>
  </si>
  <si>
    <t>Поремећаји коагулације крви</t>
  </si>
  <si>
    <t>Неопластични поремећаји (хематолошки и солидни тумори)</t>
  </si>
  <si>
    <t>R01A</t>
  </si>
  <si>
    <t>Лимфом и леукемија са великим оперативним поступцима и са врло тешким или тешким КК</t>
  </si>
  <si>
    <t>R01B</t>
  </si>
  <si>
    <t>Лимфом и леукемија са великим оперативним поступцима, без врло тешких или тешких КК</t>
  </si>
  <si>
    <t>R02A</t>
  </si>
  <si>
    <t>Остали неопластични поремећаји са великим оперативним процедурама, са врло тешким КК</t>
  </si>
  <si>
    <t>R02B</t>
  </si>
  <si>
    <t>R02C</t>
  </si>
  <si>
    <t>Остали неопластични поремећаји са великим оперативним процедурама, без КК</t>
  </si>
  <si>
    <t>R03A</t>
  </si>
  <si>
    <t>Лимфом и леукемија са осталим оперативним процедурама, са врло тешким или тешким КК</t>
  </si>
  <si>
    <t>R03B</t>
  </si>
  <si>
    <t>Лимфом и леукемија са осталим оперативним процедурама, без врло тешких или тешких КК</t>
  </si>
  <si>
    <t>R04A</t>
  </si>
  <si>
    <t>Остали неопластични поремећаји са осталим оперативним процедурама са врло тешким или тешким КК</t>
  </si>
  <si>
    <t>R04B</t>
  </si>
  <si>
    <t>Остали неопластични поремећаји са осталим оперативним процедурама без врло тешких или тешких КК</t>
  </si>
  <si>
    <t>R60A</t>
  </si>
  <si>
    <t>Акутна леукемија, са врло тешким КК</t>
  </si>
  <si>
    <t>R60B</t>
  </si>
  <si>
    <t>Акутна леукемија, без врло тешких КК</t>
  </si>
  <si>
    <t>R61A</t>
  </si>
  <si>
    <t>Лимфом и неакутна леукемија, са врло тешким КК</t>
  </si>
  <si>
    <t>R61B</t>
  </si>
  <si>
    <t>Лимфом и неакутна леукемија, без врло тешких КК</t>
  </si>
  <si>
    <t>R61C</t>
  </si>
  <si>
    <t>Лимфом или неакутна леукемија, дневна болница</t>
  </si>
  <si>
    <t>R62A</t>
  </si>
  <si>
    <t>Остали неопластични поремећаји са КК</t>
  </si>
  <si>
    <t>R62B</t>
  </si>
  <si>
    <t>Остали неопластични поремећаји без КК</t>
  </si>
  <si>
    <t>R63Z</t>
  </si>
  <si>
    <t>Хемотерапија</t>
  </si>
  <si>
    <t>R64Z</t>
  </si>
  <si>
    <t>Радиотерапија</t>
  </si>
  <si>
    <t>Инфективне и паразитске болести</t>
  </si>
  <si>
    <t>S60Z</t>
  </si>
  <si>
    <t>ХИВ, дневна болница</t>
  </si>
  <si>
    <t>S65A</t>
  </si>
  <si>
    <t>Болести повезане са ХИВ-ом, са врло тешким КК</t>
  </si>
  <si>
    <t>S65B</t>
  </si>
  <si>
    <t>Болести повезане са ХИВ-ом, са тешким КК</t>
  </si>
  <si>
    <t>S65C</t>
  </si>
  <si>
    <t>Болести повезане са ХИВ-ом, без врло тешких или тешких КК</t>
  </si>
  <si>
    <t>T01A</t>
  </si>
  <si>
    <t>Оперативни поступци због инфективних и паразитарних болести, са врло тешким КК</t>
  </si>
  <si>
    <t>T01B</t>
  </si>
  <si>
    <t>Оперативни поступци због инфективних и паразитарних болести, са тешким или умереним КК</t>
  </si>
  <si>
    <t>T01C</t>
  </si>
  <si>
    <t>Оперативни поступци због инфективних и паразитарних болести, без КК</t>
  </si>
  <si>
    <t>T40Z</t>
  </si>
  <si>
    <t>Инфективне или паразитске болести са вентилаторном подршком</t>
  </si>
  <si>
    <t>T60A</t>
  </si>
  <si>
    <t>Септикемија, са врло тешким или тешким КК</t>
  </si>
  <si>
    <t>T60B</t>
  </si>
  <si>
    <t>Септикемија без врло тешких или тешких КК</t>
  </si>
  <si>
    <t>T61A</t>
  </si>
  <si>
    <t>Постоперативне и посттрауматске инфекције, старост &gt; 54 године или са врло тешким или тешким КК</t>
  </si>
  <si>
    <t>T61B</t>
  </si>
  <si>
    <t>Постоперативне и посттрауматске инфекције, старост &lt; 55година или без врло тешких или тешких КК</t>
  </si>
  <si>
    <t>T62A</t>
  </si>
  <si>
    <t>Повишена температура непознатог порекла са КК</t>
  </si>
  <si>
    <t>T62B</t>
  </si>
  <si>
    <t>Повишена температура непознатог порекла без КК</t>
  </si>
  <si>
    <t>T63Z</t>
  </si>
  <si>
    <t>Вирусна инфекција</t>
  </si>
  <si>
    <t>T64A</t>
  </si>
  <si>
    <t>Остале инфективне и паразитарне болести, са врло тешким КК</t>
  </si>
  <si>
    <t>T64B</t>
  </si>
  <si>
    <t>Остале инфективне и паразитарне болести, са тешким или умереним КК</t>
  </si>
  <si>
    <t>T64C</t>
  </si>
  <si>
    <t>Остале инфективне и паразитарне болестии, без КК</t>
  </si>
  <si>
    <t>Металне болести и поремећаји</t>
  </si>
  <si>
    <t>U40Z</t>
  </si>
  <si>
    <t>Лечење менталног здравља, истог дана и примена електроконвулзивне терапије</t>
  </si>
  <si>
    <t>U60Z</t>
  </si>
  <si>
    <t>Лечење менталног здравља, истог дана, без примене електроконвулзивне терапије</t>
  </si>
  <si>
    <t>U61Z</t>
  </si>
  <si>
    <t>Схизофрени поремећаји</t>
  </si>
  <si>
    <t>U62A</t>
  </si>
  <si>
    <t>Параноја и акутни психотични поремећаји, са врло тешким или тешким КК или присилно лечење</t>
  </si>
  <si>
    <t>U62B</t>
  </si>
  <si>
    <t>Параноја и акутни психотични поремећаји, без врло тешких или тешких КК, без присилног лечења</t>
  </si>
  <si>
    <t>U63Z</t>
  </si>
  <si>
    <t>Велики афективни поремећаји</t>
  </si>
  <si>
    <t>U64Z</t>
  </si>
  <si>
    <t>Остали афективни и соматоформни поремећаји</t>
  </si>
  <si>
    <t>U65Z</t>
  </si>
  <si>
    <t>Анксиозни поремећаји</t>
  </si>
  <si>
    <t>U66Z</t>
  </si>
  <si>
    <t>Поремећаји исхране и опсесивно-компулзивни поремећаји</t>
  </si>
  <si>
    <t>U67Z</t>
  </si>
  <si>
    <t>Поремећаји личности и акутне реакције</t>
  </si>
  <si>
    <t>U68Z</t>
  </si>
  <si>
    <t>Ментални поремећаји у дечијем добу</t>
  </si>
  <si>
    <t>Коришћење алкохола/дроге и органски ментални поремећаји узроковани коришћењем алкохола/дроге</t>
  </si>
  <si>
    <t>V60Z</t>
  </si>
  <si>
    <t>Интоксикација алкохолом и апстиненцијални синдром</t>
  </si>
  <si>
    <t>V61Z</t>
  </si>
  <si>
    <t>Интоксикација дрогама и апстиненцијални синдром</t>
  </si>
  <si>
    <t>V62A</t>
  </si>
  <si>
    <t>V62B</t>
  </si>
  <si>
    <t>Поремећаји узроковани злоупотребом алкохола и зависност од алкохола, истог дана</t>
  </si>
  <si>
    <t>V63Z</t>
  </si>
  <si>
    <t>Поремећаји узроковани злоупотребом опијата и зависност од опијата</t>
  </si>
  <si>
    <t>V64Z</t>
  </si>
  <si>
    <t>Поремећаји узроковани злоупотребом осталих дрога (лекова) и зависност од истих</t>
  </si>
  <si>
    <t>Повреде, тровања и токсични ефекти лекова</t>
  </si>
  <si>
    <t>W01Z</t>
  </si>
  <si>
    <t>Процедуре вентилације и краниотомије због вишеструке значајне трауме</t>
  </si>
  <si>
    <t>W02A</t>
  </si>
  <si>
    <t>Процедуре на куку, бутној кости и екстремитетима због значајне вишеструке трауме, са имплантацијом, са врло тешким или тешким КК</t>
  </si>
  <si>
    <t>W02B</t>
  </si>
  <si>
    <t>Процедуре на куку, бутној кости и екстремитетима због значајне вишеструке трауме, са имплантацијом, без врло тешких или тешких КК</t>
  </si>
  <si>
    <t>W03Z</t>
  </si>
  <si>
    <t>Абдоминалне процедуре због вишеструке значајне трауме</t>
  </si>
  <si>
    <t>W04A</t>
  </si>
  <si>
    <t>Остале процедуре због вишеструке значајне трауме, са врло тешким или тешким КК</t>
  </si>
  <si>
    <t>W04B</t>
  </si>
  <si>
    <t>Остале процедуре због вишеструке значајне трауме, без врло тешких или тешких КК</t>
  </si>
  <si>
    <t>W60Z</t>
  </si>
  <si>
    <t>Вишеструка траума, смртни исход или премештај у другу болницу, &lt; 5 дана</t>
  </si>
  <si>
    <t>W61A</t>
  </si>
  <si>
    <t>Вишеструка траума, без значајних процедура, са врло тешким или тешким КК</t>
  </si>
  <si>
    <t>W61B</t>
  </si>
  <si>
    <t>Вишеструка траума, без значајних процедура, без врло тешких или тешких КК</t>
  </si>
  <si>
    <t>X02A</t>
  </si>
  <si>
    <t>Микроваскуларни пренос ткива или режња коже због повреде шаке, са врло тешким или тешким КК</t>
  </si>
  <si>
    <t>X02B</t>
  </si>
  <si>
    <t>Режањ коже због повреде шаке, без врло тешких или тешких КК</t>
  </si>
  <si>
    <t>X04A</t>
  </si>
  <si>
    <t>Остале процедуре због повреде доњих екстрмитета, са врло тешким или тешким КК</t>
  </si>
  <si>
    <t>X04B</t>
  </si>
  <si>
    <t>Остале процедуре због повреде доњих екстрмитета, без врло тешких или тешких КК</t>
  </si>
  <si>
    <t>X05A</t>
  </si>
  <si>
    <t>Остале процедуре због повреда на шаци, са КК</t>
  </si>
  <si>
    <t>X05B</t>
  </si>
  <si>
    <t>Остале процедуре због повреда на шаци, без КК</t>
  </si>
  <si>
    <t>X06A</t>
  </si>
  <si>
    <t>Остале процедуре због других повреда, са врло тешким или тешким КК</t>
  </si>
  <si>
    <t>X06B</t>
  </si>
  <si>
    <t>Остале процедуре због других повреда, без врло тешких или тешких КК</t>
  </si>
  <si>
    <t>X07A</t>
  </si>
  <si>
    <t>Режањ коже код повреда шаке, са микроваскуларним преносом ткива или са врло тешким или тешким КК</t>
  </si>
  <si>
    <t>X07B</t>
  </si>
  <si>
    <t>Режањ коже код повреда шаке, без микроваскуларног преноса ткива, без врло тешких или тешких КК</t>
  </si>
  <si>
    <t>X40Z</t>
  </si>
  <si>
    <t>Повреде, тровања и токсични ефекти лекова са вентилаторном подршком</t>
  </si>
  <si>
    <t>X60A</t>
  </si>
  <si>
    <t>Повреде, са врло тешким или тешким КК</t>
  </si>
  <si>
    <t>X60B</t>
  </si>
  <si>
    <t>Повреде, без врло тешких или тешких КК</t>
  </si>
  <si>
    <t>X61Z</t>
  </si>
  <si>
    <t>Алергијске реакције</t>
  </si>
  <si>
    <t>X62A</t>
  </si>
  <si>
    <t>Тровање/токсични ефекат лекова, са врло тешким или тешким КК</t>
  </si>
  <si>
    <t>X62B</t>
  </si>
  <si>
    <t>Тровање/токсични ефекат лекова, без врло тешких или тешких КК</t>
  </si>
  <si>
    <t>X63A</t>
  </si>
  <si>
    <t>Последице лечења, са врло тешким или тешким КК</t>
  </si>
  <si>
    <t>X63B</t>
  </si>
  <si>
    <t>Последице лечења, без врло тешких или тешких КК</t>
  </si>
  <si>
    <t>X64A</t>
  </si>
  <si>
    <t>Остале повреде, тровања и токсични ефекти, са врло тешким или тешким КК</t>
  </si>
  <si>
    <t>X64B</t>
  </si>
  <si>
    <t>Остале повреде, тровања и токсични ефекти, без врло тешких или тешких КК</t>
  </si>
  <si>
    <t>Опекотине</t>
  </si>
  <si>
    <t>Y01Z</t>
  </si>
  <si>
    <t>Тешке опекотине високог степена</t>
  </si>
  <si>
    <t>Y02A</t>
  </si>
  <si>
    <t>Остале опекотине и употреба режња коже, са КК</t>
  </si>
  <si>
    <t>Y02B</t>
  </si>
  <si>
    <t>Остале опекотине и употреба режња коже, без КК</t>
  </si>
  <si>
    <t>Y03Z</t>
  </si>
  <si>
    <t>Остале оперативне процедуре због других опекотина</t>
  </si>
  <si>
    <t>Y60Z</t>
  </si>
  <si>
    <t>Опекотине, премештај у другу установу за акутно болничко лечење, &lt; 5 дана</t>
  </si>
  <si>
    <t>Y61Z</t>
  </si>
  <si>
    <t>Тешке опекотине</t>
  </si>
  <si>
    <t>Y62A</t>
  </si>
  <si>
    <t>Остале опекотине, са КК</t>
  </si>
  <si>
    <t>Y62B</t>
  </si>
  <si>
    <t>Остале опекотине, без КК</t>
  </si>
  <si>
    <t>Фактори који утичу на здравствено стање и остали контакти са здравственом службом</t>
  </si>
  <si>
    <t>Z01A</t>
  </si>
  <si>
    <t>Оперативни поступци и дијагнозе које се доводе у везу са осталим контактима са здравственом службом, са врло тешким или тешким КК</t>
  </si>
  <si>
    <t>Z01B</t>
  </si>
  <si>
    <t>Оперативни поступци и дијагнозе које се доводе у везу са осталим контактима са здравственом службом без врло тешких или тешких КК</t>
  </si>
  <si>
    <t>Z40Z</t>
  </si>
  <si>
    <t>Контролни преглед са ендоскопијом, дневна болница</t>
  </si>
  <si>
    <t>Z60A</t>
  </si>
  <si>
    <t>Рехабилитација, са врло тешким или тешким КК</t>
  </si>
  <si>
    <t>Z60B</t>
  </si>
  <si>
    <t>Рехабилитација, без врло тешких или тешких КК</t>
  </si>
  <si>
    <t>Z60C</t>
  </si>
  <si>
    <t>Рехабилитација, истог дана</t>
  </si>
  <si>
    <t>Z61A</t>
  </si>
  <si>
    <t>Z61B</t>
  </si>
  <si>
    <t>Знаци и симптоми, дневна болница</t>
  </si>
  <si>
    <t>Z63A</t>
  </si>
  <si>
    <t>Остала накнадна нега, са врло тешким или тешким КК</t>
  </si>
  <si>
    <t>Z63B</t>
  </si>
  <si>
    <t>Остала накнадна нега, без врло тешких или тешких КК</t>
  </si>
  <si>
    <t>Z64A</t>
  </si>
  <si>
    <t>Остали фактори који утичу на здравствено стање</t>
  </si>
  <si>
    <t>Z64B</t>
  </si>
  <si>
    <t>Остали фактори који утичу на здравствено стање, истог дана</t>
  </si>
  <si>
    <t>Z65Z</t>
  </si>
  <si>
    <t>Вишеструке, остале и неспецифичне конгениталне аномалије</t>
  </si>
  <si>
    <t>Неповезане оперативне процедуре</t>
  </si>
  <si>
    <t>801A</t>
  </si>
  <si>
    <t>Оперативне процедуре неповезане са основним узроком хоспитализације, са врло тешким КК</t>
  </si>
  <si>
    <t>801B</t>
  </si>
  <si>
    <t>Оперативне процедуре неповезане са основним узроком хоспитализације, са тешким или умереним КК</t>
  </si>
  <si>
    <t>801C</t>
  </si>
  <si>
    <t>Оперативне процедуре неповезане са основним узроком хоспитализације, без КК</t>
  </si>
  <si>
    <t>Погрешни ДСГ</t>
  </si>
  <si>
    <t>960Z</t>
  </si>
  <si>
    <t>Не може се груписати</t>
  </si>
  <si>
    <t>961Z</t>
  </si>
  <si>
    <t>Неприхватљива главна дијагноза</t>
  </si>
  <si>
    <t>963Z</t>
  </si>
  <si>
    <t>Неонатална дијагноза која није у складу са старошћу и тежином</t>
  </si>
  <si>
    <t>Дијагностички сродне групе (ДСГ)</t>
  </si>
  <si>
    <t>11. Урологија и нефрологија</t>
  </si>
  <si>
    <t>Број оперисаних у дневној болници</t>
  </si>
  <si>
    <t>Број операција у дневној болници</t>
  </si>
  <si>
    <t>Број оперисаних (хоспитализовани)</t>
  </si>
  <si>
    <t>Број операција (хоспитализовани)</t>
  </si>
  <si>
    <t>Укупан број оперисаних</t>
  </si>
  <si>
    <t>Број лица којима је уграђен материјал</t>
  </si>
  <si>
    <t>Некласификоване главне дијагностичке категорије</t>
  </si>
  <si>
    <t>Лекови са посебним режимом издавања (Лекови са Ц листе)</t>
  </si>
  <si>
    <t>Остале услуге</t>
  </si>
  <si>
    <t>Здравствене услуге</t>
  </si>
  <si>
    <t>Специјалистички прегледи</t>
  </si>
  <si>
    <t>1.</t>
  </si>
  <si>
    <t>2.</t>
  </si>
  <si>
    <t>3.</t>
  </si>
  <si>
    <t>4.</t>
  </si>
  <si>
    <t>5.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</si>
  <si>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</si>
  <si>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</si>
  <si>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</si>
  <si>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</si>
  <si>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</si>
  <si>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</si>
  <si>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</si>
  <si>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</si>
  <si>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</si>
  <si>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</si>
  <si>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</si>
  <si>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</si>
  <si>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</si>
  <si>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РБ</t>
  </si>
  <si>
    <t>Назив Табеле</t>
  </si>
  <si>
    <t>Табела 16.</t>
  </si>
  <si>
    <t>Табела 17.</t>
  </si>
  <si>
    <t>Табела 18.</t>
  </si>
  <si>
    <t>Табела 19.</t>
  </si>
  <si>
    <t>Еритроцити у адитивној солуцији</t>
  </si>
  <si>
    <t>Тромбоцити концентрат</t>
  </si>
  <si>
    <t>Укупан број запослених (на одређено и неодређено време) који се финансирају из средстава РФЗО</t>
  </si>
  <si>
    <t>Укупан број запослених на одређено време који се финансирају из средстава РФЗО</t>
  </si>
  <si>
    <t>Број запослених на одређено време због повећаног обима посла</t>
  </si>
  <si>
    <t>Број запослених на одређено време због замене одсутних запослених</t>
  </si>
  <si>
    <t>Превенција и контрола болничких инфекција</t>
  </si>
  <si>
    <t>Број лица на акутној хемодијализи</t>
  </si>
  <si>
    <t>Број лица на хроничној хемодијализи</t>
  </si>
  <si>
    <t>Категорија</t>
  </si>
  <si>
    <t>Grand Total</t>
  </si>
  <si>
    <t>Напомена</t>
  </si>
  <si>
    <t>План за 2025.</t>
  </si>
  <si>
    <t>Амбулантни (План за 2025.)</t>
  </si>
  <si>
    <t>Укупно (План за 2025.)</t>
  </si>
  <si>
    <t>Планиран укупан број процедура за које се воде листе чекања за 2025.</t>
  </si>
  <si>
    <t>Планиран број процедура за пацијенте који су на листи чекања за 2025.</t>
  </si>
  <si>
    <t>ЗА 2025. ГОДИНУ</t>
  </si>
  <si>
    <t>Табела 10.</t>
  </si>
  <si>
    <t>Табела 15.</t>
  </si>
  <si>
    <t>Збирна табела врсте здравствених услуга које се пружају у здравственој установи (Пивот)</t>
  </si>
  <si>
    <t>Табела 11.</t>
  </si>
  <si>
    <t>Број услуга - План 2025.</t>
  </si>
  <si>
    <t xml:space="preserve">Лекови за хемофилију  </t>
  </si>
  <si>
    <t xml:space="preserve">Цитостатици 
са Листе лекова </t>
  </si>
  <si>
    <t>Лекови ван Листе лекова</t>
  </si>
  <si>
    <t>Реагенси који се набављају у поступку ЦЈН</t>
  </si>
  <si>
    <t>Реагенси - самостална набавка установе</t>
  </si>
  <si>
    <t>Реагенси</t>
  </si>
  <si>
    <t>РЕАГЕНСИ (УКУПНО)</t>
  </si>
  <si>
    <t>Табела 20.</t>
  </si>
  <si>
    <t>20.</t>
  </si>
  <si>
    <t>Здравствене услуге према организационој структури</t>
  </si>
  <si>
    <t>Општа болница"Стефан Високи"Смедеревска Паланка</t>
  </si>
  <si>
    <t>000001</t>
  </si>
  <si>
    <t>000002</t>
  </si>
  <si>
    <t>36800-00</t>
  </si>
  <si>
    <t>92044-00</t>
  </si>
  <si>
    <t>96199-02</t>
  </si>
  <si>
    <t>96199-09</t>
  </si>
  <si>
    <t>96200-01</t>
  </si>
  <si>
    <t>96203-02</t>
  </si>
  <si>
    <t>96203-09</t>
  </si>
  <si>
    <t>96205-09</t>
  </si>
  <si>
    <t>96199-01</t>
  </si>
  <si>
    <t>96200-09</t>
  </si>
  <si>
    <t>92062-00</t>
  </si>
  <si>
    <t>13706-02</t>
  </si>
  <si>
    <t>92064-00</t>
  </si>
  <si>
    <t>96203-01</t>
  </si>
  <si>
    <t>95550-00</t>
  </si>
  <si>
    <t>96067-00</t>
  </si>
  <si>
    <t>92209-00</t>
  </si>
  <si>
    <t>000005</t>
  </si>
  <si>
    <t>000006</t>
  </si>
  <si>
    <t>16511-00</t>
  </si>
  <si>
    <t>16520-02</t>
  </si>
  <si>
    <t>16520-03</t>
  </si>
  <si>
    <t>30373-00</t>
  </si>
  <si>
    <t>30378-00</t>
  </si>
  <si>
    <t>30393-00</t>
  </si>
  <si>
    <t>30394-00</t>
  </si>
  <si>
    <t>35507-00</t>
  </si>
  <si>
    <t>35573-00</t>
  </si>
  <si>
    <t>35638-04</t>
  </si>
  <si>
    <t>35638-09</t>
  </si>
  <si>
    <t>35640-00</t>
  </si>
  <si>
    <t>35647-00</t>
  </si>
  <si>
    <t>35649-03</t>
  </si>
  <si>
    <t>35653-04</t>
  </si>
  <si>
    <t>35657-00</t>
  </si>
  <si>
    <t>35677-05</t>
  </si>
  <si>
    <t>35713-04</t>
  </si>
  <si>
    <t>35713-07</t>
  </si>
  <si>
    <t>35713-09</t>
  </si>
  <si>
    <t>30390-00</t>
  </si>
  <si>
    <t>35638-01</t>
  </si>
  <si>
    <t>30075-31</t>
  </si>
  <si>
    <t>30571-00</t>
  </si>
  <si>
    <t>32177-00</t>
  </si>
  <si>
    <t>35507-01</t>
  </si>
  <si>
    <t>35513-00</t>
  </si>
  <si>
    <t>35570-00</t>
  </si>
  <si>
    <t>35571-00</t>
  </si>
  <si>
    <t>35638-11</t>
  </si>
  <si>
    <t>35653-01</t>
  </si>
  <si>
    <t>35713-02</t>
  </si>
  <si>
    <t>35713-11</t>
  </si>
  <si>
    <t>36821-01</t>
  </si>
  <si>
    <t>35611-00</t>
  </si>
  <si>
    <t>35643-03</t>
  </si>
  <si>
    <t>35615-00</t>
  </si>
  <si>
    <t>30075-37</t>
  </si>
  <si>
    <t>35638-03</t>
  </si>
  <si>
    <t>35753-02</t>
  </si>
  <si>
    <t>30064-00</t>
  </si>
  <si>
    <t>30071-00</t>
  </si>
  <si>
    <t>35506-02</t>
  </si>
  <si>
    <t>35688-02</t>
  </si>
  <si>
    <t>35713-05</t>
  </si>
  <si>
    <t>35717-00</t>
  </si>
  <si>
    <t>90472-00</t>
  </si>
  <si>
    <t>90479-00</t>
  </si>
  <si>
    <t>30392-00</t>
  </si>
  <si>
    <t>30566-00</t>
  </si>
  <si>
    <t>35618-00</t>
  </si>
  <si>
    <t>35637-06</t>
  </si>
  <si>
    <t>16512-00</t>
  </si>
  <si>
    <t>35653-00</t>
  </si>
  <si>
    <t>30385-00</t>
  </si>
  <si>
    <t>35520-00</t>
  </si>
  <si>
    <t>16564-00</t>
  </si>
  <si>
    <t>16567-00</t>
  </si>
  <si>
    <t>90446-00</t>
  </si>
  <si>
    <t>32000-00</t>
  </si>
  <si>
    <t>35638-12</t>
  </si>
  <si>
    <t>90452-00</t>
  </si>
  <si>
    <t>16571-00</t>
  </si>
  <si>
    <t>30029-00</t>
  </si>
  <si>
    <t>35717-04</t>
  </si>
  <si>
    <t>37004-03</t>
  </si>
  <si>
    <t>92141-00</t>
  </si>
  <si>
    <t>35680-01</t>
  </si>
  <si>
    <t>35717-03</t>
  </si>
  <si>
    <t>36588-01</t>
  </si>
  <si>
    <t>31205-00</t>
  </si>
  <si>
    <t>32030-00</t>
  </si>
  <si>
    <t>35717-01</t>
  </si>
  <si>
    <t>35750-00</t>
  </si>
  <si>
    <t>35618-03</t>
  </si>
  <si>
    <t>90432-00</t>
  </si>
  <si>
    <t>30075-14</t>
  </si>
  <si>
    <t>35678-01</t>
  </si>
  <si>
    <t>35688-03</t>
  </si>
  <si>
    <t>16514-01</t>
  </si>
  <si>
    <t>30055-00</t>
  </si>
  <si>
    <t>35503-00</t>
  </si>
  <si>
    <t>35539-03</t>
  </si>
  <si>
    <t>35614-00</t>
  </si>
  <si>
    <t>35640-01</t>
  </si>
  <si>
    <t>35646-00</t>
  </si>
  <si>
    <t>35703-00</t>
  </si>
  <si>
    <t>55731-00</t>
  </si>
  <si>
    <t>92103-00</t>
  </si>
  <si>
    <t>92104-00</t>
  </si>
  <si>
    <t>92107-00</t>
  </si>
  <si>
    <t>92130-00</t>
  </si>
  <si>
    <t>92513-10</t>
  </si>
  <si>
    <t>92513-99</t>
  </si>
  <si>
    <t>96076-00</t>
  </si>
  <si>
    <t>L020404</t>
  </si>
  <si>
    <t>96197-02</t>
  </si>
  <si>
    <t>96197-09</t>
  </si>
  <si>
    <t>96199-07</t>
  </si>
  <si>
    <t>96199-08</t>
  </si>
  <si>
    <t>1111</t>
  </si>
  <si>
    <t>13839-00</t>
  </si>
  <si>
    <t>55700-01</t>
  </si>
  <si>
    <t>55700-02</t>
  </si>
  <si>
    <t>59712-00</t>
  </si>
  <si>
    <t>92043-00</t>
  </si>
  <si>
    <t>92077-00</t>
  </si>
  <si>
    <t>92118-00</t>
  </si>
  <si>
    <t>92148-00</t>
  </si>
  <si>
    <t>96080-00</t>
  </si>
  <si>
    <t>96197-07</t>
  </si>
  <si>
    <t>96197-08</t>
  </si>
  <si>
    <t>96199-03</t>
  </si>
  <si>
    <t>96199-06</t>
  </si>
  <si>
    <t>96200-02</t>
  </si>
  <si>
    <t>96200-06</t>
  </si>
  <si>
    <t>96203-03</t>
  </si>
  <si>
    <t>96206-09</t>
  </si>
  <si>
    <t>90460-00</t>
  </si>
  <si>
    <t>90481-00</t>
  </si>
  <si>
    <t>92513-19</t>
  </si>
  <si>
    <t>600349</t>
  </si>
  <si>
    <t>92063-00</t>
  </si>
  <si>
    <t>96020-00</t>
  </si>
  <si>
    <t>90721-00</t>
  </si>
  <si>
    <t>92114-00</t>
  </si>
  <si>
    <t>30406-00</t>
  </si>
  <si>
    <t>35640-02</t>
  </si>
  <si>
    <t>35500-00</t>
  </si>
  <si>
    <t>31551-00</t>
  </si>
  <si>
    <t>30223-03</t>
  </si>
  <si>
    <t>92112-00</t>
  </si>
  <si>
    <t>90462-00</t>
  </si>
  <si>
    <t>009222</t>
  </si>
  <si>
    <t>35608-00</t>
  </si>
  <si>
    <t>90440-00</t>
  </si>
  <si>
    <t>090045</t>
  </si>
  <si>
    <t>92111-00</t>
  </si>
  <si>
    <t>95550-01</t>
  </si>
  <si>
    <t>96032-00</t>
  </si>
  <si>
    <t>96086-00</t>
  </si>
  <si>
    <t>92173-00</t>
  </si>
  <si>
    <t>96203-06</t>
  </si>
  <si>
    <t>30026-00</t>
  </si>
  <si>
    <t>36800-01</t>
  </si>
  <si>
    <t>38803-00</t>
  </si>
  <si>
    <t>Удружене здравствене процедуре,дијететика</t>
  </si>
  <si>
    <t>31350-00</t>
  </si>
  <si>
    <t>92203-00</t>
  </si>
  <si>
    <t>96203-08</t>
  </si>
  <si>
    <t>92195-00</t>
  </si>
  <si>
    <t>090043</t>
  </si>
  <si>
    <t>96089-00</t>
  </si>
  <si>
    <t>96037-00</t>
  </si>
  <si>
    <t>90465-00</t>
  </si>
  <si>
    <t>90465-01</t>
  </si>
  <si>
    <t>90466-00</t>
  </si>
  <si>
    <t>90467-00</t>
  </si>
  <si>
    <t>90469-00</t>
  </si>
  <si>
    <t>90470-01</t>
  </si>
  <si>
    <t>90482-00</t>
  </si>
  <si>
    <t>90483-00</t>
  </si>
  <si>
    <t>130207</t>
  </si>
  <si>
    <t>260076</t>
  </si>
  <si>
    <t>90471-02</t>
  </si>
  <si>
    <t>92029-00</t>
  </si>
  <si>
    <t>92162-00</t>
  </si>
  <si>
    <t>96197-03</t>
  </si>
  <si>
    <t>90484-02</t>
  </si>
  <si>
    <t>16573-00</t>
  </si>
  <si>
    <t>90485-00</t>
  </si>
  <si>
    <t>92100-00</t>
  </si>
  <si>
    <t>96203-07</t>
  </si>
  <si>
    <t>L028738</t>
  </si>
  <si>
    <t>90484-01</t>
  </si>
  <si>
    <t>39000-00</t>
  </si>
  <si>
    <t>92151-00</t>
  </si>
  <si>
    <t>92175-00</t>
  </si>
  <si>
    <t>96205-02</t>
  </si>
  <si>
    <t>96205-03</t>
  </si>
  <si>
    <t>11700-00</t>
  </si>
  <si>
    <t>92518-01</t>
  </si>
  <si>
    <t>L020770</t>
  </si>
  <si>
    <t>L020787</t>
  </si>
  <si>
    <t>L020788</t>
  </si>
  <si>
    <t>22007-00</t>
  </si>
  <si>
    <t>13400-00</t>
  </si>
  <si>
    <t>13815-00</t>
  </si>
  <si>
    <t>13882-00</t>
  </si>
  <si>
    <t>13882-02</t>
  </si>
  <si>
    <t>22007-01</t>
  </si>
  <si>
    <t>32171-00</t>
  </si>
  <si>
    <t>92036-00</t>
  </si>
  <si>
    <t>92052-00</t>
  </si>
  <si>
    <t>92058-01</t>
  </si>
  <si>
    <t>92209-01</t>
  </si>
  <si>
    <t>92209-02</t>
  </si>
  <si>
    <t>96096-00</t>
  </si>
  <si>
    <t>96197-06</t>
  </si>
  <si>
    <t>600001</t>
  </si>
  <si>
    <t>600002</t>
  </si>
  <si>
    <t>22065-00</t>
  </si>
  <si>
    <t>320811</t>
  </si>
  <si>
    <t>600011</t>
  </si>
  <si>
    <t>600012</t>
  </si>
  <si>
    <t>600015</t>
  </si>
  <si>
    <t>600016</t>
  </si>
  <si>
    <t>600023</t>
  </si>
  <si>
    <t>600103</t>
  </si>
  <si>
    <t>600111</t>
  </si>
  <si>
    <t>600112</t>
  </si>
  <si>
    <t>600114</t>
  </si>
  <si>
    <t>600115</t>
  </si>
  <si>
    <t>600116</t>
  </si>
  <si>
    <t>600120</t>
  </si>
  <si>
    <t>600122</t>
  </si>
  <si>
    <t>600123</t>
  </si>
  <si>
    <t>600124</t>
  </si>
  <si>
    <t>600170</t>
  </si>
  <si>
    <t>600173</t>
  </si>
  <si>
    <t>600307</t>
  </si>
  <si>
    <t>600312</t>
  </si>
  <si>
    <t>600313</t>
  </si>
  <si>
    <t>600331</t>
  </si>
  <si>
    <t>600335</t>
  </si>
  <si>
    <t>600348</t>
  </si>
  <si>
    <t>600351</t>
  </si>
  <si>
    <t>600808</t>
  </si>
  <si>
    <t>U8188000</t>
  </si>
  <si>
    <t>92178-00</t>
  </si>
  <si>
    <t>95550-02</t>
  </si>
  <si>
    <t>96092-00</t>
  </si>
  <si>
    <t>96115-00</t>
  </si>
  <si>
    <t>96118-00</t>
  </si>
  <si>
    <t>96119-00</t>
  </si>
  <si>
    <t>96120-00</t>
  </si>
  <si>
    <t>96121-00</t>
  </si>
  <si>
    <t>96122-00</t>
  </si>
  <si>
    <t>96123-00</t>
  </si>
  <si>
    <t>96124-00</t>
  </si>
  <si>
    <t>96125-00</t>
  </si>
  <si>
    <t>96126-00</t>
  </si>
  <si>
    <t>96127-00</t>
  </si>
  <si>
    <t>96128-00</t>
  </si>
  <si>
    <t>96130-00</t>
  </si>
  <si>
    <t>96131-00</t>
  </si>
  <si>
    <t>96138-00</t>
  </si>
  <si>
    <t>96142-00</t>
  </si>
  <si>
    <t>96154-00</t>
  </si>
  <si>
    <t>96157-00</t>
  </si>
  <si>
    <t>96162-00</t>
  </si>
  <si>
    <t>96129-00</t>
  </si>
  <si>
    <t>96155-00</t>
  </si>
  <si>
    <t>96019-00</t>
  </si>
  <si>
    <t>96140-00</t>
  </si>
  <si>
    <t>12306-00</t>
  </si>
  <si>
    <t>11709-00</t>
  </si>
  <si>
    <t>13757-00</t>
  </si>
  <si>
    <t>55032-00</t>
  </si>
  <si>
    <t>55036-00</t>
  </si>
  <si>
    <t>55113-00</t>
  </si>
  <si>
    <t>92053-00</t>
  </si>
  <si>
    <t>95550-14</t>
  </si>
  <si>
    <t>96197-01</t>
  </si>
  <si>
    <t>241021</t>
  </si>
  <si>
    <t>96203-04</t>
  </si>
  <si>
    <t>90686-01</t>
  </si>
  <si>
    <t>92066-00</t>
  </si>
  <si>
    <t>95550-03</t>
  </si>
  <si>
    <t>96073-00</t>
  </si>
  <si>
    <t>96201-07</t>
  </si>
  <si>
    <t>92099-00</t>
  </si>
  <si>
    <t>96098-00</t>
  </si>
  <si>
    <t>30075-12</t>
  </si>
  <si>
    <t>U3047331</t>
  </si>
  <si>
    <t>U4181601</t>
  </si>
  <si>
    <t>95550-10</t>
  </si>
  <si>
    <t>96079-00</t>
  </si>
  <si>
    <t>96199-00</t>
  </si>
  <si>
    <t>38800-00</t>
  </si>
  <si>
    <t>96205-08</t>
  </si>
  <si>
    <t>92101-00</t>
  </si>
  <si>
    <t>U8188704</t>
  </si>
  <si>
    <t>96090-00</t>
  </si>
  <si>
    <t>96175-00</t>
  </si>
  <si>
    <t>96205-00</t>
  </si>
  <si>
    <t>96066-00</t>
  </si>
  <si>
    <t>96203-00</t>
  </si>
  <si>
    <t>96197-00</t>
  </si>
  <si>
    <t>96200-00</t>
  </si>
  <si>
    <t>Онкологија</t>
  </si>
  <si>
    <t>92500-00</t>
  </si>
  <si>
    <t>92500-01</t>
  </si>
  <si>
    <t>92500-02</t>
  </si>
  <si>
    <t>92514-10</t>
  </si>
  <si>
    <t>92514-19</t>
  </si>
  <si>
    <t>92514-20</t>
  </si>
  <si>
    <t>92514-29</t>
  </si>
  <si>
    <t>92514-30</t>
  </si>
  <si>
    <t>92514-39</t>
  </si>
  <si>
    <t>92514-40</t>
  </si>
  <si>
    <t>92514-49</t>
  </si>
  <si>
    <t>92514-50</t>
  </si>
  <si>
    <t>92514-59</t>
  </si>
  <si>
    <t>92515-30</t>
  </si>
  <si>
    <t>92515-39</t>
  </si>
  <si>
    <t>92515-50</t>
  </si>
  <si>
    <t>34530-04</t>
  </si>
  <si>
    <t>92518-00</t>
  </si>
  <si>
    <t>96199-04</t>
  </si>
  <si>
    <t>310005</t>
  </si>
  <si>
    <t>13882-01</t>
  </si>
  <si>
    <t>310040</t>
  </si>
  <si>
    <t>92515-10</t>
  </si>
  <si>
    <t>92515-20</t>
  </si>
  <si>
    <t>92035-00</t>
  </si>
  <si>
    <t>92515-40</t>
  </si>
  <si>
    <t>92515-29</t>
  </si>
  <si>
    <t>18216-31</t>
  </si>
  <si>
    <t>92512-29</t>
  </si>
  <si>
    <t>92512-39</t>
  </si>
  <si>
    <t>92517-01</t>
  </si>
  <si>
    <t>92517-03</t>
  </si>
  <si>
    <t>92515-49</t>
  </si>
  <si>
    <t>Анестезија</t>
  </si>
  <si>
    <t>11332-00</t>
  </si>
  <si>
    <t>90677-00</t>
  </si>
  <si>
    <t>11506-00</t>
  </si>
  <si>
    <t>13312-00</t>
  </si>
  <si>
    <t>41704-00</t>
  </si>
  <si>
    <t>55028-00</t>
  </si>
  <si>
    <t>55038-00</t>
  </si>
  <si>
    <t>90660-00</t>
  </si>
  <si>
    <t>90676-00</t>
  </si>
  <si>
    <t>92025-00</t>
  </si>
  <si>
    <t>92145-00</t>
  </si>
  <si>
    <t>92168-00</t>
  </si>
  <si>
    <t>96026-00</t>
  </si>
  <si>
    <t>42503-00</t>
  </si>
  <si>
    <t>92042-00</t>
  </si>
  <si>
    <t>L020396</t>
  </si>
  <si>
    <t>11615-00</t>
  </si>
  <si>
    <t>55816-00</t>
  </si>
  <si>
    <t>92164-00</t>
  </si>
  <si>
    <t>096023-00</t>
  </si>
  <si>
    <t>090050</t>
  </si>
  <si>
    <t>U8183803</t>
  </si>
  <si>
    <t>U8187401</t>
  </si>
  <si>
    <t>U8187403</t>
  </si>
  <si>
    <t>U8187404</t>
  </si>
  <si>
    <t>U8187408</t>
  </si>
  <si>
    <t>U8187409</t>
  </si>
  <si>
    <t>U8187413</t>
  </si>
  <si>
    <t>U9601201</t>
  </si>
  <si>
    <t>U9601202</t>
  </si>
  <si>
    <t>96112-00</t>
  </si>
  <si>
    <t>96134-00</t>
  </si>
  <si>
    <t>96135-00</t>
  </si>
  <si>
    <t>96137-00</t>
  </si>
  <si>
    <t>U8187414</t>
  </si>
  <si>
    <t>32090-01</t>
  </si>
  <si>
    <t>90297-02</t>
  </si>
  <si>
    <t>32084-00</t>
  </si>
  <si>
    <t>32087-00</t>
  </si>
  <si>
    <t>13706-05</t>
  </si>
  <si>
    <t>30052-01</t>
  </si>
  <si>
    <t>31230-00</t>
  </si>
  <si>
    <t>42575-00</t>
  </si>
  <si>
    <t>42596-00</t>
  </si>
  <si>
    <t>42686-00</t>
  </si>
  <si>
    <t>42702-03</t>
  </si>
  <si>
    <t>90084-00</t>
  </si>
  <si>
    <t>90086-00</t>
  </si>
  <si>
    <t>90089-00</t>
  </si>
  <si>
    <t>45626-00</t>
  </si>
  <si>
    <t>42584-00</t>
  </si>
  <si>
    <t>30061-04</t>
  </si>
  <si>
    <t>42506-00</t>
  </si>
  <si>
    <t>42551-012</t>
  </si>
  <si>
    <t>42704-01</t>
  </si>
  <si>
    <t>42707-00</t>
  </si>
  <si>
    <t>45617-00</t>
  </si>
  <si>
    <t>90067-00</t>
  </si>
  <si>
    <t>90085-00</t>
  </si>
  <si>
    <t>42770-00</t>
  </si>
  <si>
    <t>90077-00</t>
  </si>
  <si>
    <t>42551-02</t>
  </si>
  <si>
    <t>42632-02</t>
  </si>
  <si>
    <t>30061-02</t>
  </si>
  <si>
    <t>42650-00</t>
  </si>
  <si>
    <t>42857-00</t>
  </si>
  <si>
    <t>90070-00</t>
  </si>
  <si>
    <t>42644-02</t>
  </si>
  <si>
    <t>42683-00</t>
  </si>
  <si>
    <t>11212-00</t>
  </si>
  <si>
    <t>42615-01</t>
  </si>
  <si>
    <t>42668-00</t>
  </si>
  <si>
    <t>80238-00</t>
  </si>
  <si>
    <t>U8183205</t>
  </si>
  <si>
    <t>U8183213</t>
  </si>
  <si>
    <t>U8183220</t>
  </si>
  <si>
    <t>U8183235</t>
  </si>
  <si>
    <t>U8183236</t>
  </si>
  <si>
    <t>U8183237</t>
  </si>
  <si>
    <t>U8183239</t>
  </si>
  <si>
    <t>U8183244</t>
  </si>
  <si>
    <t>U8183246</t>
  </si>
  <si>
    <t>U8183249</t>
  </si>
  <si>
    <t>U8183251</t>
  </si>
  <si>
    <t>U8183262</t>
  </si>
  <si>
    <t>U8183304</t>
  </si>
  <si>
    <t>U8183314</t>
  </si>
  <si>
    <t>U8183320</t>
  </si>
  <si>
    <t>U8183321</t>
  </si>
  <si>
    <t>U8183322</t>
  </si>
  <si>
    <t>U8183331</t>
  </si>
  <si>
    <t>92016-00</t>
  </si>
  <si>
    <t>92200-00</t>
  </si>
  <si>
    <t>96038-00</t>
  </si>
  <si>
    <t>96069-00</t>
  </si>
  <si>
    <t>96156-00</t>
  </si>
  <si>
    <t>U8183245</t>
  </si>
  <si>
    <t>42824-00</t>
  </si>
  <si>
    <t>18240-00</t>
  </si>
  <si>
    <t>42824-01</t>
  </si>
  <si>
    <t>42614-01</t>
  </si>
  <si>
    <t>U8183301</t>
  </si>
  <si>
    <t>U8183303</t>
  </si>
  <si>
    <t>U8183238</t>
  </si>
  <si>
    <t>30061-01</t>
  </si>
  <si>
    <t>30023-00</t>
  </si>
  <si>
    <t>30186-00</t>
  </si>
  <si>
    <t>30189-01</t>
  </si>
  <si>
    <t>30223-00</t>
  </si>
  <si>
    <t>30223-01</t>
  </si>
  <si>
    <t>30332-00</t>
  </si>
  <si>
    <t>30336-00</t>
  </si>
  <si>
    <t>30375-10</t>
  </si>
  <si>
    <t>30375-24</t>
  </si>
  <si>
    <t>30375-281</t>
  </si>
  <si>
    <t>30403-03</t>
  </si>
  <si>
    <t>30405-01</t>
  </si>
  <si>
    <t>30411-00</t>
  </si>
  <si>
    <t>30439-00</t>
  </si>
  <si>
    <t>30443-00</t>
  </si>
  <si>
    <t>30445-00</t>
  </si>
  <si>
    <t>30454-01</t>
  </si>
  <si>
    <t>30460-08</t>
  </si>
  <si>
    <t>30515-00</t>
  </si>
  <si>
    <t>30562-01</t>
  </si>
  <si>
    <t>30562-021</t>
  </si>
  <si>
    <t>30565-00</t>
  </si>
  <si>
    <t>30597-00</t>
  </si>
  <si>
    <t>30614-02</t>
  </si>
  <si>
    <t>30614-03</t>
  </si>
  <si>
    <t>30615-00</t>
  </si>
  <si>
    <t>30617-00</t>
  </si>
  <si>
    <t>30617-01</t>
  </si>
  <si>
    <t>30631-00</t>
  </si>
  <si>
    <t>30641-00</t>
  </si>
  <si>
    <t>30676-00</t>
  </si>
  <si>
    <t>30676-01</t>
  </si>
  <si>
    <t>31235-00</t>
  </si>
  <si>
    <t>31235-01</t>
  </si>
  <si>
    <t>31235-03</t>
  </si>
  <si>
    <t>31500-00</t>
  </si>
  <si>
    <t>31518-00</t>
  </si>
  <si>
    <t>32003-01</t>
  </si>
  <si>
    <t>32138-00</t>
  </si>
  <si>
    <t>32147-00</t>
  </si>
  <si>
    <t>32174-01</t>
  </si>
  <si>
    <t>38806-00</t>
  </si>
  <si>
    <t>44338-00</t>
  </si>
  <si>
    <t>44364-01</t>
  </si>
  <si>
    <t>44367-00</t>
  </si>
  <si>
    <t>46516-01</t>
  </si>
  <si>
    <t>47906-00</t>
  </si>
  <si>
    <t>47906-01</t>
  </si>
  <si>
    <t>47915-00</t>
  </si>
  <si>
    <t>90665-00</t>
  </si>
  <si>
    <t xml:space="preserve">30375-07 </t>
  </si>
  <si>
    <t>44376-00</t>
  </si>
  <si>
    <t>90375-00</t>
  </si>
  <si>
    <t>30446-00</t>
  </si>
  <si>
    <t>30563-00</t>
  </si>
  <si>
    <t>30563-01</t>
  </si>
  <si>
    <t>32003-00</t>
  </si>
  <si>
    <t>32024-00</t>
  </si>
  <si>
    <t>32025-00</t>
  </si>
  <si>
    <t>32159-00</t>
  </si>
  <si>
    <t>30375-00</t>
  </si>
  <si>
    <t>30375-08</t>
  </si>
  <si>
    <t>30375-28</t>
  </si>
  <si>
    <t>30515-01</t>
  </si>
  <si>
    <t>30518-00</t>
  </si>
  <si>
    <t>32005-01</t>
  </si>
  <si>
    <t>32006-00</t>
  </si>
  <si>
    <t>37000-01</t>
  </si>
  <si>
    <t>90375-02</t>
  </si>
  <si>
    <t>30329-00</t>
  </si>
  <si>
    <t>30329-01</t>
  </si>
  <si>
    <t>37011-00</t>
  </si>
  <si>
    <t>33392-00</t>
  </si>
  <si>
    <t>30515-02</t>
  </si>
  <si>
    <t>30000-01</t>
  </si>
  <si>
    <t>32166-00</t>
  </si>
  <si>
    <t>37604-00</t>
  </si>
  <si>
    <t>43801-00</t>
  </si>
  <si>
    <t>44370-00</t>
  </si>
  <si>
    <t>90329-01</t>
  </si>
  <si>
    <t>30375-25</t>
  </si>
  <si>
    <t>30403-00</t>
  </si>
  <si>
    <t>32005-00</t>
  </si>
  <si>
    <t>36516-01</t>
  </si>
  <si>
    <t>44367-02</t>
  </si>
  <si>
    <t>90339-00</t>
  </si>
  <si>
    <t>30375-04</t>
  </si>
  <si>
    <t>30405-02</t>
  </si>
  <si>
    <t>30422-00</t>
  </si>
  <si>
    <t>30614-00</t>
  </si>
  <si>
    <t>31245-02</t>
  </si>
  <si>
    <t>90315-01</t>
  </si>
  <si>
    <t>32114-00</t>
  </si>
  <si>
    <t>90431-00</t>
  </si>
  <si>
    <t>90579-00</t>
  </si>
  <si>
    <t>30111-00</t>
  </si>
  <si>
    <t>34121-00</t>
  </si>
  <si>
    <t>34504-01</t>
  </si>
  <si>
    <t>009242</t>
  </si>
  <si>
    <t>30403-04</t>
  </si>
  <si>
    <t>30454-00</t>
  </si>
  <si>
    <t>30061-00</t>
  </si>
  <si>
    <t>31462-00</t>
  </si>
  <si>
    <t>32004-00</t>
  </si>
  <si>
    <t>46483-00</t>
  </si>
  <si>
    <t>30375-07</t>
  </si>
  <si>
    <t>34130-00</t>
  </si>
  <si>
    <t>34509-01</t>
  </si>
  <si>
    <t>34512-01</t>
  </si>
  <si>
    <t>34515-00</t>
  </si>
  <si>
    <t>30466-00</t>
  </si>
  <si>
    <t>32159-01</t>
  </si>
  <si>
    <t>32508-00</t>
  </si>
  <si>
    <t>34103-19</t>
  </si>
  <si>
    <t>34106-16</t>
  </si>
  <si>
    <t>32504-01</t>
  </si>
  <si>
    <t>90338-00</t>
  </si>
  <si>
    <t>44364-00</t>
  </si>
  <si>
    <t>30075-17</t>
  </si>
  <si>
    <t>30186-01</t>
  </si>
  <si>
    <t>30600-00</t>
  </si>
  <si>
    <t>32142-01</t>
  </si>
  <si>
    <t>32033-00</t>
  </si>
  <si>
    <t>36759-01</t>
  </si>
  <si>
    <t>90345-00</t>
  </si>
  <si>
    <t>47972-00</t>
  </si>
  <si>
    <t>30644-07</t>
  </si>
  <si>
    <t>31423-00</t>
  </si>
  <si>
    <t>37411-00</t>
  </si>
  <si>
    <t>90582-02</t>
  </si>
  <si>
    <t>36549-00</t>
  </si>
  <si>
    <t>34530-06</t>
  </si>
  <si>
    <t>38418-00</t>
  </si>
  <si>
    <t>43948-00</t>
  </si>
  <si>
    <t>90329-00</t>
  </si>
  <si>
    <t>90952-00</t>
  </si>
  <si>
    <t>30425-00</t>
  </si>
  <si>
    <t>30614-01</t>
  </si>
  <si>
    <t>32000-01</t>
  </si>
  <si>
    <t>32009-00</t>
  </si>
  <si>
    <t>34518-00</t>
  </si>
  <si>
    <t>30481-00</t>
  </si>
  <si>
    <t>32105-00</t>
  </si>
  <si>
    <t>11602-00</t>
  </si>
  <si>
    <t>30010-00</t>
  </si>
  <si>
    <t>30017-01</t>
  </si>
  <si>
    <t>30216-02</t>
  </si>
  <si>
    <t>32075-00</t>
  </si>
  <si>
    <t>32075-01</t>
  </si>
  <si>
    <t>55070-00</t>
  </si>
  <si>
    <t>55238-00</t>
  </si>
  <si>
    <t>55244-00</t>
  </si>
  <si>
    <t>55244-01</t>
  </si>
  <si>
    <t>55248-00</t>
  </si>
  <si>
    <t>55276-00</t>
  </si>
  <si>
    <t>92076-00</t>
  </si>
  <si>
    <t>92097-00</t>
  </si>
  <si>
    <t>90686-00</t>
  </si>
  <si>
    <t>30075-00</t>
  </si>
  <si>
    <t>55238-01</t>
  </si>
  <si>
    <t>55252-00</t>
  </si>
  <si>
    <t>92037-00</t>
  </si>
  <si>
    <t>14200-00</t>
  </si>
  <si>
    <t>30223-02</t>
  </si>
  <si>
    <t>92071-00</t>
  </si>
  <si>
    <t>241023</t>
  </si>
  <si>
    <t>92078-00</t>
  </si>
  <si>
    <t>96021-00</t>
  </si>
  <si>
    <t>96206-06</t>
  </si>
  <si>
    <t>96206-02</t>
  </si>
  <si>
    <t>13706-03</t>
  </si>
  <si>
    <t>55292-00</t>
  </si>
  <si>
    <t>009159</t>
  </si>
  <si>
    <t>30035-00</t>
  </si>
  <si>
    <t>30068-00</t>
  </si>
  <si>
    <t>30216-01</t>
  </si>
  <si>
    <t>30230-04</t>
  </si>
  <si>
    <t>009214</t>
  </si>
  <si>
    <t>31230-04</t>
  </si>
  <si>
    <t>58500-00</t>
  </si>
  <si>
    <t>58900-00</t>
  </si>
  <si>
    <t>90179-06</t>
  </si>
  <si>
    <t>96097-00</t>
  </si>
  <si>
    <t>31205-01</t>
  </si>
  <si>
    <t>31235-04</t>
  </si>
  <si>
    <t>55248-01</t>
  </si>
  <si>
    <t>30023-01</t>
  </si>
  <si>
    <t>009183</t>
  </si>
  <si>
    <t>55278-00</t>
  </si>
  <si>
    <t>31235-02</t>
  </si>
  <si>
    <t>90568-02</t>
  </si>
  <si>
    <t>13942-02</t>
  </si>
  <si>
    <t>46516-00</t>
  </si>
  <si>
    <t>90575-00</t>
  </si>
  <si>
    <t>90582-01</t>
  </si>
  <si>
    <t>96206-04</t>
  </si>
  <si>
    <t>30075-02</t>
  </si>
  <si>
    <t>30075-19</t>
  </si>
  <si>
    <t>30075-23</t>
  </si>
  <si>
    <t>30075-25</t>
  </si>
  <si>
    <t>30075-26</t>
  </si>
  <si>
    <t>30266-00</t>
  </si>
  <si>
    <t>30266-02</t>
  </si>
  <si>
    <t>30278-00</t>
  </si>
  <si>
    <t>31230-01</t>
  </si>
  <si>
    <t>41506-00</t>
  </si>
  <si>
    <t>41626-00</t>
  </si>
  <si>
    <t>41629-00</t>
  </si>
  <si>
    <t>41659-00</t>
  </si>
  <si>
    <t>41668-00</t>
  </si>
  <si>
    <t>41671-02</t>
  </si>
  <si>
    <t>41686-00</t>
  </si>
  <si>
    <t>41710-00</t>
  </si>
  <si>
    <t>41710-01</t>
  </si>
  <si>
    <t>41737-03</t>
  </si>
  <si>
    <t>41789-00</t>
  </si>
  <si>
    <t>41789-01</t>
  </si>
  <si>
    <t>41801-00</t>
  </si>
  <si>
    <t>41825-00</t>
  </si>
  <si>
    <t>41849-00</t>
  </si>
  <si>
    <t>41852-00</t>
  </si>
  <si>
    <t>41881-00</t>
  </si>
  <si>
    <t>45659-00</t>
  </si>
  <si>
    <t>45665-02</t>
  </si>
  <si>
    <t>30075-22</t>
  </si>
  <si>
    <t>37435-00</t>
  </si>
  <si>
    <t>47738-00</t>
  </si>
  <si>
    <t>30052-00</t>
  </si>
  <si>
    <t>30253-00</t>
  </si>
  <si>
    <t>30473-03</t>
  </si>
  <si>
    <t>41881-01</t>
  </si>
  <si>
    <t>90683-00</t>
  </si>
  <si>
    <t>30075-28</t>
  </si>
  <si>
    <t>30283-00</t>
  </si>
  <si>
    <t>31230-02</t>
  </si>
  <si>
    <t>31230-03</t>
  </si>
  <si>
    <t>41692-00</t>
  </si>
  <si>
    <t>41816-00</t>
  </si>
  <si>
    <t>41889-01</t>
  </si>
  <si>
    <t>45659-01</t>
  </si>
  <si>
    <t>30075-29</t>
  </si>
  <si>
    <t>41527-00</t>
  </si>
  <si>
    <t>41881-02</t>
  </si>
  <si>
    <t>90141-01</t>
  </si>
  <si>
    <t>41632-01</t>
  </si>
  <si>
    <t>41674-00</t>
  </si>
  <si>
    <t>41737-00</t>
  </si>
  <si>
    <t>41834-00</t>
  </si>
  <si>
    <t>90138-00</t>
  </si>
  <si>
    <t>41692-01</t>
  </si>
  <si>
    <t>30032-00</t>
  </si>
  <si>
    <t>90144-00</t>
  </si>
  <si>
    <t>90135-00</t>
  </si>
  <si>
    <t>41761-00</t>
  </si>
  <si>
    <t>41864-00</t>
  </si>
  <si>
    <t>009179</t>
  </si>
  <si>
    <t>45665-00</t>
  </si>
  <si>
    <t>30075-24</t>
  </si>
  <si>
    <t>90146-00</t>
  </si>
  <si>
    <t>30168-00</t>
  </si>
  <si>
    <t>30171-00</t>
  </si>
  <si>
    <t>45660-00</t>
  </si>
  <si>
    <t>41626-01</t>
  </si>
  <si>
    <t>41722-00</t>
  </si>
  <si>
    <t>30286-00</t>
  </si>
  <si>
    <t>30052-03</t>
  </si>
  <si>
    <t>90142-02</t>
  </si>
  <si>
    <t>41656-00</t>
  </si>
  <si>
    <t>30052-02</t>
  </si>
  <si>
    <t>41764-04</t>
  </si>
  <si>
    <t>41653-00</t>
  </si>
  <si>
    <t>90145-00</t>
  </si>
  <si>
    <t>90143-02</t>
  </si>
  <si>
    <t>416653-01</t>
  </si>
  <si>
    <t>41822-00</t>
  </si>
  <si>
    <t>41653-01</t>
  </si>
  <si>
    <t>U8188706</t>
  </si>
  <si>
    <t>30256-00</t>
  </si>
  <si>
    <t>92087-00</t>
  </si>
  <si>
    <t>30075-03</t>
  </si>
  <si>
    <t>11312-00</t>
  </si>
  <si>
    <t>11336-00</t>
  </si>
  <si>
    <t>41500-00</t>
  </si>
  <si>
    <t>41647-00</t>
  </si>
  <si>
    <t>41647-01</t>
  </si>
  <si>
    <t>41677-00</t>
  </si>
  <si>
    <t>41807-00</t>
  </si>
  <si>
    <t>U8183601</t>
  </si>
  <si>
    <t>U8184504</t>
  </si>
  <si>
    <t>90111-00</t>
  </si>
  <si>
    <t>92031-00</t>
  </si>
  <si>
    <t>92046-00</t>
  </si>
  <si>
    <t>96068-00</t>
  </si>
  <si>
    <t>96215-00</t>
  </si>
  <si>
    <t>97213-00</t>
  </si>
  <si>
    <t>120018</t>
  </si>
  <si>
    <t>90142-01</t>
  </si>
  <si>
    <t>92030-00</t>
  </si>
  <si>
    <t>92032-00</t>
  </si>
  <si>
    <t>90140-00</t>
  </si>
  <si>
    <t>92519-19</t>
  </si>
  <si>
    <t>90179-02</t>
  </si>
  <si>
    <t>30216-00</t>
  </si>
  <si>
    <t>90136-00</t>
  </si>
  <si>
    <t>90119-00</t>
  </si>
  <si>
    <t>96213-00</t>
  </si>
  <si>
    <t>009127</t>
  </si>
  <si>
    <t>009166</t>
  </si>
  <si>
    <t>90563-00</t>
  </si>
  <si>
    <t>009129</t>
  </si>
  <si>
    <t>41674-01</t>
  </si>
  <si>
    <t>009161</t>
  </si>
  <si>
    <t>30235-00</t>
  </si>
  <si>
    <t>47519-00</t>
  </si>
  <si>
    <t>47522-00</t>
  </si>
  <si>
    <t>47528-01</t>
  </si>
  <si>
    <t>47585-00</t>
  </si>
  <si>
    <t>47927-01</t>
  </si>
  <si>
    <t>49315-00</t>
  </si>
  <si>
    <t>49318-00</t>
  </si>
  <si>
    <t>47399-01</t>
  </si>
  <si>
    <t>47930-01</t>
  </si>
  <si>
    <t>39331-01</t>
  </si>
  <si>
    <t>47600-01</t>
  </si>
  <si>
    <t>47916-00</t>
  </si>
  <si>
    <t>90548-00</t>
  </si>
  <si>
    <t>47531-00</t>
  </si>
  <si>
    <t>48906-00</t>
  </si>
  <si>
    <t>49100-01</t>
  </si>
  <si>
    <t>49312-00</t>
  </si>
  <si>
    <t>49324-00</t>
  </si>
  <si>
    <t>49833-00</t>
  </si>
  <si>
    <t>90533-00</t>
  </si>
  <si>
    <t>90598-00</t>
  </si>
  <si>
    <t>47393-00</t>
  </si>
  <si>
    <t>30225-00</t>
  </si>
  <si>
    <t>47566-03</t>
  </si>
  <si>
    <t>47930-00</t>
  </si>
  <si>
    <t>49558-00</t>
  </si>
  <si>
    <t>47342-00</t>
  </si>
  <si>
    <t>47960-00</t>
  </si>
  <si>
    <t>49806-00</t>
  </si>
  <si>
    <t>37008-01</t>
  </si>
  <si>
    <t>49518-00</t>
  </si>
  <si>
    <t>47384-01</t>
  </si>
  <si>
    <t>47393-01</t>
  </si>
  <si>
    <t>50130-00</t>
  </si>
  <si>
    <t>44328-00</t>
  </si>
  <si>
    <t>49712-00</t>
  </si>
  <si>
    <t>49539-01</t>
  </si>
  <si>
    <t>47566-01</t>
  </si>
  <si>
    <t>47927-00</t>
  </si>
  <si>
    <t>47009-00</t>
  </si>
  <si>
    <t>47018-00</t>
  </si>
  <si>
    <t>47036-00</t>
  </si>
  <si>
    <t>47057-00</t>
  </si>
  <si>
    <t>47063-00</t>
  </si>
  <si>
    <t>47300-00</t>
  </si>
  <si>
    <t>47312-00</t>
  </si>
  <si>
    <t>47315-00</t>
  </si>
  <si>
    <t>47324-00</t>
  </si>
  <si>
    <t>47327-00</t>
  </si>
  <si>
    <t>47336-00</t>
  </si>
  <si>
    <t>47354-00</t>
  </si>
  <si>
    <t>47363-00</t>
  </si>
  <si>
    <t>47363-01</t>
  </si>
  <si>
    <t>47381-00</t>
  </si>
  <si>
    <t>47381-01</t>
  </si>
  <si>
    <t>47390-00</t>
  </si>
  <si>
    <t>47396-00</t>
  </si>
  <si>
    <t>47405-00</t>
  </si>
  <si>
    <t>47426-00</t>
  </si>
  <si>
    <t>47447-00</t>
  </si>
  <si>
    <t>47456-00</t>
  </si>
  <si>
    <t>47462-00</t>
  </si>
  <si>
    <t>47516-01</t>
  </si>
  <si>
    <t>47546-00</t>
  </si>
  <si>
    <t>47555-00</t>
  </si>
  <si>
    <t>47564-00</t>
  </si>
  <si>
    <t>47576-00</t>
  </si>
  <si>
    <t>47579-00</t>
  </si>
  <si>
    <t>47597-00</t>
  </si>
  <si>
    <t>47606-00</t>
  </si>
  <si>
    <t>47609-00</t>
  </si>
  <si>
    <t>47663-00</t>
  </si>
  <si>
    <t>47948-00</t>
  </si>
  <si>
    <t>49721-00</t>
  </si>
  <si>
    <t>50124-00</t>
  </si>
  <si>
    <t>50124-01</t>
  </si>
  <si>
    <t>55844-00</t>
  </si>
  <si>
    <t>96071-00</t>
  </si>
  <si>
    <t>96091-00</t>
  </si>
  <si>
    <t>47024-00</t>
  </si>
  <si>
    <t>47303-00</t>
  </si>
  <si>
    <t>47348-00</t>
  </si>
  <si>
    <t>55828-00</t>
  </si>
  <si>
    <t>46420-00</t>
  </si>
  <si>
    <t>46426-00</t>
  </si>
  <si>
    <t>46465-00</t>
  </si>
  <si>
    <t>46494-00</t>
  </si>
  <si>
    <t>47003-00</t>
  </si>
  <si>
    <t>47492-00</t>
  </si>
  <si>
    <t>55804-00</t>
  </si>
  <si>
    <t>55808-00</t>
  </si>
  <si>
    <t>55836-00</t>
  </si>
  <si>
    <t>47042-00</t>
  </si>
  <si>
    <t>47054-00</t>
  </si>
  <si>
    <t>47069-00</t>
  </si>
  <si>
    <t>47360-00</t>
  </si>
  <si>
    <t>47609-04</t>
  </si>
  <si>
    <t>47612-00</t>
  </si>
  <si>
    <t>55800-00</t>
  </si>
  <si>
    <t>55832-00</t>
  </si>
  <si>
    <t>96094-00</t>
  </si>
  <si>
    <t>36800-03</t>
  </si>
  <si>
    <t>30107-00</t>
  </si>
  <si>
    <t>46363-00</t>
  </si>
  <si>
    <t>46456-00</t>
  </si>
  <si>
    <t>47954-00</t>
  </si>
  <si>
    <t>49848-00</t>
  </si>
  <si>
    <t>90544-00</t>
  </si>
  <si>
    <t>47048-00</t>
  </si>
  <si>
    <t>47516-00</t>
  </si>
  <si>
    <t>30114-00</t>
  </si>
  <si>
    <t>47636-00</t>
  </si>
  <si>
    <t>49100-02</t>
  </si>
  <si>
    <t>90568-01</t>
  </si>
  <si>
    <t>46432-00</t>
  </si>
  <si>
    <t>49718-01</t>
  </si>
  <si>
    <t>47495-00</t>
  </si>
  <si>
    <t>47333-01</t>
  </si>
  <si>
    <t>96205-06</t>
  </si>
  <si>
    <t>90531-00</t>
  </si>
  <si>
    <t>47564-01</t>
  </si>
  <si>
    <t>34106-02</t>
  </si>
  <si>
    <t>47567-00</t>
  </si>
  <si>
    <t>90580-00</t>
  </si>
  <si>
    <t>46366-00</t>
  </si>
  <si>
    <t>47609-02</t>
  </si>
  <si>
    <t>33815-03</t>
  </si>
  <si>
    <t>90406-00</t>
  </si>
  <si>
    <t>50309-00</t>
  </si>
  <si>
    <t>47672-00</t>
  </si>
  <si>
    <t>47933-01</t>
  </si>
  <si>
    <t>49569-00</t>
  </si>
  <si>
    <t>11500-00</t>
  </si>
  <si>
    <t>12000-00</t>
  </si>
  <si>
    <t>12003-00</t>
  </si>
  <si>
    <t>11713-00</t>
  </si>
  <si>
    <t>270105</t>
  </si>
  <si>
    <t>11600-03</t>
  </si>
  <si>
    <t>13939-02</t>
  </si>
  <si>
    <t>241024</t>
  </si>
  <si>
    <t>241027</t>
  </si>
  <si>
    <t>241028</t>
  </si>
  <si>
    <t>260078</t>
  </si>
  <si>
    <t>270101</t>
  </si>
  <si>
    <t>270102</t>
  </si>
  <si>
    <t>270103</t>
  </si>
  <si>
    <t>270104</t>
  </si>
  <si>
    <t>30207-00</t>
  </si>
  <si>
    <t>U8184901</t>
  </si>
  <si>
    <t>U8188702</t>
  </si>
  <si>
    <t>92001-00</t>
  </si>
  <si>
    <t>U9200101</t>
  </si>
  <si>
    <t>92204-00</t>
  </si>
  <si>
    <t>92205-00</t>
  </si>
  <si>
    <t>96008-00</t>
  </si>
  <si>
    <t>96072-00</t>
  </si>
  <si>
    <t>97011-00</t>
  </si>
  <si>
    <t>97013-00</t>
  </si>
  <si>
    <t>340231</t>
  </si>
  <si>
    <t>81849-00</t>
  </si>
  <si>
    <t>11503-04</t>
  </si>
  <si>
    <t>11503-10</t>
  </si>
  <si>
    <t>241020</t>
  </si>
  <si>
    <t>241022</t>
  </si>
  <si>
    <t>241026</t>
  </si>
  <si>
    <t>260050</t>
  </si>
  <si>
    <t>250077</t>
  </si>
  <si>
    <t>270111</t>
  </si>
  <si>
    <t>260104</t>
  </si>
  <si>
    <t>97012-00</t>
  </si>
  <si>
    <t>92153-00</t>
  </si>
  <si>
    <t>92154-00</t>
  </si>
  <si>
    <t>92155-00</t>
  </si>
  <si>
    <t>96075-00</t>
  </si>
  <si>
    <t>41701-00</t>
  </si>
  <si>
    <t>L000026</t>
  </si>
  <si>
    <t>96202-07</t>
  </si>
  <si>
    <t>96024-00</t>
  </si>
  <si>
    <t>96098-02</t>
  </si>
  <si>
    <t>96201-02</t>
  </si>
  <si>
    <t>96201-08</t>
  </si>
  <si>
    <t>96201-03</t>
  </si>
  <si>
    <t>090061</t>
  </si>
  <si>
    <t>090084</t>
  </si>
  <si>
    <t>96183-00</t>
  </si>
  <si>
    <t>090003</t>
  </si>
  <si>
    <t>090010</t>
  </si>
  <si>
    <t>090015</t>
  </si>
  <si>
    <t>090016</t>
  </si>
  <si>
    <t>96023-00</t>
  </si>
  <si>
    <t>090023</t>
  </si>
  <si>
    <t>090051</t>
  </si>
  <si>
    <t>090052</t>
  </si>
  <si>
    <t>090203</t>
  </si>
  <si>
    <t>090206</t>
  </si>
  <si>
    <t>090902</t>
  </si>
  <si>
    <t>090903</t>
  </si>
  <si>
    <t>92003-00</t>
  </si>
  <si>
    <t>96177-00</t>
  </si>
  <si>
    <t>96022-00</t>
  </si>
  <si>
    <t>96034-00</t>
  </si>
  <si>
    <t>96074-00</t>
  </si>
  <si>
    <t>090106</t>
  </si>
  <si>
    <t>090009</t>
  </si>
  <si>
    <t>90762-00</t>
  </si>
  <si>
    <t>90762-01</t>
  </si>
  <si>
    <t>96100-00</t>
  </si>
  <si>
    <t>96176-00</t>
  </si>
  <si>
    <t>96027-00</t>
  </si>
  <si>
    <t>96185-00</t>
  </si>
  <si>
    <t>90765-00</t>
  </si>
  <si>
    <t>53203-00</t>
  </si>
  <si>
    <t>90661-00</t>
  </si>
  <si>
    <t>90675-00</t>
  </si>
  <si>
    <t>90402-02</t>
  </si>
  <si>
    <t>96197-04</t>
  </si>
  <si>
    <t>30014-00</t>
  </si>
  <si>
    <t>92132-00</t>
  </si>
  <si>
    <t>009215</t>
  </si>
  <si>
    <t>30020-00</t>
  </si>
  <si>
    <t>92201-00</t>
  </si>
  <si>
    <t>96202-09</t>
  </si>
  <si>
    <t>95550-12</t>
  </si>
  <si>
    <t>96202-08</t>
  </si>
  <si>
    <t>92102-00</t>
  </si>
  <si>
    <t>13300-00</t>
  </si>
  <si>
    <t>30075-27</t>
  </si>
  <si>
    <t>30641-001</t>
  </si>
  <si>
    <t>30641-01</t>
  </si>
  <si>
    <t>30653-00</t>
  </si>
  <si>
    <t>35599-00</t>
  </si>
  <si>
    <t>36528-01</t>
  </si>
  <si>
    <t>36836-00</t>
  </si>
  <si>
    <t>36845-05</t>
  </si>
  <si>
    <t>36854-02</t>
  </si>
  <si>
    <t>37008-03</t>
  </si>
  <si>
    <t>37200-03</t>
  </si>
  <si>
    <t>37203-00</t>
  </si>
  <si>
    <t>37219-00</t>
  </si>
  <si>
    <t>37601-02</t>
  </si>
  <si>
    <t>37604-01</t>
  </si>
  <si>
    <t>37604-04</t>
  </si>
  <si>
    <t>37613-00</t>
  </si>
  <si>
    <t>36812-00</t>
  </si>
  <si>
    <t>36842-00</t>
  </si>
  <si>
    <t>90360-00</t>
  </si>
  <si>
    <t>35523-00</t>
  </si>
  <si>
    <t>37604-05</t>
  </si>
  <si>
    <t>37803-00</t>
  </si>
  <si>
    <t>37212-01</t>
  </si>
  <si>
    <t>36537-01</t>
  </si>
  <si>
    <t>36537-00</t>
  </si>
  <si>
    <t>36579-01</t>
  </si>
  <si>
    <t>37324-02</t>
  </si>
  <si>
    <t>37342-00</t>
  </si>
  <si>
    <t>37327-00</t>
  </si>
  <si>
    <t>37020-01</t>
  </si>
  <si>
    <t>90399-00</t>
  </si>
  <si>
    <t>90403-00</t>
  </si>
  <si>
    <t>36591-04</t>
  </si>
  <si>
    <t>37303-00</t>
  </si>
  <si>
    <t>37004-02</t>
  </si>
  <si>
    <t>36585-03</t>
  </si>
  <si>
    <t>37014-00</t>
  </si>
  <si>
    <t>37023-01</t>
  </si>
  <si>
    <t>37209-00</t>
  </si>
  <si>
    <t>37324-00</t>
  </si>
  <si>
    <t>36531-01</t>
  </si>
  <si>
    <t>30635-00</t>
  </si>
  <si>
    <t>36612-01</t>
  </si>
  <si>
    <t>37300-00</t>
  </si>
  <si>
    <t>55048-00</t>
  </si>
  <si>
    <t>55084-00</t>
  </si>
  <si>
    <t>58718-00</t>
  </si>
  <si>
    <t>90367-00</t>
  </si>
  <si>
    <t>35527-00</t>
  </si>
  <si>
    <t>30075-10</t>
  </si>
  <si>
    <t>30663-00</t>
  </si>
  <si>
    <t>31230-05</t>
  </si>
  <si>
    <t>36821-03</t>
  </si>
  <si>
    <t>37315-00</t>
  </si>
  <si>
    <t>90392-00</t>
  </si>
  <si>
    <t>36624-00</t>
  </si>
  <si>
    <t>36833-01</t>
  </si>
  <si>
    <t>92121-00</t>
  </si>
  <si>
    <t>36800-02</t>
  </si>
  <si>
    <t>30224-00</t>
  </si>
  <si>
    <t>009164</t>
  </si>
  <si>
    <t>920036</t>
  </si>
  <si>
    <t>90402-01</t>
  </si>
  <si>
    <t>30224-02</t>
  </si>
  <si>
    <t>36608-00</t>
  </si>
  <si>
    <t>36650-00</t>
  </si>
  <si>
    <t>92119-00</t>
  </si>
  <si>
    <t>92120-00</t>
  </si>
  <si>
    <t>37604-06</t>
  </si>
  <si>
    <t>36649-00</t>
  </si>
  <si>
    <t>36803-00</t>
  </si>
  <si>
    <t>37408-01</t>
  </si>
  <si>
    <t>90398-01</t>
  </si>
  <si>
    <t>90402-00</t>
  </si>
  <si>
    <t>90404-00</t>
  </si>
  <si>
    <t>36811-01</t>
  </si>
  <si>
    <t>37321-00</t>
  </si>
  <si>
    <t xml:space="preserve">13839-00 </t>
  </si>
  <si>
    <t>600339</t>
  </si>
  <si>
    <t>600811</t>
  </si>
  <si>
    <t xml:space="preserve">92036-00 </t>
  </si>
  <si>
    <t xml:space="preserve">92037-00 </t>
  </si>
  <si>
    <t xml:space="preserve">92043-00 </t>
  </si>
  <si>
    <t xml:space="preserve">92052-00 </t>
  </si>
  <si>
    <t xml:space="preserve">92053-00 </t>
  </si>
  <si>
    <t xml:space="preserve">92058-01 </t>
  </si>
  <si>
    <t xml:space="preserve">92062-00 </t>
  </si>
  <si>
    <t xml:space="preserve">92063-00 </t>
  </si>
  <si>
    <t xml:space="preserve">92064-00 </t>
  </si>
  <si>
    <t xml:space="preserve">92066-00 </t>
  </si>
  <si>
    <t xml:space="preserve">92073-00 </t>
  </si>
  <si>
    <t xml:space="preserve">92077-00 </t>
  </si>
  <si>
    <t xml:space="preserve">92148-00 </t>
  </si>
  <si>
    <t xml:space="preserve">92162-00 </t>
  </si>
  <si>
    <t xml:space="preserve">96020-00 </t>
  </si>
  <si>
    <t xml:space="preserve">96096-00 </t>
  </si>
  <si>
    <t xml:space="preserve">96097-00 </t>
  </si>
  <si>
    <t xml:space="preserve">96098-00 </t>
  </si>
  <si>
    <t>96209-09</t>
  </si>
  <si>
    <t>L000018</t>
  </si>
  <si>
    <t>L000042</t>
  </si>
  <si>
    <t>L018168</t>
  </si>
  <si>
    <t>L018176</t>
  </si>
  <si>
    <t>L018192</t>
  </si>
  <si>
    <t>L018275</t>
  </si>
  <si>
    <t>L018440</t>
  </si>
  <si>
    <t>L018804</t>
  </si>
  <si>
    <t>L018812</t>
  </si>
  <si>
    <t>L018879</t>
  </si>
  <si>
    <t>L018911</t>
  </si>
  <si>
    <t>L019000</t>
  </si>
  <si>
    <t>L019026</t>
  </si>
  <si>
    <t>L019042</t>
  </si>
  <si>
    <t>L019091</t>
  </si>
  <si>
    <t>L019562</t>
  </si>
  <si>
    <t>L020578</t>
  </si>
  <si>
    <t>L020586</t>
  </si>
  <si>
    <t>L020602</t>
  </si>
  <si>
    <t>L020677</t>
  </si>
  <si>
    <t>L015057</t>
  </si>
  <si>
    <t>LMU001</t>
  </si>
  <si>
    <t>L018200</t>
  </si>
  <si>
    <t>L018218</t>
  </si>
  <si>
    <t>L018283</t>
  </si>
  <si>
    <t>L018309</t>
  </si>
  <si>
    <t>L018457</t>
  </si>
  <si>
    <t>L018465</t>
  </si>
  <si>
    <t>L018481</t>
  </si>
  <si>
    <t>L018564</t>
  </si>
  <si>
    <t>L018820</t>
  </si>
  <si>
    <t>L018846</t>
  </si>
  <si>
    <t>L018853</t>
  </si>
  <si>
    <t>L018887</t>
  </si>
  <si>
    <t>L018903</t>
  </si>
  <si>
    <t>L018945</t>
  </si>
  <si>
    <t>L018952</t>
  </si>
  <si>
    <t>L018978</t>
  </si>
  <si>
    <t>L018986</t>
  </si>
  <si>
    <t>L019034</t>
  </si>
  <si>
    <t>L019059</t>
  </si>
  <si>
    <t>L019075</t>
  </si>
  <si>
    <t>L020388</t>
  </si>
  <si>
    <t>Општа болница "Стефан Високи" Смед. Паланка</t>
  </si>
  <si>
    <t>Табела</t>
  </si>
  <si>
    <t>СЛУЖБА ИНТЕРНЕ МЕДИЦИНЕ</t>
  </si>
  <si>
    <t>СЛУЖБА ЗА ПЛУЋНЕ БОЛЕСТИ</t>
  </si>
  <si>
    <t>СЛУЖБА ЗА ДЕЧЈЕ БОЛЕСТИ</t>
  </si>
  <si>
    <t>СЛУЖБА ЗА НЕУРОЛОГИЈУИ ПСИХИЈАТРИЈУ</t>
  </si>
  <si>
    <t xml:space="preserve"> НЕУРОЛОГИЈА</t>
  </si>
  <si>
    <t xml:space="preserve"> ПСИХИЈАТРИЈА</t>
  </si>
  <si>
    <t xml:space="preserve">СЛУЖБА ЗА ИНФЕКТИВНЕ </t>
  </si>
  <si>
    <t>БОЛЕСТИ</t>
  </si>
  <si>
    <t xml:space="preserve"> СЛУЖБА ОПШТЕ ХИРУРГИЈЕ</t>
  </si>
  <si>
    <t xml:space="preserve">ХИРУРШКИ ОПЕРАЦИОНИ </t>
  </si>
  <si>
    <t>БЛОК</t>
  </si>
  <si>
    <t>ИНТЕНЗИВНА НЕГА</t>
  </si>
  <si>
    <t xml:space="preserve">СЛУЖБА ЗА ОРТОПЕДИЈУ И </t>
  </si>
  <si>
    <t>ТРАУМАТОЛОГИЈУ</t>
  </si>
  <si>
    <t>СЛУЖБА ЗА УРОЛОГИЈУ</t>
  </si>
  <si>
    <t>СЛУЖБА ГИНЕКОЛОГИЈЕ И АКУШЕРСТВА</t>
  </si>
  <si>
    <t>ОДЕЛЕЊЕ ГИНЕКОЛОГИЈЕ</t>
  </si>
  <si>
    <t>ОДЕЛЕЊЕ АКУШЕРСТВА</t>
  </si>
  <si>
    <t>СЛУЖБА ОФТАЛМОЛОГИЈЕ СА ОРТОПТИКОМ</t>
  </si>
  <si>
    <t xml:space="preserve"> ОРЛ СЛУЖБА   </t>
  </si>
  <si>
    <t>ОДЕЛЕЊЕ</t>
  </si>
  <si>
    <t>ЗА ПАЛИЈАТИВНО ЗБРИЊАВАЊЕ</t>
  </si>
  <si>
    <t xml:space="preserve"> И ПРОДУЖЕНА НЕГА </t>
  </si>
  <si>
    <t>СЛУЖБА ЗА ДЕЧИЈЕ БОЛЕСТИ</t>
  </si>
  <si>
    <t>СЛУЖБА ЗА ИНФЕКТИВНЕ БОЛЕСТИ</t>
  </si>
  <si>
    <t>СЛУЖБА ЗА ОРЛ БОЛЕСТИ</t>
  </si>
  <si>
    <t>СЛУЖБА  УРОЛОГИЈЕ</t>
  </si>
  <si>
    <t>СЛУЖБА ХИРУРГИЈЕ</t>
  </si>
  <si>
    <t>3*</t>
  </si>
  <si>
    <t>СЛУЖБА ОНКОЛОГИЈЕ</t>
  </si>
  <si>
    <t>СЛУЖБА   НЕУРОЛОГИЈА</t>
  </si>
  <si>
    <t>СЛУЖБА   ПСИХИЈАТРИЈА</t>
  </si>
  <si>
    <t>СЛУЖБА ОФТАЛМОЛОГИЈЕ СА ОТОПТИКОМ</t>
  </si>
  <si>
    <t>ОРЛ СЛУЖБА</t>
  </si>
  <si>
    <r>
      <t>СЛУЖБА НЕФРОЛОГИЈЕ СА ДИЈАЛИЗОМ (</t>
    </r>
    <r>
      <rPr>
        <b/>
        <sz val="10"/>
        <rFont val="Times New Roman"/>
        <family val="1"/>
      </rPr>
      <t>ДИЈАЛИЗА)</t>
    </r>
  </si>
  <si>
    <t>СЛУЖБА ОПШТЕ ХИРУРГИЈЕ</t>
  </si>
  <si>
    <t>СЛУЖБА ОРТОПЕДИЈЕ СА ТРАУМАТОЛОГИЈОМ</t>
  </si>
  <si>
    <t>СЛУЖБА ПЕДИЈАТРИЈЕ</t>
  </si>
  <si>
    <t>СЛУЖБА ИНФЕКТИВНЕ БОЛЕСТИ</t>
  </si>
  <si>
    <t>ГРУДНО</t>
  </si>
  <si>
    <t>ШИФРА ОРГАНИЗАЦИОНЕ ЈЕДИНИЦЕ</t>
  </si>
  <si>
    <t>ОРГАНИЗАЦИОНА ЈЕДИНИЦА</t>
  </si>
  <si>
    <t>БРОЈ 
ПОСТЕЉА</t>
  </si>
  <si>
    <t>БРОЈ ОПЕРАЦИОНИХ САЛА</t>
  </si>
  <si>
    <t>УКУПАН БРОЈ ОПЕРАЦИЈА</t>
  </si>
  <si>
    <t>СЛУЖБА ОРТОПЕДИЈЕ И ТРАУМАТОЛОГИЈЕ</t>
  </si>
  <si>
    <t>ГИНЕКОЛОГИЈА И АКУШЕРСТВО</t>
  </si>
  <si>
    <t xml:space="preserve">СЛУЖБА  ОФТАЛМОЛОГИЈЕ </t>
  </si>
  <si>
    <t>Табела 12.</t>
  </si>
  <si>
    <t>План    I- XII   2025</t>
  </si>
  <si>
    <r>
      <t>Хируршки захват на карпалном тунелу (декомпресија</t>
    </r>
    <r>
      <rPr>
        <i/>
        <sz val="10"/>
        <rFont val="Times New Roman"/>
        <family val="1"/>
      </rPr>
      <t>n.medianus-a</t>
    </r>
    <r>
      <rPr>
        <b/>
        <sz val="10"/>
        <rFont val="Times New Roman"/>
        <family val="1"/>
      </rPr>
      <t>)</t>
    </r>
  </si>
  <si>
    <t>Кохлеарни имплант</t>
  </si>
  <si>
    <t>Миринготомија и инсерција тубуса</t>
  </si>
  <si>
    <t>Вађење и поправка зуба</t>
  </si>
  <si>
    <t>Крварење из носа (епистакса)</t>
  </si>
  <si>
    <t>Болести уста и зуба, које искључују вађење и поправку зуба</t>
  </si>
  <si>
    <t>Ампутација због поремећаја циркулаторног система, осим горњих екстремитета и прста на нози, са врло тешким КК</t>
  </si>
  <si>
    <t>Ампутација због поремећаја циркулаторног система, осим горњих екстремитета и прста на нози, без врло тешких КК</t>
  </si>
  <si>
    <r>
      <t>Нестабилна</t>
    </r>
    <r>
      <rPr>
        <b/>
        <i/>
        <sz val="10"/>
        <rFont val="Times New Roman"/>
        <family val="1"/>
      </rPr>
      <t>angina pectoris</t>
    </r>
    <r>
      <rPr>
        <b/>
        <sz val="10"/>
        <rFont val="Times New Roman"/>
        <family val="1"/>
      </rPr>
      <t>са врло тешким или тешким KK</t>
    </r>
  </si>
  <si>
    <r>
      <t>Нестабилна</t>
    </r>
    <r>
      <rPr>
        <b/>
        <i/>
        <sz val="10"/>
        <rFont val="Times New Roman"/>
        <family val="1"/>
      </rPr>
      <t>angina pectoris</t>
    </r>
    <r>
      <rPr>
        <b/>
        <sz val="10"/>
        <rFont val="Times New Roman"/>
        <family val="1"/>
      </rPr>
      <t>без врло тешких или тешких KK</t>
    </r>
  </si>
  <si>
    <r>
      <t>Отворена холецистектомија са затвореним испитивањем проходности</t>
    </r>
    <r>
      <rPr>
        <b/>
        <i/>
        <sz val="10"/>
        <rFont val="Times New Roman"/>
        <family val="1"/>
      </rPr>
      <t>ductus choledocus-а</t>
    </r>
    <r>
      <rPr>
        <b/>
        <sz val="10"/>
        <rFont val="Times New Roman"/>
        <family val="1"/>
      </rPr>
      <t>или са врло тешким КК</t>
    </r>
  </si>
  <si>
    <r>
      <t>Отворена холецистектомија без затворених испитивања проходности</t>
    </r>
    <r>
      <rPr>
        <b/>
        <i/>
        <sz val="10"/>
        <rFont val="Times New Roman"/>
        <family val="1"/>
      </rPr>
      <t>ductus choledocus-а</t>
    </r>
    <r>
      <rPr>
        <b/>
        <sz val="10"/>
        <rFont val="Times New Roman"/>
        <family val="1"/>
      </rPr>
      <t>или без врло тешких КК</t>
    </r>
  </si>
  <si>
    <t>Артроскопија</t>
  </si>
  <si>
    <t>Процедура ревизије на куку, са врло тешким КК</t>
  </si>
  <si>
    <t>Процедура ревизије на куку, без врло тешких КК</t>
  </si>
  <si>
    <t>Мање процедуре на мокраћној бешици, без врло тешких или тешких КК</t>
  </si>
  <si>
    <t>Остали неопластични поремећаји са великим оперативним процедурама, са тешким или умереним КК</t>
  </si>
  <si>
    <t>Поремећаји узроковани злоупотребом алкохола и зависност од алкохола</t>
  </si>
  <si>
    <t>Знаци и симптоми</t>
  </si>
  <si>
    <t>57506-00</t>
  </si>
  <si>
    <t>57506-01</t>
  </si>
  <si>
    <t>57506-02</t>
  </si>
  <si>
    <t>57506-03</t>
  </si>
  <si>
    <t>57506-04</t>
  </si>
  <si>
    <t>57518-00</t>
  </si>
  <si>
    <t>57518-01</t>
  </si>
  <si>
    <t>57518-02</t>
  </si>
  <si>
    <t>57518-03</t>
  </si>
  <si>
    <t>57518-04</t>
  </si>
  <si>
    <t>57524-02</t>
  </si>
  <si>
    <t>57700-00</t>
  </si>
  <si>
    <t>57712-00</t>
  </si>
  <si>
    <t>57715-00</t>
  </si>
  <si>
    <t>57901-00</t>
  </si>
  <si>
    <t>57903-00</t>
  </si>
  <si>
    <t>57906-00</t>
  </si>
  <si>
    <t>57915-00</t>
  </si>
  <si>
    <t>57921-00</t>
  </si>
  <si>
    <t>57927-00</t>
  </si>
  <si>
    <t>58100-00</t>
  </si>
  <si>
    <t>58103-00</t>
  </si>
  <si>
    <t>58106-00</t>
  </si>
  <si>
    <t>58506-00</t>
  </si>
  <si>
    <t>58521-00</t>
  </si>
  <si>
    <t>58521-01</t>
  </si>
  <si>
    <t>58524-00</t>
  </si>
  <si>
    <t>58700-00</t>
  </si>
  <si>
    <t>58706-00</t>
  </si>
  <si>
    <t>58721-00</t>
  </si>
  <si>
    <t>58909-01</t>
  </si>
  <si>
    <t>58912-01</t>
  </si>
  <si>
    <t>58916-00</t>
  </si>
  <si>
    <t>58924-00</t>
  </si>
  <si>
    <t>58927-00</t>
  </si>
  <si>
    <t>58909-00</t>
  </si>
  <si>
    <t>58936-00</t>
  </si>
  <si>
    <t>090057</t>
  </si>
  <si>
    <t>090058</t>
  </si>
  <si>
    <t>58715-00</t>
  </si>
  <si>
    <t>А58900-00</t>
  </si>
  <si>
    <t>57506011</t>
  </si>
  <si>
    <t>57506021</t>
  </si>
  <si>
    <t>57506031</t>
  </si>
  <si>
    <t>57506041</t>
  </si>
  <si>
    <t>57518001</t>
  </si>
  <si>
    <t>57518011</t>
  </si>
  <si>
    <t>57518021</t>
  </si>
  <si>
    <t>57518031</t>
  </si>
  <si>
    <t>57518041</t>
  </si>
  <si>
    <t>57524021</t>
  </si>
  <si>
    <t>57700001</t>
  </si>
  <si>
    <t>57712001</t>
  </si>
  <si>
    <t>57715001</t>
  </si>
  <si>
    <t>57901001</t>
  </si>
  <si>
    <t>57903001</t>
  </si>
  <si>
    <t>57906001</t>
  </si>
  <si>
    <t>57912001</t>
  </si>
  <si>
    <t>58100001</t>
  </si>
  <si>
    <t>58103001</t>
  </si>
  <si>
    <t>58106001</t>
  </si>
  <si>
    <t>58500001</t>
  </si>
  <si>
    <t>58524001</t>
  </si>
  <si>
    <t>58700001</t>
  </si>
  <si>
    <t>58900001</t>
  </si>
  <si>
    <t>58909001</t>
  </si>
  <si>
    <t>58921-00</t>
  </si>
  <si>
    <t>59751-00</t>
  </si>
  <si>
    <t>А57506-00</t>
  </si>
  <si>
    <t>А57506-01</t>
  </si>
  <si>
    <t>А57506-02</t>
  </si>
  <si>
    <t>А57506-03</t>
  </si>
  <si>
    <t>А57506-04</t>
  </si>
  <si>
    <t>А57518-00</t>
  </si>
  <si>
    <t>А57518-01</t>
  </si>
  <si>
    <t>А57518-02</t>
  </si>
  <si>
    <t>А57518-03</t>
  </si>
  <si>
    <t>А57518-04</t>
  </si>
  <si>
    <t>А57524-02</t>
  </si>
  <si>
    <t>А57700-00</t>
  </si>
  <si>
    <t>А57712-00</t>
  </si>
  <si>
    <t>А57715-00</t>
  </si>
  <si>
    <t>А57901-00</t>
  </si>
  <si>
    <t>А57903-00</t>
  </si>
  <si>
    <t>А57906-00</t>
  </si>
  <si>
    <t>А57915-00</t>
  </si>
  <si>
    <t>А57921-00</t>
  </si>
  <si>
    <t>А57924001</t>
  </si>
  <si>
    <t>А57927-00</t>
  </si>
  <si>
    <t>А58100-00</t>
  </si>
  <si>
    <t>А58103-00</t>
  </si>
  <si>
    <t>А58106-00</t>
  </si>
  <si>
    <t>А58500-00</t>
  </si>
  <si>
    <t>А58506001</t>
  </si>
  <si>
    <t>А58521-00</t>
  </si>
  <si>
    <t>А58521-01</t>
  </si>
  <si>
    <t>А58524-00</t>
  </si>
  <si>
    <t>А58700-00</t>
  </si>
  <si>
    <t>А58909-00</t>
  </si>
  <si>
    <t>57506001</t>
  </si>
  <si>
    <t>57915001</t>
  </si>
  <si>
    <t>57921001</t>
  </si>
  <si>
    <t>58521001</t>
  </si>
  <si>
    <t>А59751-00</t>
  </si>
  <si>
    <t>57512021</t>
  </si>
  <si>
    <t>57927001</t>
  </si>
  <si>
    <t>58927001</t>
  </si>
  <si>
    <t>А58921-00</t>
  </si>
  <si>
    <t>58521011</t>
  </si>
  <si>
    <t>А58706001</t>
  </si>
  <si>
    <t>58718001</t>
  </si>
  <si>
    <t>А58718-00</t>
  </si>
  <si>
    <t>59739-02</t>
  </si>
  <si>
    <t>59300001</t>
  </si>
  <si>
    <t>58916001</t>
  </si>
  <si>
    <t>59751001</t>
  </si>
  <si>
    <t>A58718-01</t>
  </si>
  <si>
    <t>A58912-00</t>
  </si>
  <si>
    <t>А58715-00</t>
  </si>
  <si>
    <t>А58721-00</t>
  </si>
  <si>
    <t>ИНТЕРВЕНТНА РАДИОЛОГИЈА</t>
  </si>
  <si>
    <t>Укупно услуга</t>
  </si>
  <si>
    <t>30224-01</t>
  </si>
  <si>
    <t>252210</t>
  </si>
  <si>
    <t>30094-00</t>
  </si>
  <si>
    <t>90600-01</t>
  </si>
  <si>
    <t>30409-00</t>
  </si>
  <si>
    <t>30440-01</t>
  </si>
  <si>
    <t>30094-03</t>
  </si>
  <si>
    <t>36604-00</t>
  </si>
  <si>
    <t>36605-00</t>
  </si>
  <si>
    <t>30090-00</t>
  </si>
  <si>
    <t>30440-00</t>
  </si>
  <si>
    <t>36561-00</t>
  </si>
  <si>
    <t>90047-00</t>
  </si>
  <si>
    <t>38812-00</t>
  </si>
  <si>
    <t>30094-06</t>
  </si>
  <si>
    <t>009103</t>
  </si>
  <si>
    <t>30075-04</t>
  </si>
  <si>
    <t>36627-00</t>
  </si>
  <si>
    <t>38418-02</t>
  </si>
  <si>
    <t>96198-09</t>
  </si>
  <si>
    <t>30075-01</t>
  </si>
  <si>
    <t>59739-01</t>
  </si>
  <si>
    <t>30075-16</t>
  </si>
  <si>
    <t>30482-00</t>
  </si>
  <si>
    <t>L029363</t>
  </si>
  <si>
    <t>38418-01</t>
  </si>
  <si>
    <t>30094-05</t>
  </si>
  <si>
    <t>009014</t>
  </si>
  <si>
    <t>009158</t>
  </si>
  <si>
    <t>55812-00</t>
  </si>
  <si>
    <t>55812-002</t>
  </si>
  <si>
    <t>55816-01</t>
  </si>
  <si>
    <t>55824-01</t>
  </si>
  <si>
    <t>55824-00</t>
  </si>
  <si>
    <t>90908-001</t>
  </si>
  <si>
    <t>55032001</t>
  </si>
  <si>
    <t>009202</t>
  </si>
  <si>
    <t>90908-00</t>
  </si>
  <si>
    <t>5578-00</t>
  </si>
  <si>
    <t>55292-01</t>
  </si>
  <si>
    <t>56001-00</t>
  </si>
  <si>
    <t>56007-00</t>
  </si>
  <si>
    <t>56010-00</t>
  </si>
  <si>
    <t>56013-00</t>
  </si>
  <si>
    <t>56013-02</t>
  </si>
  <si>
    <t>56016-04</t>
  </si>
  <si>
    <t>56016-05</t>
  </si>
  <si>
    <t>56016-06</t>
  </si>
  <si>
    <t>56022-01</t>
  </si>
  <si>
    <t>56030-00</t>
  </si>
  <si>
    <t>56101-00</t>
  </si>
  <si>
    <t>56107-00</t>
  </si>
  <si>
    <t>56301-00</t>
  </si>
  <si>
    <t>56301-01</t>
  </si>
  <si>
    <t>56307-00</t>
  </si>
  <si>
    <t>56307-01</t>
  </si>
  <si>
    <t>56401-00</t>
  </si>
  <si>
    <t>56407-00</t>
  </si>
  <si>
    <t>56409-00</t>
  </si>
  <si>
    <t>56412-00</t>
  </si>
  <si>
    <t>56501-00</t>
  </si>
  <si>
    <t>56507-00</t>
  </si>
  <si>
    <t>56801-00</t>
  </si>
  <si>
    <t>56807-00</t>
  </si>
  <si>
    <t>57001-00</t>
  </si>
  <si>
    <t>57007-00</t>
  </si>
  <si>
    <t>56010-03</t>
  </si>
  <si>
    <t>56013-03</t>
  </si>
  <si>
    <t>56016-00</t>
  </si>
  <si>
    <t>56016-07</t>
  </si>
  <si>
    <t>56016-03</t>
  </si>
  <si>
    <t>56022-00</t>
  </si>
  <si>
    <t>56028-00</t>
  </si>
  <si>
    <t>56220-00</t>
  </si>
  <si>
    <t>56221-00</t>
  </si>
  <si>
    <t>56223-00</t>
  </si>
  <si>
    <t>56224-00</t>
  </si>
  <si>
    <t>56549-01</t>
  </si>
  <si>
    <t>56619-00</t>
  </si>
  <si>
    <t>56625-00</t>
  </si>
  <si>
    <t>57001-01</t>
  </si>
  <si>
    <t>57350-00</t>
  </si>
  <si>
    <t>57350-02</t>
  </si>
  <si>
    <t>57007-01</t>
  </si>
  <si>
    <t>56022-02</t>
  </si>
  <si>
    <t>57350-03</t>
  </si>
  <si>
    <t>56010-01</t>
  </si>
  <si>
    <t>56625003</t>
  </si>
  <si>
    <t>56401003</t>
  </si>
  <si>
    <t>57350-04</t>
  </si>
  <si>
    <t>56028-02</t>
  </si>
  <si>
    <t>56036-00</t>
  </si>
  <si>
    <t>90901-10</t>
  </si>
  <si>
    <t>Укупно свих услуга</t>
  </si>
  <si>
    <t>A.Биохемијске и хематолошке анализе укупно</t>
  </si>
  <si>
    <t>A1.Хематолошке анализе укупно</t>
  </si>
  <si>
    <t>L014076</t>
  </si>
  <si>
    <t>L014092</t>
  </si>
  <si>
    <t>L014209</t>
  </si>
  <si>
    <t>L014084</t>
  </si>
  <si>
    <t>L014159</t>
  </si>
  <si>
    <t>L014100</t>
  </si>
  <si>
    <t>A2. Биохемијске анализе укупно</t>
  </si>
  <si>
    <t>L000034</t>
  </si>
  <si>
    <t>L000075</t>
  </si>
  <si>
    <t>L000331</t>
  </si>
  <si>
    <t>L000414</t>
  </si>
  <si>
    <t>L001057</t>
  </si>
  <si>
    <t>L001081</t>
  </si>
  <si>
    <t>L001198</t>
  </si>
  <si>
    <t>L001214</t>
  </si>
  <si>
    <t>L001255</t>
  </si>
  <si>
    <t>L001651</t>
  </si>
  <si>
    <t>L001867</t>
  </si>
  <si>
    <t>L001891</t>
  </si>
  <si>
    <t>L001917</t>
  </si>
  <si>
    <t>L002055</t>
  </si>
  <si>
    <t>L002493</t>
  </si>
  <si>
    <t>L002543</t>
  </si>
  <si>
    <t>L002618</t>
  </si>
  <si>
    <t>L002667</t>
  </si>
  <si>
    <t>L002766</t>
  </si>
  <si>
    <t>L002816</t>
  </si>
  <si>
    <t>L002857</t>
  </si>
  <si>
    <t>L002873</t>
  </si>
  <si>
    <t>L003749</t>
  </si>
  <si>
    <t>L003780</t>
  </si>
  <si>
    <t>L004234</t>
  </si>
  <si>
    <t>L004291</t>
  </si>
  <si>
    <t>L004317</t>
  </si>
  <si>
    <t>L004416</t>
  </si>
  <si>
    <t>L004655</t>
  </si>
  <si>
    <t>L004812</t>
  </si>
  <si>
    <t>L004879</t>
  </si>
  <si>
    <t>L005439</t>
  </si>
  <si>
    <t>L005512</t>
  </si>
  <si>
    <t>L005843</t>
  </si>
  <si>
    <t>L006072</t>
  </si>
  <si>
    <t>L006239</t>
  </si>
  <si>
    <t>L006254</t>
  </si>
  <si>
    <t>L008912</t>
  </si>
  <si>
    <t>L010272</t>
  </si>
  <si>
    <t>L010595</t>
  </si>
  <si>
    <t>L010751</t>
  </si>
  <si>
    <t>L010769</t>
  </si>
  <si>
    <t>L010991</t>
  </si>
  <si>
    <t>L011015</t>
  </si>
  <si>
    <t>L011494</t>
  </si>
  <si>
    <t>L012708</t>
  </si>
  <si>
    <t>L012807</t>
  </si>
  <si>
    <t>L019125</t>
  </si>
  <si>
    <t>L000836</t>
  </si>
  <si>
    <t>L001925</t>
  </si>
  <si>
    <t>L003137</t>
  </si>
  <si>
    <t>L003327</t>
  </si>
  <si>
    <t>L003517</t>
  </si>
  <si>
    <t>L005256</t>
  </si>
  <si>
    <t>L005298</t>
  </si>
  <si>
    <t>L005306</t>
  </si>
  <si>
    <t>L008151</t>
  </si>
  <si>
    <t>L012674</t>
  </si>
  <si>
    <t>L012716</t>
  </si>
  <si>
    <t>L012849</t>
  </si>
  <si>
    <t>L014019</t>
  </si>
  <si>
    <t>L017723</t>
  </si>
  <si>
    <t>L000232</t>
  </si>
  <si>
    <t>L006247</t>
  </si>
  <si>
    <t>L003764</t>
  </si>
  <si>
    <t>L004523</t>
  </si>
  <si>
    <t>L010868</t>
  </si>
  <si>
    <t>L009640</t>
  </si>
  <si>
    <t>L012757</t>
  </si>
  <si>
    <t>L001800</t>
  </si>
  <si>
    <t>L002360</t>
  </si>
  <si>
    <t>L003830</t>
  </si>
  <si>
    <t>L003848</t>
  </si>
  <si>
    <t>L003855</t>
  </si>
  <si>
    <t>L003863</t>
  </si>
  <si>
    <t>L004259</t>
  </si>
  <si>
    <t>L005132</t>
  </si>
  <si>
    <t>L005330</t>
  </si>
  <si>
    <t>L005355</t>
  </si>
  <si>
    <t>L005876</t>
  </si>
  <si>
    <t>L005942</t>
  </si>
  <si>
    <t>L006080</t>
  </si>
  <si>
    <t>L006171</t>
  </si>
  <si>
    <t>L017285</t>
  </si>
  <si>
    <t>L002379</t>
  </si>
  <si>
    <t>L004242</t>
  </si>
  <si>
    <t>L000851</t>
  </si>
  <si>
    <t>L000950</t>
  </si>
  <si>
    <t>L002139</t>
  </si>
  <si>
    <t>L002295</t>
  </si>
  <si>
    <t>L002410</t>
  </si>
  <si>
    <t>L004622</t>
  </si>
  <si>
    <t>L005710</t>
  </si>
  <si>
    <t>L005801</t>
  </si>
  <si>
    <t>L005892</t>
  </si>
  <si>
    <t>L017270</t>
  </si>
  <si>
    <t>L014416</t>
  </si>
  <si>
    <t>L017278</t>
  </si>
  <si>
    <t>L014332</t>
  </si>
  <si>
    <t>L014423</t>
  </si>
  <si>
    <t>L014704</t>
  </si>
  <si>
    <t>L015040</t>
  </si>
  <si>
    <t>L015263</t>
  </si>
  <si>
    <t>L015271</t>
  </si>
  <si>
    <t>L005249</t>
  </si>
  <si>
    <t>A3. Анализе урина укупно</t>
  </si>
  <si>
    <t>L008979</t>
  </si>
  <si>
    <t>L010264</t>
  </si>
  <si>
    <t>L009035</t>
  </si>
  <si>
    <t>L009266</t>
  </si>
  <si>
    <t>L010421</t>
  </si>
  <si>
    <t>L009472</t>
  </si>
  <si>
    <t>L009308</t>
  </si>
  <si>
    <t>L010173</t>
  </si>
  <si>
    <t>L012252</t>
  </si>
  <si>
    <t>L019133</t>
  </si>
  <si>
    <t>L019166</t>
  </si>
  <si>
    <t>L019174</t>
  </si>
  <si>
    <t>L019182</t>
  </si>
  <si>
    <t>L019190</t>
  </si>
  <si>
    <t>L019208</t>
  </si>
  <si>
    <t>L019216</t>
  </si>
  <si>
    <t>L019224</t>
  </si>
  <si>
    <t>L019232</t>
  </si>
  <si>
    <t>L019265</t>
  </si>
  <si>
    <t>L019281</t>
  </si>
  <si>
    <t>L019315</t>
  </si>
  <si>
    <t>L019323</t>
  </si>
  <si>
    <t>L019331</t>
  </si>
  <si>
    <t>L019398</t>
  </si>
  <si>
    <t>L019406</t>
  </si>
  <si>
    <t>L019422</t>
  </si>
  <si>
    <t>L019463</t>
  </si>
  <si>
    <t>L019844</t>
  </si>
  <si>
    <t>L019869</t>
  </si>
  <si>
    <t>L019992</t>
  </si>
  <si>
    <t>L020008</t>
  </si>
  <si>
    <t>L020099</t>
  </si>
  <si>
    <t>L020149</t>
  </si>
  <si>
    <t>L020206</t>
  </si>
  <si>
    <t>L020263</t>
  </si>
  <si>
    <t>L020289</t>
  </si>
  <si>
    <t>L021030</t>
  </si>
  <si>
    <t>L021048</t>
  </si>
  <si>
    <t>L021220</t>
  </si>
  <si>
    <t>L021253</t>
  </si>
  <si>
    <t>L021311</t>
  </si>
  <si>
    <t>L021477</t>
  </si>
  <si>
    <t>L021691</t>
  </si>
  <si>
    <t>L021709</t>
  </si>
  <si>
    <t>L012195</t>
  </si>
  <si>
    <t>L012229</t>
  </si>
  <si>
    <t>L012294</t>
  </si>
  <si>
    <t>L012310</t>
  </si>
  <si>
    <t>L012401</t>
  </si>
  <si>
    <t>L019513</t>
  </si>
  <si>
    <t>L019539</t>
  </si>
  <si>
    <t>L020107</t>
  </si>
  <si>
    <t>L020305</t>
  </si>
  <si>
    <t>L020438</t>
  </si>
  <si>
    <t>ЗДРАВСТВЕНА УСТАНОВА</t>
  </si>
  <si>
    <t>Табела бр.16.</t>
  </si>
  <si>
    <t>Р.
бр</t>
  </si>
  <si>
    <t>КОРИСНИЦИ</t>
  </si>
  <si>
    <t>БРОЈ ПАЦИЈЕНАТА НА ТЕРАПИЈИ</t>
  </si>
  <si>
    <t>ТЕРАПИЈСКЕ И РЕХАБИЛИТАЦИОНЕ УСЛУГЕ</t>
  </si>
  <si>
    <t>ОСИГУРАНА ЛИЦА РЗЗО</t>
  </si>
  <si>
    <t>СВЕГА</t>
  </si>
  <si>
    <t>ЕЛЕКТРО</t>
  </si>
  <si>
    <t>ТЕРМО 1</t>
  </si>
  <si>
    <t>КИНЕЗИТЕРАПИЈА</t>
  </si>
  <si>
    <t>УЛТРА</t>
  </si>
  <si>
    <t>МАГНЕТ.</t>
  </si>
  <si>
    <t>ПАРАФИНО</t>
  </si>
  <si>
    <t>ТЕРАПИЈА</t>
  </si>
  <si>
    <t>ИНДИВИДУАЛНА</t>
  </si>
  <si>
    <t>ГРУПНА</t>
  </si>
  <si>
    <t>ЗВУК</t>
  </si>
  <si>
    <t>АМБУЛАНТНИ</t>
  </si>
  <si>
    <t>СТАЦИОНАРНИ</t>
  </si>
  <si>
    <t>1  Парафино, инфраруж и криотерапија</t>
  </si>
  <si>
    <t>ЗДРАВСТВЕНЕ УСЛУГЕ ПРУЖЕНЕ ОСИГУРАНИМ ЛИЦИМА</t>
  </si>
  <si>
    <t>б.о дани</t>
  </si>
  <si>
    <t>СТАЦИОНАРНО ЛЕЧЕЊЕ</t>
  </si>
  <si>
    <t xml:space="preserve"> АМБУЛАНТНО ЛЕЧЕЊЕ</t>
  </si>
  <si>
    <t xml:space="preserve">                       УКУПНО</t>
  </si>
  <si>
    <t>ШИФРА</t>
  </si>
  <si>
    <t>НАЗИВ</t>
  </si>
  <si>
    <t xml:space="preserve">Служба неурологије </t>
  </si>
  <si>
    <t>Служба психијатрије</t>
  </si>
  <si>
    <t>Служба за плућне болести</t>
  </si>
  <si>
    <t>Служба за инфективне болести</t>
  </si>
  <si>
    <t>Служба опште хирургије</t>
  </si>
  <si>
    <t>Служба урологије</t>
  </si>
  <si>
    <t>Служба ортопедије и трауматологије</t>
  </si>
  <si>
    <t>Служба оториноларингологије</t>
  </si>
  <si>
    <t xml:space="preserve">Одсек гинекологије </t>
  </si>
  <si>
    <t>Одсек  акушерства</t>
  </si>
  <si>
    <t>Служба за дечје болести</t>
  </si>
  <si>
    <t xml:space="preserve">Служба интерне медицине </t>
  </si>
  <si>
    <t>Служба дијализе</t>
  </si>
  <si>
    <t>Служба офталмологије(и ортооптика)</t>
  </si>
  <si>
    <t>Палијативна збрињавање и продужена нега</t>
  </si>
  <si>
    <t>Служба ургентне медицине</t>
  </si>
  <si>
    <t>Ендокринолошка амбуланта</t>
  </si>
  <si>
    <t>Нефрологија</t>
  </si>
  <si>
    <t>Интензивна нега</t>
  </si>
  <si>
    <t>Услуге  здравствене  статистике</t>
  </si>
  <si>
    <t>Р. Бр.</t>
  </si>
  <si>
    <t>1</t>
  </si>
  <si>
    <t xml:space="preserve">Израда периодичних извештаја о раду и утврђеним оболењима и стањима по службама у здравственој установи </t>
  </si>
  <si>
    <t>2</t>
  </si>
  <si>
    <t>Израда извештаја о органозационој структури и кадровима у здравственој установи</t>
  </si>
  <si>
    <t>3</t>
  </si>
  <si>
    <t>Израда индивидуалних извештаја (извештај о хоспитализацији,пријава порођаја ,пријава побачаја,потврда о смрти,пријава заразних оболења,пријава малигних оболења)</t>
  </si>
  <si>
    <t>4</t>
  </si>
  <si>
    <t>Обрада и унос података из збирних периодичних извештаја</t>
  </si>
  <si>
    <t>5</t>
  </si>
  <si>
    <t xml:space="preserve">Израда извештаја из базе података  </t>
  </si>
  <si>
    <t>6</t>
  </si>
  <si>
    <t>Израда статистичких анализа</t>
  </si>
  <si>
    <t>УКУПНО УСЛУГЕ</t>
  </si>
  <si>
    <t>санитетски превоз</t>
  </si>
  <si>
    <t>Служба гинеко. и акуш.- одсек гинекологије</t>
  </si>
  <si>
    <t>Служба гинекол.и акушерства -Акушерство</t>
  </si>
  <si>
    <t>Хемодијалиѕа -дневна болница</t>
  </si>
  <si>
    <t>Оделење за палијативно збрињавање</t>
  </si>
  <si>
    <t>I-XII  2024</t>
  </si>
  <si>
    <t>ДИЈЕТЕТИКА</t>
  </si>
  <si>
    <t>Саветовање или подучавање о исхрани -дневном уносу хране</t>
  </si>
  <si>
    <t>План за 2025</t>
  </si>
  <si>
    <t>Opšta bolnica "Stefan Visoki"  Smederevska Palanka</t>
  </si>
  <si>
    <t>20*</t>
  </si>
  <si>
    <t>Израдила</t>
  </si>
  <si>
    <t>Контролисао</t>
  </si>
  <si>
    <t>В.Д. ДИРЕКТОРА</t>
  </si>
  <si>
    <t>Зоран Гачић</t>
  </si>
  <si>
    <t>др Владан Бенаковић</t>
  </si>
  <si>
    <t>Јасмина Стевановић</t>
  </si>
  <si>
    <t>ВД ДИРЕКТОРА</t>
  </si>
  <si>
    <t>дијализа</t>
  </si>
  <si>
    <t xml:space="preserve">Финансијска вредност  </t>
  </si>
  <si>
    <r>
      <t>Континуирана амбулаторна перитонеумска дијализа-</t>
    </r>
    <r>
      <rPr>
        <i/>
        <sz val="10"/>
        <color indexed="8"/>
        <rFont val="Arial"/>
        <family val="2"/>
        <charset val="238"/>
      </rPr>
      <t>CAPD</t>
    </r>
  </si>
  <si>
    <r>
      <t>Аутоматска перитонеумска дијализа -</t>
    </r>
    <r>
      <rPr>
        <i/>
        <sz val="10"/>
        <color indexed="8"/>
        <rFont val="Arial"/>
        <family val="2"/>
        <charset val="238"/>
      </rPr>
      <t>APD</t>
    </r>
  </si>
  <si>
    <r>
      <t>Интермитентна перитонеумска дијализа -</t>
    </r>
    <r>
      <rPr>
        <i/>
        <sz val="10"/>
        <color indexed="8"/>
        <rFont val="Arial"/>
        <family val="2"/>
        <charset val="238"/>
      </rPr>
      <t>IPD</t>
    </r>
    <r>
      <rPr>
        <sz val="10"/>
        <color indexed="8"/>
        <rFont val="Arial"/>
        <family val="2"/>
        <charset val="238"/>
      </rPr>
      <t xml:space="preserve"> (болнички вид хроничног лечења)</t>
    </r>
  </si>
  <si>
    <r>
      <t>3. КОНТИНУИРАНИ ПОСТУПЦИ ЗАМЕНЕ БУБРЕЖНЕ ФУНКЦИЈЕ (</t>
    </r>
    <r>
      <rPr>
        <i/>
        <sz val="10"/>
        <rFont val="Arial"/>
        <family val="2"/>
        <charset val="238"/>
      </rPr>
      <t>CRRT</t>
    </r>
    <r>
      <rPr>
        <sz val="10"/>
        <rFont val="Arial"/>
        <family val="2"/>
        <charset val="238"/>
      </rPr>
      <t>) И ПЛАЗМАФЕРЕЗА</t>
    </r>
  </si>
  <si>
    <t xml:space="preserve">                                         Број дијализа за континуирану амбулантну перитонеумску дијализу не улази у фактуру</t>
  </si>
  <si>
    <t>Општа болница "Стефан Високи" Смедеревска Паланка</t>
  </si>
  <si>
    <t>UM000009</t>
  </si>
  <si>
    <t>Мрежице</t>
  </si>
  <si>
    <t>UM000024</t>
  </si>
  <si>
    <t>Лига клип</t>
  </si>
  <si>
    <t>UM000023</t>
  </si>
  <si>
    <t>Стаплер</t>
  </si>
  <si>
    <t>UM000004</t>
  </si>
  <si>
    <t>Стаплер (без баркода)</t>
  </si>
  <si>
    <t>SM000080</t>
  </si>
  <si>
    <t>Kатетер за нефростому</t>
  </si>
  <si>
    <t>Имплатанти</t>
  </si>
  <si>
    <t>KK19052,KK21050</t>
  </si>
  <si>
    <t>Парцијалне протезе</t>
  </si>
  <si>
    <t>OR000040</t>
  </si>
  <si>
    <t>OR000049</t>
  </si>
  <si>
    <t>Стерилни цемент</t>
  </si>
  <si>
    <t>Цементне протезе</t>
  </si>
  <si>
    <t>KK19050,KK21044</t>
  </si>
  <si>
    <t>Цементна ацетабулна капа</t>
  </si>
  <si>
    <t>KK19049,KK21036</t>
  </si>
  <si>
    <t>Цементни феморални стем</t>
  </si>
  <si>
    <t>OR000050</t>
  </si>
  <si>
    <t>Стерилни коштани цемент</t>
  </si>
  <si>
    <t>KK19051,KK21037</t>
  </si>
  <si>
    <t>Глава</t>
  </si>
  <si>
    <t>OR000049,KK21115,KK21102</t>
  </si>
  <si>
    <t>Безцементна протеза</t>
  </si>
  <si>
    <t>ОR000056 (KK19004),(KK21004),(KK230190)</t>
  </si>
  <si>
    <t>Безцементне глава</t>
  </si>
  <si>
    <t>OR000056 (KK19003),(KK21003),(KK230074)</t>
  </si>
  <si>
    <t>Безцементна линер</t>
  </si>
  <si>
    <t>OR000056 (KK19001),(KK21001),(KK230004)</t>
  </si>
  <si>
    <t>Безцементни стем</t>
  </si>
  <si>
    <t>OR000052 (KK19002),(KK21002),(KK230062)</t>
  </si>
  <si>
    <t>Безцементнина капа(SHELL)</t>
  </si>
  <si>
    <t>OR000052 (KK19005),(KK21005),(KK230224)</t>
  </si>
  <si>
    <t>Безцементни завртањ</t>
  </si>
  <si>
    <t>Хибридна протеза</t>
  </si>
  <si>
    <t>OR000049 (KK21115)</t>
  </si>
  <si>
    <t>Хибридни коштани цемент</t>
  </si>
  <si>
    <t>KK21102, KK231664</t>
  </si>
  <si>
    <t>OR000050 (KK19030),KK21036, KK230051</t>
  </si>
  <si>
    <t>Хибридни феморални стем</t>
  </si>
  <si>
    <t>OR000051 (KK19031),KK21037,KK230191</t>
  </si>
  <si>
    <t>Хибридна глава</t>
  </si>
  <si>
    <t>OR000052 (KK19002),KK21002,KK230062</t>
  </si>
  <si>
    <t>Хибридна капа SHELL</t>
  </si>
  <si>
    <t>OR000053 (KK19003),KK21003, KK230074</t>
  </si>
  <si>
    <t>Хибридни линер</t>
  </si>
  <si>
    <t>OR000053 (KK19005),KK21005,KK230225,KK230224</t>
  </si>
  <si>
    <t>Хибридни завртањ</t>
  </si>
  <si>
    <t>Биартикуларна протеза кука</t>
  </si>
  <si>
    <t>KK19054,KK21053</t>
  </si>
  <si>
    <t>Биартикуларна глава</t>
  </si>
  <si>
    <t>KK21056, KK230851,KK230858, KK230855,KK230847,KK230848,KK230850</t>
  </si>
  <si>
    <t>Биполарна глава</t>
  </si>
  <si>
    <t>КК19051,KK21054</t>
  </si>
  <si>
    <t>Биартикуларна ацетабуларна капа</t>
  </si>
  <si>
    <t>КК21057,KK230897,KK230895, KK230896</t>
  </si>
  <si>
    <t>Глава лима корпорате</t>
  </si>
  <si>
    <t>КК19053,KK21052</t>
  </si>
  <si>
    <t>Биартикулано тело</t>
  </si>
  <si>
    <t>КК21055, KK230829, KK230830</t>
  </si>
  <si>
    <t xml:space="preserve">Стем протезе </t>
  </si>
  <si>
    <t>KK21102</t>
  </si>
  <si>
    <t>OR000049,KK21115,KK231778</t>
  </si>
  <si>
    <t>Тотална примарна цементна ендопротеза колена, полиаксијална, без задње стабилизације, тип 5</t>
  </si>
  <si>
    <t>KK19090,KK21062</t>
  </si>
  <si>
    <t>Феморална компонента</t>
  </si>
  <si>
    <t>KK231155,</t>
  </si>
  <si>
    <t>Уникондиларна тотална пол.цем.ендопротеза колена</t>
  </si>
  <si>
    <t>КК 19091,KK21063</t>
  </si>
  <si>
    <t>Тибијална компонента</t>
  </si>
  <si>
    <t>КК 19092,KK21064</t>
  </si>
  <si>
    <t>Инсерт</t>
  </si>
  <si>
    <t>OR000049, KK21115,КК21102,КК231664</t>
  </si>
  <si>
    <t>КК 19093</t>
  </si>
  <si>
    <t>Пателарно дугме</t>
  </si>
  <si>
    <t>Остали уградни материјал у ортопедији</t>
  </si>
  <si>
    <t>OM077999</t>
  </si>
  <si>
    <t>Фиксатор потколенице(BP21164)</t>
  </si>
  <si>
    <t>OR000020</t>
  </si>
  <si>
    <t>Плоча</t>
  </si>
  <si>
    <t>OR000013, OR000111</t>
  </si>
  <si>
    <t>Киршнер игла</t>
  </si>
  <si>
    <t>OR000030</t>
  </si>
  <si>
    <t>Кортикални шраф</t>
  </si>
  <si>
    <t>OR000015  , OR000016 ,(BP20001,        BP20002,BP20003,  BP20004,BP20005 ,BP20131,BP21001,BP21002,BP21003,BP21004,BP21005,BP21168,BP21043,BP21171,BP20134,BP21170,BP20133,BP20132,BP22001,)</t>
  </si>
  <si>
    <t>Клин</t>
  </si>
  <si>
    <t>IS180004</t>
  </si>
  <si>
    <t xml:space="preserve">Задњекоморна сочива </t>
  </si>
  <si>
    <t>IS200003 , IS220005</t>
  </si>
  <si>
    <t>Интраокуларна тврда задњекоморна сочива</t>
  </si>
  <si>
    <t>IS180005</t>
  </si>
  <si>
    <t>Предњекоморна сочива</t>
  </si>
  <si>
    <t>UM000005</t>
  </si>
  <si>
    <t>Траке за урологију ТОТ</t>
  </si>
  <si>
    <t>Остали уградни материјал 1+10+11</t>
  </si>
  <si>
    <t>Цена*</t>
  </si>
  <si>
    <t xml:space="preserve">Укупно </t>
  </si>
  <si>
    <t>Набавка крви и лабилних продуката крви од завода/института за трансфузију крви</t>
  </si>
  <si>
    <t xml:space="preserve">Еритроцити </t>
  </si>
  <si>
    <t>Свежа смрзнута плазма</t>
  </si>
  <si>
    <t>Број лица на пролазној хемодијализи</t>
  </si>
  <si>
    <t>ciklofosfamid</t>
  </si>
  <si>
    <t>L01AA01</t>
  </si>
  <si>
    <t>Endoxan</t>
  </si>
  <si>
    <t>inj</t>
  </si>
  <si>
    <t>1x500mg</t>
  </si>
  <si>
    <t>metotrexat</t>
  </si>
  <si>
    <t>L01BA01</t>
  </si>
  <si>
    <t>Methotrexat</t>
  </si>
  <si>
    <t>1x50mg</t>
  </si>
  <si>
    <t>1x15mg</t>
  </si>
  <si>
    <t>fluorouracil</t>
  </si>
  <si>
    <t>L01BC02</t>
  </si>
  <si>
    <t>5-Fluorouracil</t>
  </si>
  <si>
    <t>1x250mg</t>
  </si>
  <si>
    <t>vincristin</t>
  </si>
  <si>
    <t>L01CA02</t>
  </si>
  <si>
    <t>Vincristin</t>
  </si>
  <si>
    <t>1x1mg</t>
  </si>
  <si>
    <t>etopozid</t>
  </si>
  <si>
    <t>L01CB01</t>
  </si>
  <si>
    <t>Sintopozid</t>
  </si>
  <si>
    <t>1x100mg</t>
  </si>
  <si>
    <t>doxorubicin</t>
  </si>
  <si>
    <t>L01DB01</t>
  </si>
  <si>
    <t>Sindroxocin</t>
  </si>
  <si>
    <t>karboplatin</t>
  </si>
  <si>
    <t>L01XA02</t>
  </si>
  <si>
    <t>Karboplatin</t>
  </si>
  <si>
    <t>1x150mg</t>
  </si>
  <si>
    <t>goserelin</t>
  </si>
  <si>
    <t>L02AE03</t>
  </si>
  <si>
    <t>Zoladex</t>
  </si>
  <si>
    <t>1x3,6mg</t>
  </si>
  <si>
    <t>leuprorelin</t>
  </si>
  <si>
    <t>L02AE02</t>
  </si>
  <si>
    <t>Lutrate Depo</t>
  </si>
  <si>
    <t>1x22,5mg</t>
  </si>
  <si>
    <t>triptorelin</t>
  </si>
  <si>
    <t>L02AE04</t>
  </si>
  <si>
    <t>Diphereline</t>
  </si>
  <si>
    <t>1x3,75mg</t>
  </si>
  <si>
    <t>1x11,25mg</t>
  </si>
  <si>
    <t>atenuirani bacili m.bo</t>
  </si>
  <si>
    <t>L01AX05</t>
  </si>
  <si>
    <t>Oncotice</t>
  </si>
  <si>
    <t>1x12,5mg</t>
  </si>
  <si>
    <t>vinorelbin</t>
  </si>
  <si>
    <t>L01CA04</t>
  </si>
  <si>
    <t>Vinorelbin</t>
  </si>
  <si>
    <t>filgrastm</t>
  </si>
  <si>
    <t>L03AA02</t>
  </si>
  <si>
    <t>Zarzio</t>
  </si>
  <si>
    <t>1x48mg</t>
  </si>
  <si>
    <t>gemcitabin</t>
  </si>
  <si>
    <t>L01BC05</t>
  </si>
  <si>
    <t>Gemzar</t>
  </si>
  <si>
    <t>1x1gr</t>
  </si>
  <si>
    <t>epirubicin</t>
  </si>
  <si>
    <t>L01DB03</t>
  </si>
  <si>
    <t>Episindan</t>
  </si>
  <si>
    <t>docetaxel</t>
  </si>
  <si>
    <t>L01CD02</t>
  </si>
  <si>
    <t>Docetaxel</t>
  </si>
  <si>
    <t>1x20mg</t>
  </si>
  <si>
    <t>kapecitabin</t>
  </si>
  <si>
    <t>L01BC06</t>
  </si>
  <si>
    <t>Xalvobin</t>
  </si>
  <si>
    <t>tbl</t>
  </si>
  <si>
    <t>120x500mg</t>
  </si>
  <si>
    <t>cisplatin</t>
  </si>
  <si>
    <t>L01XA01</t>
  </si>
  <si>
    <t>Sinplatin</t>
  </si>
  <si>
    <t>paclitaxel</t>
  </si>
  <si>
    <t>L01CD01</t>
  </si>
  <si>
    <t>Paclitaxel</t>
  </si>
  <si>
    <t>1x30mg</t>
  </si>
  <si>
    <t>fulvestrant  L02BA03</t>
  </si>
  <si>
    <t>L01AX04</t>
  </si>
  <si>
    <t>Faslodex</t>
  </si>
  <si>
    <t>L01DBO3</t>
  </si>
  <si>
    <t>1x10mg</t>
  </si>
  <si>
    <t>imatinib</t>
  </si>
  <si>
    <t>L01XE01</t>
  </si>
  <si>
    <t>Alvotinib</t>
  </si>
  <si>
    <t>120x100mg</t>
  </si>
  <si>
    <t>30x400mg</t>
  </si>
  <si>
    <t>Lupron</t>
  </si>
  <si>
    <t>dakarbazin</t>
  </si>
  <si>
    <t>LO1AX04</t>
  </si>
  <si>
    <t>Dakarbazin</t>
  </si>
  <si>
    <t>doksorubicin</t>
  </si>
  <si>
    <t>L01DBO1</t>
  </si>
  <si>
    <t>Doxorubicin</t>
  </si>
  <si>
    <t>leucovorin calcium</t>
  </si>
  <si>
    <t>V03AF03</t>
  </si>
  <si>
    <t>10x50mg/5ml</t>
  </si>
  <si>
    <t>oxaliplatin</t>
  </si>
  <si>
    <t>LO1CD02</t>
  </si>
  <si>
    <t>Oxaliplatin</t>
  </si>
  <si>
    <t>irinotecan hlorid trihidrat</t>
  </si>
  <si>
    <t>L01XX19</t>
  </si>
  <si>
    <t>irinotecan</t>
  </si>
  <si>
    <t>100mg/5ml</t>
  </si>
  <si>
    <t>40mg</t>
  </si>
  <si>
    <t>bleomicin</t>
  </si>
  <si>
    <t>L01DC01</t>
  </si>
  <si>
    <t>Bleocin-S</t>
  </si>
  <si>
    <t>1x150000ij</t>
  </si>
  <si>
    <t>Gemnil</t>
  </si>
  <si>
    <t>1x200mg</t>
  </si>
  <si>
    <t>mitomicin</t>
  </si>
  <si>
    <t>L01DC03</t>
  </si>
  <si>
    <t>Mitomicin</t>
  </si>
  <si>
    <t>ifosamid</t>
  </si>
  <si>
    <t>L01AA06</t>
  </si>
  <si>
    <t>Holoxan</t>
  </si>
  <si>
    <t>1g</t>
  </si>
  <si>
    <t>epiribicin-hlorid</t>
  </si>
  <si>
    <t>Farmorubicin</t>
  </si>
  <si>
    <t>50mg</t>
  </si>
  <si>
    <t>1x80mg</t>
  </si>
  <si>
    <t>leuprolelin-acetat</t>
  </si>
  <si>
    <t>L02AEO2</t>
  </si>
  <si>
    <t>Eligard</t>
  </si>
  <si>
    <t>1x45mg</t>
  </si>
  <si>
    <t>epoetin alfa</t>
  </si>
  <si>
    <t>BO3XA01</t>
  </si>
  <si>
    <t>Eprex</t>
  </si>
  <si>
    <t>1x2000ij</t>
  </si>
  <si>
    <t>epoetin beta</t>
  </si>
  <si>
    <t>B03XA01</t>
  </si>
  <si>
    <t>Recormon</t>
  </si>
  <si>
    <t>darbopoetin</t>
  </si>
  <si>
    <t>B03XA02</t>
  </si>
  <si>
    <t>Aranesp</t>
  </si>
  <si>
    <t>1x20mcg</t>
  </si>
  <si>
    <t>1x30mcg</t>
  </si>
  <si>
    <t>1x60mcg</t>
  </si>
  <si>
    <t>Binocrit</t>
  </si>
  <si>
    <t>metoksipolietilenglik</t>
  </si>
  <si>
    <t>B03XA03</t>
  </si>
  <si>
    <t xml:space="preserve">Mircera </t>
  </si>
  <si>
    <t>1x75mg</t>
  </si>
  <si>
    <t>epoetinzeta B03XA01</t>
  </si>
  <si>
    <t>Eqralys</t>
  </si>
  <si>
    <t>zolendronska kiselina</t>
  </si>
  <si>
    <t>MO5BA08</t>
  </si>
  <si>
    <t>Zitomera</t>
  </si>
  <si>
    <t>4mg/5ml</t>
  </si>
  <si>
    <t>bevacizumab</t>
  </si>
  <si>
    <t>L01XC07</t>
  </si>
  <si>
    <t>Avastin</t>
  </si>
  <si>
    <t>1x100mg/4ml</t>
  </si>
  <si>
    <t>cetuksimab</t>
  </si>
  <si>
    <t>L01XC06</t>
  </si>
  <si>
    <t>Erbitux</t>
  </si>
  <si>
    <t>1x20ml(5mg/ml)</t>
  </si>
  <si>
    <t>panitumumab</t>
  </si>
  <si>
    <t>L01xC08</t>
  </si>
  <si>
    <t>Vectibix</t>
  </si>
  <si>
    <t>1x20mg/ml</t>
  </si>
  <si>
    <t>faktor VIII</t>
  </si>
  <si>
    <t>B02BD02</t>
  </si>
  <si>
    <t>Advate</t>
  </si>
  <si>
    <t>1x500ij</t>
  </si>
  <si>
    <t>faktor IX</t>
  </si>
  <si>
    <t>B02BD04</t>
  </si>
  <si>
    <t>Octanine</t>
  </si>
  <si>
    <t>1X500ij</t>
  </si>
  <si>
    <t>Kogenate</t>
  </si>
  <si>
    <t>Benefix</t>
  </si>
  <si>
    <t>1x1000ij</t>
  </si>
  <si>
    <t>1x250ij</t>
  </si>
  <si>
    <t>novoeight</t>
  </si>
  <si>
    <t>nuwiq</t>
  </si>
  <si>
    <t>natrijum chlorid 10%</t>
  </si>
  <si>
    <t>BO5XAO3</t>
  </si>
  <si>
    <t>natrijum chlorid</t>
  </si>
  <si>
    <t>amp</t>
  </si>
  <si>
    <t>1x10ml</t>
  </si>
  <si>
    <t>efedrin chlorid</t>
  </si>
  <si>
    <t>CO1CA26</t>
  </si>
  <si>
    <t>1x25m/ml</t>
  </si>
  <si>
    <t>8.3.</t>
  </si>
  <si>
    <t>Санитетски и медицински потрошни материјал који се набављају у поступку ЦЈН</t>
  </si>
  <si>
    <t>8.4</t>
  </si>
  <si>
    <t>Санитетски и медицински потрошни материјал - самостална набавка установе</t>
  </si>
  <si>
    <t>Све услуге комплетно</t>
  </si>
  <si>
    <t xml:space="preserve">Број пацијената </t>
  </si>
  <si>
    <t>План         2025</t>
  </si>
  <si>
    <t>Проценат реализације</t>
  </si>
  <si>
    <t>Број пратилаца</t>
  </si>
  <si>
    <t>Број лечених лица</t>
  </si>
  <si>
    <t>Број дана лечења</t>
  </si>
  <si>
    <t>План      2025</t>
  </si>
  <si>
    <t>План   2025</t>
  </si>
  <si>
    <t>DSG</t>
  </si>
  <si>
    <t>План    2025</t>
  </si>
  <si>
    <t>Хрони</t>
  </si>
  <si>
    <t>Извршено     I - III     2025</t>
  </si>
  <si>
    <t>Дерматовенерологија</t>
  </si>
  <si>
    <t>Стационарни (План за 2025.)</t>
  </si>
  <si>
    <t>Specijalistički pregled prvi</t>
  </si>
  <si>
    <t>Specijalistički pregled kontrolni</t>
  </si>
  <si>
    <t>* Услуге се планирају за организовани скрининг карцинома дојке са ознаком атрибута 24 и називом атрибута "организован скрининг"</t>
  </si>
  <si>
    <t>Intravensko davanje farmakološkog sredstva, anti-infektivno sredstvo</t>
  </si>
  <si>
    <t>Intravensko davanje farmakološkog sredstva, drugo i neklasifikovano farmakološko sredstvo</t>
  </si>
  <si>
    <t>Oralno  davanje farmakološkog sredstva, drugo i neklasifikovano  farmakološko sredstvo</t>
  </si>
  <si>
    <t>Transfuzija krvnih komponenti i derivata</t>
  </si>
  <si>
    <t>Transfuzija ostalih krvnih derivata</t>
  </si>
  <si>
    <t>Neki drugi način davanja farmakološkog sredstva ,drugo i neklasifikovano farmakološko sredstvo</t>
  </si>
  <si>
    <t>Oralno davanje farmakološkog sredstva ,trombolitičko sredstvo</t>
  </si>
  <si>
    <t>Ostale terapije obogaćivanja kiseonika/om</t>
  </si>
  <si>
    <t>Subkutano davanje farmakološkog sredstva, drugo i neklasifikovano farmakološko sredstvo</t>
  </si>
  <si>
    <t>Transfuzija eritrocita</t>
  </si>
  <si>
    <t>Oralno davanje farmakološkog sredstva, anti-infektivno sredstvo</t>
  </si>
  <si>
    <t>Каteterizacija mokraćne bešike</t>
  </si>
  <si>
    <t>Udružene ztravstvene procedure,dijetetika</t>
  </si>
  <si>
    <t>Savetovanje ili podučavanje o ishrani /dnevnom unosu hrane</t>
  </si>
  <si>
    <t>Postupak održavanja neinvazivne ventilatorne podrške, &lt;= 24 sata</t>
  </si>
  <si>
    <t>Intravensko davanje farmakološkog sredstva, trombolitičko sredstvo</t>
  </si>
  <si>
    <t>Subkutano davanje farmakološkog sredstva,trombolitičko sredstvo</t>
  </si>
  <si>
    <t>Hemodijaliza</t>
  </si>
  <si>
    <t>Intermitentna hemodiafiltracija</t>
  </si>
  <si>
    <t>Kontinuirana peritonealna dijaliza, dugoročna</t>
  </si>
  <si>
    <t>Intermitentna peritonealna dializa, dugoročna</t>
  </si>
  <si>
    <t>CORE</t>
  </si>
  <si>
    <t>SVAB</t>
  </si>
  <si>
    <t>Ciljana, ili endocervikalna kiretaža</t>
  </si>
  <si>
    <t>duga kolonoskopija</t>
  </si>
  <si>
    <t>Specijalistički pregled prvi-docenta i primarijusa</t>
  </si>
  <si>
    <t xml:space="preserve">kolonoskopija do cekuma sa višestrukim polipektomijama; duga kolonoskopija sa polipektomijom </t>
  </si>
  <si>
    <t>Specijalistički pregled kontrolni - docenta i primarijusa</t>
  </si>
  <si>
    <t>kolonoskopija do hepatičke fleksure sa višestrukim biopsijama; fleksibilna sigmoidoskopija sa biopsijom; kratka kolonoskopija sa biopsijom</t>
  </si>
  <si>
    <t>Primena serklaža na grlić materice</t>
  </si>
  <si>
    <t>Elektivni carski rez sa rezom na donjem segmentu materice</t>
  </si>
  <si>
    <t>Hitan carski rez sa rezom na donjem segmentu materice</t>
  </si>
  <si>
    <t>Eksplorativna laparotomija</t>
  </si>
  <si>
    <t>Odvajanje abdominalnih priraslica</t>
  </si>
  <si>
    <t>Laparoskopsko odvajanje abdominalnih priraslica</t>
  </si>
  <si>
    <t>**  Услуге се планирају за организовани скрининг карцинома дојке са ознаком атрибута 24 и називом атрибута "организован скрининг"</t>
  </si>
  <si>
    <t xml:space="preserve">Drenaža intra-abdominalnog apscesa, hematoma ili ciste </t>
  </si>
  <si>
    <t>Destrukcija bradavica vulve</t>
  </si>
  <si>
    <t>Reparacija prednjeg i zadnjeg vaginalnog kompartmana, vaginalni pristup</t>
  </si>
  <si>
    <t>Laparoskopska ovarijalna cistektomija, jednostrana</t>
  </si>
  <si>
    <t>Laparoskopska salpingektomija - jednostrana</t>
  </si>
  <si>
    <t xml:space="preserve">Dilatacija cervikalnog kanala i kiretaža materice </t>
  </si>
  <si>
    <t>Široka ekscizija zone transformacije omčicom</t>
  </si>
  <si>
    <t>Miomektomija materice</t>
  </si>
  <si>
    <t>Klasična histerektomija sa adneksektomijom</t>
  </si>
  <si>
    <t>Vaginalna histerektomija</t>
  </si>
  <si>
    <t>Salpingektomija sa uklanjanjem trudnoće u jajovodu</t>
  </si>
  <si>
    <t>Ovarijalna cistektomija, jednostrana</t>
  </si>
  <si>
    <t>*Ове услуге нису укључене у ултразвучну дијагностику</t>
  </si>
  <si>
    <t>Ovariektomija, jednostrana</t>
  </si>
  <si>
    <t>Salpingektomija, jednostrana</t>
  </si>
  <si>
    <t>Laparoskopija</t>
  </si>
  <si>
    <t>Laparoskopska parcijalna ovariektomija</t>
  </si>
  <si>
    <t>Biopsija uretre</t>
  </si>
  <si>
    <t>Apendektomija</t>
  </si>
  <si>
    <t>Odstranjenje analne bradavice</t>
  </si>
  <si>
    <t>Lečenje ciste Bartolinijeve žlezde</t>
  </si>
  <si>
    <t>Reparacija prednjeg vaginalnog kompartmana, vaginalni pristup</t>
  </si>
  <si>
    <t>Reparacija zadnjeg vaginalnog kompartmana, vaginalni pristup</t>
  </si>
  <si>
    <t>Biopsija grlića materice</t>
  </si>
  <si>
    <t>Laparoskopska salpingoovarijektomija,jednostrana</t>
  </si>
  <si>
    <t>Totalna klasična abdominalna histerektomija</t>
  </si>
  <si>
    <t>Incizija ciste ili apcesa jajnika</t>
  </si>
  <si>
    <t>Salpigoovarijektomija,jednostrana</t>
  </si>
  <si>
    <t>Endoskopsko plasiranje ureteralnog stenta</t>
  </si>
  <si>
    <t>Polipektomija grlića materice</t>
  </si>
  <si>
    <t xml:space="preserve">Dilatacija i evakuacija sadržaja materice </t>
  </si>
  <si>
    <t>Biopsia vulve</t>
  </si>
  <si>
    <t>Biopsija peritoneuma</t>
  </si>
  <si>
    <t>Laparoskopska ovariektomija obostrana</t>
  </si>
  <si>
    <t>Laparoskopski asistirana vaginalna histerektimija sa adnekstomijom</t>
  </si>
  <si>
    <t>Uklanjanje stranog tela iz kože i potkožnog tkiva incizijom</t>
  </si>
  <si>
    <t>Biopsija kože i potkožnog tkiva</t>
  </si>
  <si>
    <t>Uklanjanje intrauterinog uloška</t>
  </si>
  <si>
    <t>Sterilizacija otvorenim abdominalnim pristupom</t>
  </si>
  <si>
    <t>Klinasta resekcija jajnika</t>
  </si>
  <si>
    <t>Ovarijalna cistektomija,obostrana</t>
  </si>
  <si>
    <t>Epiziotomija</t>
  </si>
  <si>
    <t>Sutura laceracije vagine nakon porođaja</t>
  </si>
  <si>
    <t>Otklanjanje najvećeg dela intraabdominalnih lezija(debulking)</t>
  </si>
  <si>
    <t>Resekcija tankog creva sa anastomozom</t>
  </si>
  <si>
    <t>Konizacija grlića materice</t>
  </si>
  <si>
    <t>Biopsija jajnika</t>
  </si>
  <si>
    <t>Skidanje konca serklaža</t>
  </si>
  <si>
    <t>Subtotalna abdominalna histerektomia</t>
  </si>
  <si>
    <t>Postoperativna relaparotomija</t>
  </si>
  <si>
    <t>Lečenje apscesa  Bartolinijeve žlezde</t>
  </si>
  <si>
    <t>Postpartalna evakuacija sadržaja materice dilatacijom cervikalnog kanala i kiretaža</t>
  </si>
  <si>
    <t>Ostali postupci kod postpartalnog krvarenja</t>
  </si>
  <si>
    <t>Ostale incizije na vulvi i perineumu</t>
  </si>
  <si>
    <t>Ograničena resekcija debelog creva sa formiranjem stome</t>
  </si>
  <si>
    <t>Laparoskopska salpingoovarijektomija ,obostrana</t>
  </si>
  <si>
    <t>Uklanjanje ostalih lezija materice</t>
  </si>
  <si>
    <t>Sutura rupture grlića materice nakon porođaja</t>
  </si>
  <si>
    <t>Reparacija rane na koži i potkožnom tkivu ostalih oblasti, koja uključuje meko tkivo</t>
  </si>
  <si>
    <t>Salpingoovariektomija -obostrana</t>
  </si>
  <si>
    <t>Reparacija rupture mokraćne bešike</t>
  </si>
  <si>
    <t>Uklanjanje drena iz trbuha</t>
  </si>
  <si>
    <t>Rekonstrukcija materice i potpornih struktura</t>
  </si>
  <si>
    <t>Salpingektomija ,obostrana</t>
  </si>
  <si>
    <t>Reimplantacija uretera u mokraćnu bešiku,jednostrana</t>
  </si>
  <si>
    <t>*Услуге се планирају за организовани скрининг  карцинома дојке  и колоректалног карцинома са ознаком атрибута 24 и називом атрибута "организовани скрининг"</t>
  </si>
  <si>
    <t>Ekscizija lezije( a) na koži i potkožnom tkivu ostalih oblasti</t>
  </si>
  <si>
    <t>Rektosigmoidektomija sa formiranjem stome</t>
  </si>
  <si>
    <t>Ovarijektomija ,obostrana</t>
  </si>
  <si>
    <t>Laparoskopska asistirana vaginalna histerektomija</t>
  </si>
  <si>
    <t>Pregled polipa želuca, odnosno tankog creva, odnosno debelog creva-makroskopska i mikroskopska analiza i dijagnoza polipoidne lezije želuca, odnosno tankog creva, odnosno debelog creva</t>
  </si>
  <si>
    <t>Ostale procedure na grliću</t>
  </si>
  <si>
    <t>Pregled endoskopsog uzorka jednjaka,odnosno  želuca, odnosno tankog, odnosno debelog creva, odnosno analnog kanala-makroskopska i mikroskopska analiza i dijagnoza promene u endoskopskom isečku jednjaka, odnosno želuca, odnosno tankog, odnosno debelog creva, odnono analnog kanala</t>
  </si>
  <si>
    <t>Biopsija jajovoda</t>
  </si>
  <si>
    <t>Biopsija debelog creva</t>
  </si>
  <si>
    <t>Laparoskopska salpinektomija sa uklanjanjem trudnoće u jajovodu</t>
  </si>
  <si>
    <t>** Услуге се планирају за организовани скрининг  карцинома грлића материце  са ознаком атрибута 24 и називом атрибута "организовани скрининг"</t>
  </si>
  <si>
    <t>Laparoskopska elektrodestrukcija jajovoda</t>
  </si>
  <si>
    <t>Eksterni CTG monitoring fetusa</t>
  </si>
  <si>
    <t>Previjanje rane</t>
  </si>
  <si>
    <t>Ubacivanje intrauterinog uređaja (IUD)</t>
  </si>
  <si>
    <t>Biopsija vagine</t>
  </si>
  <si>
    <t>Kolposkopija</t>
  </si>
  <si>
    <t>Kiretaža materice bez dilatacije cervikalnog kanala</t>
  </si>
  <si>
    <t>Radikalna dijatermija promena na grliću materice</t>
  </si>
  <si>
    <t>Test prohodnosti jajovoda</t>
  </si>
  <si>
    <t>Ultrazvučni pregled ženskog pelvisa</t>
  </si>
  <si>
    <t xml:space="preserve"> Vaginalno ispiranje</t>
  </si>
  <si>
    <t>Vaginalna štrajfna</t>
  </si>
  <si>
    <t>Plasiranje ostalih vaginalnih pesara</t>
  </si>
  <si>
    <t>Papanikolau (PAP) test</t>
  </si>
  <si>
    <t xml:space="preserve">Infiltracija lokalnog anestetika, ASA 10 </t>
  </si>
  <si>
    <t>Infiltracija lokalnog anestetika, ASA 99</t>
  </si>
  <si>
    <t xml:space="preserve">Savetovanje ili podučavanje o održavanju zdravlja i oporavku </t>
  </si>
  <si>
    <t>Uzimanje biološkog materijala za mikrobiološki pregled</t>
  </si>
  <si>
    <t>Intramuskularno davanje farmakološkog sredstva, anti-infektivno sredstvo</t>
  </si>
  <si>
    <t>Intramuskularno davanje farmakološkog sredstva, drugo i nenaznačeno  farmakološko sredstvo</t>
  </si>
  <si>
    <t>Intravensko davanje farmakološkog sredstva, hranljiva supstanca</t>
  </si>
  <si>
    <t>Intravensko davanje farmakološkog sredstva, elektrolit</t>
  </si>
  <si>
    <t>Plasiranje braunile</t>
  </si>
  <si>
    <t>Vađenje krvi u dijagnostičke svrhe</t>
  </si>
  <si>
    <t>Ultrazvučni prekled zbog mernja fetusa</t>
  </si>
  <si>
    <t>Ultrazvučni pregled abdomena ili pelvisa zbog ostalih stanja povezanih sa trudnoćom</t>
  </si>
  <si>
    <t>Histerosalpingografija</t>
  </si>
  <si>
    <t>Primena leka za respiratorni sistem pomoću nebulizatora</t>
  </si>
  <si>
    <t>Ostala ispiranja rektuma</t>
  </si>
  <si>
    <t>Uklanjanje katetera ureterostome ili ureteralnog katetera</t>
  </si>
  <si>
    <t>Davanje toksoida tetanusa</t>
  </si>
  <si>
    <t>Savetovanje ili podučavanje o planiranju porodice pripremanju za roditeljstvo</t>
  </si>
  <si>
    <t>Intramuskularno davanje farmakološkog sredstva, hranljiva supstanca</t>
  </si>
  <si>
    <t>Intramuskularno davanje farmakološkog sredstva,elektrolit</t>
  </si>
  <si>
    <t>Intravensko davanje farmakološkog sredstva, steroid</t>
  </si>
  <si>
    <t>Intravensko davanje farmakološkog sredstva, insulin</t>
  </si>
  <si>
    <t>Subkutano davanje farmakološkog sredstva ,anti-infektivno sredstvo</t>
  </si>
  <si>
    <t>Nenaznačen način davanja farm sred.drugo i neklasifikovano farm.sred.</t>
  </si>
  <si>
    <t>Amnioskopija</t>
  </si>
  <si>
    <t>Sutura povreda perineuma prvog ili drugog stepana</t>
  </si>
  <si>
    <t>Infiltracija lokalnog anestetika, ASA 19</t>
  </si>
  <si>
    <t>Prevencija dekubitusa u rehabilitaciji</t>
  </si>
  <si>
    <t>Transfuzija plazma ekspandera</t>
  </si>
  <si>
    <t>Procena integriteta kože</t>
  </si>
  <si>
    <t>Manuelni pregled dojke</t>
  </si>
  <si>
    <t>Uklanjanje ostalih vaginalnih pesara</t>
  </si>
  <si>
    <t>Abdominalna  paracenteza</t>
  </si>
  <si>
    <t xml:space="preserve">Dilatacija grlića materice </t>
  </si>
  <si>
    <t>Ginekološki pregled</t>
  </si>
  <si>
    <t>Incizija i drenaža dojke</t>
  </si>
  <si>
    <t>Incizija i drenaža apscesa mekog tkiva</t>
  </si>
  <si>
    <t>Uklanjanje štrajfne vagine ili vulve</t>
  </si>
  <si>
    <t>Indukcija povačaja prostaglandinskom vaginaletom</t>
  </si>
  <si>
    <t>Lokalna aplikacija leka toksavid</t>
  </si>
  <si>
    <t>Kauterizacija promena na grliću materice</t>
  </si>
  <si>
    <t>Ekscizija lezija vulve</t>
  </si>
  <si>
    <t>Socioterapijski  rad sa članovima porodice ili kolektiva</t>
  </si>
  <si>
    <t>Uklanjanje intrauterinog štrajfne</t>
  </si>
  <si>
    <t>Udružene zdravstvene procedure ,socijalni rad</t>
  </si>
  <si>
    <t>Psihosocijalna procena</t>
  </si>
  <si>
    <t>Drugo psihosocijalno savetovanje</t>
  </si>
  <si>
    <t>Pasivna imunizacija sa rh (d)  imunoglobulinom</t>
  </si>
  <si>
    <t>Reparacija rane na koži i potkožnom tkivu ostalih oblasti ,površinska</t>
  </si>
  <si>
    <t>Zamena stalnog urinarnog katetera</t>
  </si>
  <si>
    <t>Terapijska torakocinteza</t>
  </si>
  <si>
    <t>Ekscizija lezije mekog tkiva ,neklasifikovana na drugom mestu</t>
  </si>
  <si>
    <t>Ekstrakcija mleka iz dojke u laktaciji</t>
  </si>
  <si>
    <t>Oralno davanje farmakološkog sredstva,elektrolit</t>
  </si>
  <si>
    <t>Ispiranje katetera, neklasifikovano na drugom mestu</t>
  </si>
  <si>
    <t>Informativni interviju socijalnog radnika</t>
  </si>
  <si>
    <t>Podučavanje o pravima i mogućnostima pacijenta</t>
  </si>
  <si>
    <t>Ostale procene, konsultacije ili evaluacije</t>
  </si>
  <si>
    <t>Indukcija porođaja oksitocinom</t>
  </si>
  <si>
    <t>Indukcija porođaja prostaglandinom</t>
  </si>
  <si>
    <t>Aktivno vođenje porođaja primenom lekova</t>
  </si>
  <si>
    <t>Spontani porođaj kod temenog položaja</t>
  </si>
  <si>
    <t>Dovršavanje porođaja vakuum ekstrakcijom</t>
  </si>
  <si>
    <t>Karlični porođaj uz ručnu pomoć</t>
  </si>
  <si>
    <t>Manuelna ekstrakcija posteljice</t>
  </si>
  <si>
    <t>Uzimanje materjala sa kože i vidljivih sluzokoža za mikrološki,bakteriološki i citološki pregled</t>
  </si>
  <si>
    <t>Uzorkovanje i slanje materijala za laboratorijska ispitivanja</t>
  </si>
  <si>
    <t>Unutrašnji okret ploda</t>
  </si>
  <si>
    <t>Lavaža nosnica</t>
  </si>
  <si>
    <t>Primena tetanusnog antitoksina</t>
  </si>
  <si>
    <t>Evakuacija hematoma prednjeg trbuš.zida nakon carskog reza</t>
  </si>
  <si>
    <t>Sutura rascepa perineuma trećeg ili četvrtog stepena</t>
  </si>
  <si>
    <t>Ostale suture laceracije ili ruptura bez povrede</t>
  </si>
  <si>
    <t>Ispiranje ureterostome ili uretelanog katetera</t>
  </si>
  <si>
    <t>Oralno davanje farmakološkog sredstva,hranljiva supstanca</t>
  </si>
  <si>
    <t>Pregled celog cerviksa</t>
  </si>
  <si>
    <t>Evakuacija hematoma perineuma nakon porođaja bez incizije</t>
  </si>
  <si>
    <t>Lumbalna punkcija</t>
  </si>
  <si>
    <t>Vakcinacija  protiv besnila</t>
  </si>
  <si>
    <t>Pasivna imunizacija imunoglobulinom besnila</t>
  </si>
  <si>
    <t>Pojedinačna prijava zarazne bolesti</t>
  </si>
  <si>
    <t>Evidentiranje zarazne bolesti</t>
  </si>
  <si>
    <t>Neki drugi način davanja farmakološkog sredstva, anti-infektivno sredtvo</t>
  </si>
  <si>
    <t>Neki drugi način davanja farmakološkog sredstva, steroid</t>
  </si>
  <si>
    <t>Ostale elektrokardiografije (EKG)</t>
  </si>
  <si>
    <t>Intravenska post-proceduralna infuzija analgetika</t>
  </si>
  <si>
    <t>Uzimanje nazofaringealnog I ili orofaringealnog za pregled  brisa za pregled na prisustvo SARS-CoV-2 virusa u transportnu podlogu u ambulanti</t>
  </si>
  <si>
    <t>Uzimanje materijala (nazofaringealni bris, saliva i dr.) u cilju dokazivanja virusnog Ag SARS – CoV-2</t>
  </si>
  <si>
    <t>Detekcija virusnog АгСАРС-ЦоВ-2 kvalitativnom metodom</t>
  </si>
  <si>
    <t>Endotrahealna intubacija,jednolumenski tubus</t>
  </si>
  <si>
    <t>Kardioverzija</t>
  </si>
  <si>
    <t>Centralna venska kateterizacija</t>
  </si>
  <si>
    <t>Postupak održavanja kontinuirane ventilatorne podrške, &lt;= 24 sata</t>
  </si>
  <si>
    <t>Postupak održavanja kontinuirane ventilatorne podrške ,=&gt;96 sati</t>
  </si>
  <si>
    <t>Održavanje endotrahealne intubacije,jednolumenski tubus</t>
  </si>
  <si>
    <t>Anorektalni pregled</t>
  </si>
  <si>
    <t>Plasiranje nazogastrične sonde</t>
  </si>
  <si>
    <t>Kardiopulmonalna reanimacija</t>
  </si>
  <si>
    <t>Održavanje katetera plasiranog radi administracije leka</t>
  </si>
  <si>
    <t>Postupak održavanja neinvazivne ventilatorne podrške,&gt;24 sati i&lt;96 sati</t>
  </si>
  <si>
    <t>Postupak održavanja neinvazivne ventilatorne podrške &gt;=96 sati</t>
  </si>
  <si>
    <t>Oralna nutritivna podrška</t>
  </si>
  <si>
    <t>Intramuskularno davanje farmakološkog sredstva,insulin</t>
  </si>
  <si>
    <t>Socioterapiski rad sa članovima porodice ili kolektiva</t>
  </si>
  <si>
    <t>Specijalistički pregled fizijatra</t>
  </si>
  <si>
    <t>Specijalistički pregled fizijatra-kontrolni</t>
  </si>
  <si>
    <t>Terapija hladnoćom</t>
  </si>
  <si>
    <t>Kineziterapija u novorođenčeta i odojčeta</t>
  </si>
  <si>
    <t>Elektrostimulacija *</t>
  </si>
  <si>
    <t>Interferentne struje</t>
  </si>
  <si>
    <t>Stabilna galvanizacija</t>
  </si>
  <si>
    <t>Dijadinamičke struje</t>
  </si>
  <si>
    <t>Elektromagnetno polje</t>
  </si>
  <si>
    <t>Pozicioniranje</t>
  </si>
  <si>
    <t>Vežbe hoda u razboju</t>
  </si>
  <si>
    <t>Aktivne vežbe sa pomagalima</t>
  </si>
  <si>
    <t>Korektivne vežbe pred ogledalom</t>
  </si>
  <si>
    <t>Obuka zaštitnim pokretima i položajima tela kod diskopatičara</t>
  </si>
  <si>
    <t>Vežbe za reumatoidni artritis</t>
  </si>
  <si>
    <t>Aktivne segmentne vežbe sa otporom</t>
  </si>
  <si>
    <t>Pasivne segmentne vežbe</t>
  </si>
  <si>
    <t>Individualni rad sa decom (juvenilni artritis, cerebrala i sl.)</t>
  </si>
  <si>
    <t>Vežbe na spravama ili ergobiciklu</t>
  </si>
  <si>
    <t>Prebacivanje dominantnog na neoštećen ekstremitet</t>
  </si>
  <si>
    <t>Vežbe pacijenata sa paraplegijom ili hemiplegijom</t>
  </si>
  <si>
    <t>Vežbe relaksacije</t>
  </si>
  <si>
    <t>Hod po ravnom</t>
  </si>
  <si>
    <t>Nyllin-ov stepenik</t>
  </si>
  <si>
    <t>Laser po akupunkturnim tačkama</t>
  </si>
  <si>
    <t>Nepostredna postoperativna rehabilitacija osobe sa amputacijom donjeg ekstremiteta</t>
  </si>
  <si>
    <t>Elektroforeza leka</t>
  </si>
  <si>
    <t>Vežbe kod deformiteta kičmenog stuba kod dece</t>
  </si>
  <si>
    <t>Rani rehabilitacioni tretman u koronarnoj i postkoronarnoj jedinici kod pacijenata sa akutnim infarktom miokarda</t>
  </si>
  <si>
    <t>Tretman Bioptron lampom</t>
  </si>
  <si>
    <t>Terapija toplotom</t>
  </si>
  <si>
    <t>Udružene zdravstvene procedure, radna terapija</t>
  </si>
  <si>
    <t xml:space="preserve"> Primena, nameštanje, prilagođavanje ili zamena pomagala ili uređaja za prilagođavanje</t>
  </si>
  <si>
    <t>Terapija mišića lica/temporomandibularnog zgloba vežbanjem</t>
  </si>
  <si>
    <t>Terapija ramenog zgloba vežbanjem</t>
  </si>
  <si>
    <t xml:space="preserve"> Terapija grudnih ili trbušnih mišića vežbanjem</t>
  </si>
  <si>
    <t>Terapija mišića leđa ili vrata vežbanjem</t>
  </si>
  <si>
    <t>Terapija mišića ruku vežbanjem</t>
  </si>
  <si>
    <t>Terapija lakatnog zgloba vežbanjem</t>
  </si>
  <si>
    <t>Terapija mišića ruku, ručnog zgloba ili zglobova prstiju vežbanjem</t>
  </si>
  <si>
    <t>Terapija zgloba kuka vežbanjem</t>
  </si>
  <si>
    <t>Terapija mišića karličnog dna</t>
  </si>
  <si>
    <t>Terapija mišića nogu vežbanjem</t>
  </si>
  <si>
    <t>Terapija zgloba kolena</t>
  </si>
  <si>
    <t>Terapija mišića stopala, nožnog zgloba ili zglobova prstiju vežbanjem</t>
  </si>
  <si>
    <t xml:space="preserve"> Uvežbavanje veština u aktivnostima povezanim sa položajem tela/mobilnošću/pokretom </t>
  </si>
  <si>
    <t>Vežbe disanja u lečenju bolesti respiratornog sistema</t>
  </si>
  <si>
    <t xml:space="preserve">Uvežbavanje veština korišćenja uređaja ili opreme za pomoć </t>
  </si>
  <si>
    <t>Terapijski ultrazvuk</t>
  </si>
  <si>
    <t xml:space="preserve">Drenaža respiratornog sistema, bez incizije </t>
  </si>
  <si>
    <t>Terapeutska masaža ili manipulacija vezivnog/mekog tkiva, neklasifikovanog na drugom mestu</t>
  </si>
  <si>
    <t>Terapija celog tela</t>
  </si>
  <si>
    <t>Terapija stimulacijom,neklasifikovana na drugom mestu</t>
  </si>
  <si>
    <t>Biomehanička procena</t>
  </si>
  <si>
    <t>Soluks (infraruz) ultraviolet</t>
  </si>
  <si>
    <t>Vežbe za C kičmu</t>
  </si>
  <si>
    <t>Potpognute segmenete vezbe</t>
  </si>
  <si>
    <t>Obuka za upotrebu i privikavanja na invalidna kolica</t>
  </si>
  <si>
    <t>Vežbe po Alanburgeru</t>
  </si>
  <si>
    <t>Vežbe za M.Behterev</t>
  </si>
  <si>
    <t>Obuka veština u aktivnostima koje se odnose na brigu oo sebi</t>
  </si>
  <si>
    <t>Vežbe za korekcije hoda i balansa</t>
  </si>
  <si>
    <t>Denzitometrija kostiju upotrebom rendgenske apsorciometrije dualne energije</t>
  </si>
  <si>
    <t>Ultrazvučni pregled dojke, bilateralan</t>
  </si>
  <si>
    <t xml:space="preserve">Holter ambulantno kontinuirano EKG snimanje </t>
  </si>
  <si>
    <t>Terapijska venesekcija</t>
  </si>
  <si>
    <t>Ultrazvučni pregled vrata</t>
  </si>
  <si>
    <t>Ultrazvučni pregled abdomena</t>
  </si>
  <si>
    <t>M-prikaz i dvodimenzionalni ultrazvučni pregled srca u realnom vremenu</t>
  </si>
  <si>
    <t xml:space="preserve">Zatvorena masaža srca </t>
  </si>
  <si>
    <t>Udružene zdravstvene procedure, edukacija o dijabetesu</t>
  </si>
  <si>
    <t>Intramuskularno davanje farmakološkog sredstva, trombolitičko sredstvo</t>
  </si>
  <si>
    <t>Savetovanje ili informisanje pacijenta o primeni leka</t>
  </si>
  <si>
    <t>Oralno davanje framakološkog sredtva, antidot</t>
  </si>
  <si>
    <t>Obrada kože i podkožnog tkiva bez ekcizije</t>
  </si>
  <si>
    <t>Detekcija psihoaktivnih supstanci u urinu kod zavistnika</t>
  </si>
  <si>
    <t>Plasiranje cevi u rektum</t>
  </si>
  <si>
    <t>Udružene zdravstvene procedure, fizioterapija</t>
  </si>
  <si>
    <t xml:space="preserve">Savetovanje ili podučavanje o štetnosti supstanci koje uzrokuju zavisnost </t>
  </si>
  <si>
    <t>Intravensko davanje farmakološkog sredstva,hranljiva supstanca</t>
  </si>
  <si>
    <t>Ispiranje nefrostome ili pijelostome</t>
  </si>
  <si>
    <t>Parenteralna nutritivna podrška</t>
  </si>
  <si>
    <t>Biopsija želuca</t>
  </si>
  <si>
    <t xml:space="preserve">Fleksibilna fiberoptička ezofagoskopija </t>
  </si>
  <si>
    <t>Rigidna  fiberoptička ezofagoskopija</t>
  </si>
  <si>
    <t>Udružene zdravstvene procedure, psihologija</t>
  </si>
  <si>
    <t xml:space="preserve">Situaciono profesionalno savetovanje ili podučavanje </t>
  </si>
  <si>
    <t>Intravensko davanje farmakološkog sredstva,antineoplastično sredstvo</t>
  </si>
  <si>
    <t>Dijagnostička torakocenteza</t>
  </si>
  <si>
    <t>Neki drugi način davanja farmakološkog sredstva,elektrolit</t>
  </si>
  <si>
    <t>Ispiranje ostalih trajnih katetera mokraćne bešike</t>
  </si>
  <si>
    <t>Aspiracija sekreta iz nosa metodom po Precu (Proetz)</t>
  </si>
  <si>
    <t>Telekonsultacija pacijenta sa doktorom medicine odgovarajuće specijalnosti</t>
  </si>
  <si>
    <t>Ostala savetovanja ili podučavanja</t>
  </si>
  <si>
    <t>Mentalna bihejvioralna procena</t>
  </si>
  <si>
    <t>Preventivno savetovanje ili podučavanje</t>
  </si>
  <si>
    <t>Oralno davanje farmakološkog sredst.antineoplastično</t>
  </si>
  <si>
    <t>Intramuskularno davanje farmakološkog sredstva,antineoplastično sredstvo</t>
  </si>
  <si>
    <t>Subkutano davanje farmakolškog sredstva,antineoplastično sredstvo</t>
  </si>
  <si>
    <t>Rutinska preoperativna anesteziološka procena</t>
  </si>
  <si>
    <t>Produžena preoperativna anesteziološka procena</t>
  </si>
  <si>
    <t>Hitna preoperativna anesteziološka procena</t>
  </si>
  <si>
    <t>Opšta anestezija, ASA 10</t>
  </si>
  <si>
    <t>Opšta anestezija, ASA 19</t>
  </si>
  <si>
    <t>Opšta anestezija, ASA 20</t>
  </si>
  <si>
    <t>Opšta anestezija, ASA 29</t>
  </si>
  <si>
    <t>Opšta anestezija, ASA 30</t>
  </si>
  <si>
    <t>Opšta anestezija, ASA 39</t>
  </si>
  <si>
    <t>Opšta anestezija, ASA 40</t>
  </si>
  <si>
    <t>Opšta anestezija, ASA 49</t>
  </si>
  <si>
    <t>Opšta anestezija, ASA 50</t>
  </si>
  <si>
    <t>Opšta anestezija, ASA 59</t>
  </si>
  <si>
    <t>Sedacija, ASA 30</t>
  </si>
  <si>
    <t>Sedacija, ASA 39</t>
  </si>
  <si>
    <t>Sedacija, ASA 50</t>
  </si>
  <si>
    <t>Uklanjannje venskog katetera</t>
  </si>
  <si>
    <t xml:space="preserve">Intravenska postproceduralna infuzija ,analgezija ,kontrolisana od strane pacijenta </t>
  </si>
  <si>
    <t>Intravensko davanje farmakološkpg sredstva ,antidot</t>
  </si>
  <si>
    <t>Kontinuirana registracija pulsa</t>
  </si>
  <si>
    <t>Postupak odrzavanja kontinuirane ventilatorne podrške &gt;24 sati i&lt; 96 sati</t>
  </si>
  <si>
    <t>Kontinuirana registracija EKG</t>
  </si>
  <si>
    <t>Sedacija, ASA 10</t>
  </si>
  <si>
    <t>Sedacija, ASA 20</t>
  </si>
  <si>
    <t>Druge intubacije</t>
  </si>
  <si>
    <t>Sedacija,ASA 40</t>
  </si>
  <si>
    <t>Sedacija ASA  29</t>
  </si>
  <si>
    <t>Spinalna injekcija lokalnog anestetika</t>
  </si>
  <si>
    <t>Regionalna blokada,nerva donjeg ekstremiteta,ASA 29</t>
  </si>
  <si>
    <t>Regionalna blokada,nerva donjeg ekstremiteta,ASA 39</t>
  </si>
  <si>
    <t>Upravljanje regionalnom blokadom,nerva stabla</t>
  </si>
  <si>
    <t>Upravljanje regionalnom blokadom,nerva donjeg ekstremiteta</t>
  </si>
  <si>
    <t>Sedacija ,ASA 49</t>
  </si>
  <si>
    <t>Merenje razmene gasova</t>
  </si>
  <si>
    <t xml:space="preserve">Ispitivanje otoakustičke emisije izazvane klikom (ТЕОАЕ) </t>
  </si>
  <si>
    <t>Ostale procedure fototerapije, na koži</t>
  </si>
  <si>
    <t>Ostala merenja respiratorne funkcije</t>
  </si>
  <si>
    <t>Vađenje krvi novorođenčeta u dijagnostičke svrhe</t>
  </si>
  <si>
    <t>Ultrazvučni pregled glave</t>
  </si>
  <si>
    <t>Ultrazvučni pregled urinarnog sistema</t>
  </si>
  <si>
    <t>Primena sredstava u koži i podkožnom tkivu</t>
  </si>
  <si>
    <t>Ostale procedure na koži i podkožnom tkivu</t>
  </si>
  <si>
    <t>Ispiranje oka</t>
  </si>
  <si>
    <t>Vakcinacija protiv tuberkuloze</t>
  </si>
  <si>
    <t>Vakcinacija protiv hepatitisa B</t>
  </si>
  <si>
    <t>Procena ishrane/dnevnog unosa hrane</t>
  </si>
  <si>
    <t>Oftalmološki pregled</t>
  </si>
  <si>
    <t xml:space="preserve">Nemehanička metoda reanimacije </t>
  </si>
  <si>
    <t>Urinokultura</t>
  </si>
  <si>
    <t>Merenje periferne temperature(na prstu)</t>
  </si>
  <si>
    <t>Ultrazvučni pregled kuka</t>
  </si>
  <si>
    <t xml:space="preserve">Primena ostalih antitoksina </t>
  </si>
  <si>
    <t>Procena starenja</t>
  </si>
  <si>
    <t>Ispitivanje koordinacije pokreta</t>
  </si>
  <si>
    <t>Ispitivanje govornog statusa i glasa baterijom testova</t>
  </si>
  <si>
    <t>Rehabilitacija rinolalija</t>
  </si>
  <si>
    <t>Fonijatrijske vežbe-vežbe disanja</t>
  </si>
  <si>
    <t>Fonijatrijske vežbe-vežbe relaksacije</t>
  </si>
  <si>
    <t>Artikulacioni tretman</t>
  </si>
  <si>
    <t>Korekcioni tretman poremećaja govora</t>
  </si>
  <si>
    <t>Uputstvo za rad i savet roditeljima deteta oštećenog glasa</t>
  </si>
  <si>
    <t>Defektološka anamneza i observacija</t>
  </si>
  <si>
    <t>Kontrolni pregled logopeda</t>
  </si>
  <si>
    <t>Uvežbavanje veštine govora i aktivnosti povezane sa senzornom (Senzomotornom neurološkom funkcijom)</t>
  </si>
  <si>
    <t>Uvežbavanje glasa</t>
  </si>
  <si>
    <t xml:space="preserve">Uvežbavanje veština govora </t>
  </si>
  <si>
    <t>Uvežbavanje jezičkih veština</t>
  </si>
  <si>
    <t>Surdopedagoški pregled i utvrđivanje govornih mana</t>
  </si>
  <si>
    <t>Biopsija dojke iglom</t>
  </si>
  <si>
    <t>Biopsija dubokog tkiva dojke</t>
  </si>
  <si>
    <t>Otvorena biopsija dojke</t>
  </si>
  <si>
    <t>Konusna biopsija laserom</t>
  </si>
  <si>
    <t>Fiberoptička kolonoskopija do cekuma</t>
  </si>
  <si>
    <t>Fiberoptička kolonoskopija do cekuma sa biopsijom; kolonoskopija do cekuma sa višestrukim biopsijama; duga kolonoskopija sa biopsijom</t>
  </si>
  <si>
    <t>Fiberoptička kolonoskopija do cekuma sa polipektomijom</t>
  </si>
  <si>
    <t>Endoskopska mukozna resekcija debelog creva</t>
  </si>
  <si>
    <t>Fiberoptička kolonoskopija do hepatičke fleksure, fleksibilna sigmoidoskopija, kratka kolonoskopija</t>
  </si>
  <si>
    <t>Fiberoptička kolonoskopija do hepatičke fleksure sa biopsijom</t>
  </si>
  <si>
    <t xml:space="preserve">Fiberoptička kolonoskopija do hepatičke fleksure sa polipektomijom; kolonoskopija do hepatičke fleksure sa višestrukom polipektomijom; fleksibilna sigmoidoskopija sa polipektomijom; kratka kolonoskopija sa polipektomijom </t>
  </si>
  <si>
    <t>Transfuzija gama globulina</t>
  </si>
  <si>
    <t>Reparacija rane na očnom kapku</t>
  </si>
  <si>
    <t>Ekscizija lezije(a) na koži i potkožnom tkivu očnog kapka</t>
  </si>
  <si>
    <t>Ekscizija ciste na tarzalnoj ploči</t>
  </si>
  <si>
    <t>Incizija suzne kesice</t>
  </si>
  <si>
    <t>Ekscizija pterigijuma</t>
  </si>
  <si>
    <t>Ekstrakapsularna ekstrakcija prirodnog sočiva tehnikom jednostavne aspiracije (i irigacije) sa insercijom ostalih veštačkih sočiva</t>
  </si>
  <si>
    <t xml:space="preserve"> Incizija očnog kapka</t>
  </si>
  <si>
    <t>Ostale procedure na očnom kapku</t>
  </si>
  <si>
    <t>Ostale procedure na konjunktivi</t>
  </si>
  <si>
    <t>Korekcija ektropiona ili entropiona tehnikom šavova</t>
  </si>
  <si>
    <t>Tarzorafija</t>
  </si>
  <si>
    <t>Uklanjanje površinskog stranog tela sa konjuktive</t>
  </si>
  <si>
    <t>Enukleacija očne jabučice bez implatata</t>
  </si>
  <si>
    <t>Primrana obrada kornealne penetrantne rane očne jabucice</t>
  </si>
  <si>
    <t>Repozicija veštačkog sočiva</t>
  </si>
  <si>
    <t xml:space="preserve">Zamena veštačkog sočiva </t>
  </si>
  <si>
    <t>Redukcija prednjeg očnog kapka</t>
  </si>
  <si>
    <t>Ostale procedure na rožnjači</t>
  </si>
  <si>
    <t>Ostale reparacije očnog kapka</t>
  </si>
  <si>
    <t>Uništavanje cilijarnog tela(ciklodestruktivne antiglaukomne promene)</t>
  </si>
  <si>
    <t>Ostale procedure na oku</t>
  </si>
  <si>
    <t>Reparacij perforirajuće rane na očnoj jabučici sa ušivanjem laceracije na rožnjači i beonjači</t>
  </si>
  <si>
    <t>Reparacija laceracije konjuktive</t>
  </si>
  <si>
    <t>Uklanjanje površinskog stranog tele sa rožnjače</t>
  </si>
  <si>
    <t>Debridman (abrazija) epitela rožnjače</t>
  </si>
  <si>
    <t>Ponovno ušivanje operativne rane</t>
  </si>
  <si>
    <t>Edžcizija lezije na beonjači</t>
  </si>
  <si>
    <t>Uklanjanje dubinskog stranog tela iz beonjače</t>
  </si>
  <si>
    <t>Ekscizija lezije ili tkiva konjuktive</t>
  </si>
  <si>
    <t xml:space="preserve">Pregled očnog dna </t>
  </si>
  <si>
    <t>Sondiranje lakrimalnih prolaza, dvostrano</t>
  </si>
  <si>
    <t>Uklanjanje šavova na rožnjači</t>
  </si>
  <si>
    <t>Korekcija trihijaze epilacijom, pincetom</t>
  </si>
  <si>
    <t>Procena potencijalne oštrine vida</t>
  </si>
  <si>
    <t>Procena vidnog polja ,manuelna kinetička perimetrija ,celokupno polje</t>
  </si>
  <si>
    <t>Procena (optičkih karakteristika) trenutno korišćenih naočara</t>
  </si>
  <si>
    <t>Procena konvergencije</t>
  </si>
  <si>
    <t>Procena konvergencije, proksimalna</t>
  </si>
  <si>
    <t>Procena konvergencije, akomodativna</t>
  </si>
  <si>
    <t>Procena pokreta očiju tipa tzv. glatko praćenje (posmatranog objekta)</t>
  </si>
  <si>
    <t>Procena pokreta očiju, održavanje fiksacije</t>
  </si>
  <si>
    <t xml:space="preserve">Procena binokularne funkcije (retinalna korespondencija, simultana percepcija, fuzija, stereo vid,supresija) </t>
  </si>
  <si>
    <t>Procena binokularne funkcije, supresija</t>
  </si>
  <si>
    <t>Procena diplopije</t>
  </si>
  <si>
    <t>Pregled procena očne jabučice</t>
  </si>
  <si>
    <t>Oftalmološka optička intervencija, recept, ostalo</t>
  </si>
  <si>
    <t>Oftalmološka optička intervencija, izdavanje, ostalo</t>
  </si>
  <si>
    <t>Vežba, konvergencije</t>
  </si>
  <si>
    <t>Vežba, divergencija</t>
  </si>
  <si>
    <t>Vežba fuzione amplitude</t>
  </si>
  <si>
    <t>Vežba za osobe sa oštećenjem vida, osvetljavanje</t>
  </si>
  <si>
    <t xml:space="preserve">Tonometrija </t>
  </si>
  <si>
    <t>Uklanjanje šavova, neklasifikovanih na drugom mestu</t>
  </si>
  <si>
    <t>Merenje oštrine vida</t>
  </si>
  <si>
    <t>Savetovanje ili podučavanje o gubitku vida ili vidnim poremećajima</t>
  </si>
  <si>
    <t xml:space="preserve">Terapijsko zatvaranje oka zavojem </t>
  </si>
  <si>
    <t>Procena nistagmusa</t>
  </si>
  <si>
    <t>Retrobulbarna injekcija alkohola ili drugih lekova</t>
  </si>
  <si>
    <t>Retrobulbarna ili peribulbarana davanje anestetičkog sredstva</t>
  </si>
  <si>
    <t>Subkonjuktivna primena leka</t>
  </si>
  <si>
    <t>Sondiranje lakrimalnih prolaza ,jednostrano</t>
  </si>
  <si>
    <t>Oftalmološka optička intervencija ,recept,naočare</t>
  </si>
  <si>
    <t>Oftalmološka optička intervencija ,recept,kontaktna sočiva</t>
  </si>
  <si>
    <t xml:space="preserve">Uklanjanje stranog tela iz farinksa bez incizije </t>
  </si>
  <si>
    <t>Ekscizijski debridman mekog tkiva</t>
  </si>
  <si>
    <t>Uklanjanje bradavice sa tabana</t>
  </si>
  <si>
    <t>Uklanjanje ostalih bradavica</t>
  </si>
  <si>
    <t>Incizija i drenaža hematoma kože i potkožnog tkiva</t>
  </si>
  <si>
    <t xml:space="preserve"> Incizija i drenaža apscesa kože i potkožnog tkiva</t>
  </si>
  <si>
    <t xml:space="preserve">Ekscizija limfnog čvora aksile </t>
  </si>
  <si>
    <t>Radikalna ekcsizija limfnog čvora aksile</t>
  </si>
  <si>
    <t>Šav perforiranog ulkusa</t>
  </si>
  <si>
    <t>Šav tankog creva</t>
  </si>
  <si>
    <t>Formiranje bipolarne kolostomije</t>
  </si>
  <si>
    <t>Ponovno zatvaranje postoperativne disrupcije trbušnog zida</t>
  </si>
  <si>
    <t>Intraoperativna biopsija jetre</t>
  </si>
  <si>
    <t>Intraoperativna holangiografija</t>
  </si>
  <si>
    <t>Holecistektomija</t>
  </si>
  <si>
    <t>Laparoskopska holecistektomija</t>
  </si>
  <si>
    <t>Holecistektomija sa holedohotomijom</t>
  </si>
  <si>
    <t xml:space="preserve">Bilodigestivni bajpas sa Роуx-ен-Y vijuge </t>
  </si>
  <si>
    <t>Gastro-enterostomija</t>
  </si>
  <si>
    <t>Zatvaranje ileostome  sa uspostavljanjem kontinuiteta creva,bez resekcije</t>
  </si>
  <si>
    <t xml:space="preserve">Zatvaranje bipolarne kolostomije </t>
  </si>
  <si>
    <t>Resekcija tankog creva sa formiranjem stome</t>
  </si>
  <si>
    <t>Splenektomija</t>
  </si>
  <si>
    <t>Reparacija ingvinalne hernije, jednostrano</t>
  </si>
  <si>
    <t>Reparacija ingvinalne hernije, obostrano</t>
  </si>
  <si>
    <t>Reparacija inkarcerirane, strangulisane i obstruktivne hernije</t>
  </si>
  <si>
    <t>Reparacija umbilikalne hernije</t>
  </si>
  <si>
    <t>Reparacija epigastrične hernije</t>
  </si>
  <si>
    <t>Operacija hidrocele /ili funikulocele</t>
  </si>
  <si>
    <t>Orhidektomija, jednostrana</t>
  </si>
  <si>
    <t>Incizija pilonidalnog sinusa ili ciste</t>
  </si>
  <si>
    <t>Ekscizija pilonidalnog sinusa ili ciste</t>
  </si>
  <si>
    <t>Ekscizija lezije(a) na koži i potkožnom tkivu ostalih oblasti na glavi</t>
  </si>
  <si>
    <t>Ekscizija lezije(a) na koži i potkožnom tkivu vrata</t>
  </si>
  <si>
    <t>Ekscizija lezije(a) na koži i potkožnom tkivu noge</t>
  </si>
  <si>
    <t>Ekscizija lezija na dojkama</t>
  </si>
  <si>
    <t>Jednostavna mastektomija, jednostrana</t>
  </si>
  <si>
    <t>Desna hemikolektomija sa anastomozom</t>
  </si>
  <si>
    <t>Hemoroidektomija</t>
  </si>
  <si>
    <t>Incizija perianalnog tromba</t>
  </si>
  <si>
    <t>Drenaža perianalnog apscesa</t>
  </si>
  <si>
    <t xml:space="preserve">Plasiranje drena kroz međurebarni prostor </t>
  </si>
  <si>
    <t>Amputacija prsta na nozi</t>
  </si>
  <si>
    <t>Transmetatarzalna amputacija</t>
  </si>
  <si>
    <t>Amputacija iznad linije kolena</t>
  </si>
  <si>
    <t>Uklanjanje nokta sa prsta šake</t>
  </si>
  <si>
    <t>Obrada nokta na prstu stopala</t>
  </si>
  <si>
    <t>Uklanjanje nokta na prstu stopala</t>
  </si>
  <si>
    <t>Klinasta resekcija uraslok nokta na  prst stopalu</t>
  </si>
  <si>
    <t>Obrada kože i potkožnog tkiva sa ekscizijom</t>
  </si>
  <si>
    <t>Gastrostomija</t>
  </si>
  <si>
    <t>Reamputacija amputacijskog patrljka</t>
  </si>
  <si>
    <t>Plasiranje intrabdominalne tamponade</t>
  </si>
  <si>
    <t>Laparaskopska holekcitektomija koja predhodi otvorenoj holeciktomiji</t>
  </si>
  <si>
    <t>Revizija stome tankog creva</t>
  </si>
  <si>
    <t>Revizija stome debelog creva, preoblikovanje stome</t>
  </si>
  <si>
    <t>Parcijalna resekcija debelog creva sa anstamozom</t>
  </si>
  <si>
    <t>Visoka retroaktivna prednja resekcija rektuma</t>
  </si>
  <si>
    <t>Niska retroaktivna prednja resekcija rektuma</t>
  </si>
  <si>
    <t>Ekscizija analne fistule koja zahvata donju polovinu analnog sfinktera</t>
  </si>
  <si>
    <t>Cekostoma</t>
  </si>
  <si>
    <t>Repozicija invaginacije tankog creva</t>
  </si>
  <si>
    <t>Enterokoloanastomoza</t>
  </si>
  <si>
    <t>Proširena desna hemikolektomija sa anastomozom</t>
  </si>
  <si>
    <t>Leva hemikolektomija sa anastomozom</t>
  </si>
  <si>
    <t>Parcijalna ekscizija mokraćne bešike (parcijalna cistektomija)-otvorena hirurgija</t>
  </si>
  <si>
    <t>Ekcizija limfnog čvora prepone</t>
  </si>
  <si>
    <t>Regionalna ekscizija limfnih čvorova prepona</t>
  </si>
  <si>
    <t>Perkutana cistotomija(cistostomija)</t>
  </si>
  <si>
    <t>Odklanjanje največeg dela intraabdominalnih lezija debulking</t>
  </si>
  <si>
    <t>Enteroenterostomija</t>
  </si>
  <si>
    <t>Desna hemikolektomija sa formiranjem stome</t>
  </si>
  <si>
    <t>Ugradnja analnog setona</t>
  </si>
  <si>
    <t>Eksploratia skrotalnog sadržaja,jednostrana</t>
  </si>
  <si>
    <t>Korekcija malrotacije creva</t>
  </si>
  <si>
    <t>Amputacija kuka</t>
  </si>
  <si>
    <t>Ostale reparacije na peritoneumu</t>
  </si>
  <si>
    <t>Šav laceracije debelog creva</t>
  </si>
  <si>
    <t>Reparacija incizione kile</t>
  </si>
  <si>
    <t>Subtotalna kolektomija sa anastomozom</t>
  </si>
  <si>
    <t>Nefrektomija ,jednostrana</t>
  </si>
  <si>
    <t>Amputacija ispod kolena</t>
  </si>
  <si>
    <t>Zatvaranje gastrostomije</t>
  </si>
  <si>
    <t>Druga kolostoma</t>
  </si>
  <si>
    <t>Reparacija incizione kile sa resekcijom strangulisanih vijuga creva</t>
  </si>
  <si>
    <t>Reparacija površinske traumatske laceracije jetre</t>
  </si>
  <si>
    <t>Reparacija femoralne hernije ,jednostrano</t>
  </si>
  <si>
    <t xml:space="preserve">Ekstenzivna ekscizija inguinalnih znojnih žlezda </t>
  </si>
  <si>
    <t>Ekscizija ostalih lezija ili tkiva anusa</t>
  </si>
  <si>
    <t>Rešavanje rektalne strikture transanalnim putem</t>
  </si>
  <si>
    <t>Ostale procedure na jajniku</t>
  </si>
  <si>
    <t>Fascijektomija, nekl. na drugom mestu</t>
  </si>
  <si>
    <t>Edžcizija velike burze</t>
  </si>
  <si>
    <t>Reparacija jednostavne arteriovenske fistule na ekstremitetima</t>
  </si>
  <si>
    <t>Arteriovenska anastomoza gornjih udova</t>
  </si>
  <si>
    <t>Uklanjanje krusta ,pokrova bula ili nekrotičnih naslaga</t>
  </si>
  <si>
    <t>Odloženo zatvaranje granulirajuće abdominalne rane</t>
  </si>
  <si>
    <t>Holedohotomija</t>
  </si>
  <si>
    <t>Uklanjanje stranog tela iz kože i potkožnog tkiva bez incizije</t>
  </si>
  <si>
    <t>Ugradnja  katetera za fiding jejunostomiju</t>
  </si>
  <si>
    <t>Subtotalna kolektomija sa formiranjem stome</t>
  </si>
  <si>
    <t>Revizija amputacionog patrljka na šaci ili prstu</t>
  </si>
  <si>
    <t>Zatvaranje hiruški oblikovane arterio-venske fistule na udovima</t>
  </si>
  <si>
    <t>Konstrukcija arteriovenske fistule sa protezom</t>
  </si>
  <si>
    <t>Trombektomija arterio-venske fistule</t>
  </si>
  <si>
    <t>Bajpas levog jetrenog žučnog voda uz pomoć Rouksen  vijuge</t>
  </si>
  <si>
    <t>Ugradnja setona za analnu fistulu koja zahvata donju polovinu analnog sfinktera</t>
  </si>
  <si>
    <t>Prekid safeno-femoralnog spoja varikoznih vena</t>
  </si>
  <si>
    <t>Prekid poplitealne vene</t>
  </si>
  <si>
    <t>Prekid radijalne vene</t>
  </si>
  <si>
    <t>Prekid visestrukih pritoka varikoznih vena</t>
  </si>
  <si>
    <t>Incizija rektuma ili anusa</t>
  </si>
  <si>
    <t>Mediotarzalna amputacija</t>
  </si>
  <si>
    <t>Biopsija trbušnog zida ili pupka</t>
  </si>
  <si>
    <t xml:space="preserve">Uklanjanje bradavice sa </t>
  </si>
  <si>
    <t>Reparacija traumatske dijafragmalne kile</t>
  </si>
  <si>
    <t>Ekscizija analnog polipa</t>
  </si>
  <si>
    <t>Uspostavljanje kontinuiteta creva nakon hartmanove operacije</t>
  </si>
  <si>
    <t>Parcijalna ureterektomija</t>
  </si>
  <si>
    <t>Konrola krvarenja iz rektuma ili anusa</t>
  </si>
  <si>
    <t>Otvoreni postupak na ovojnici tetive,nekl.na  drugom mestu</t>
  </si>
  <si>
    <t>Ekscizija lezije testisa</t>
  </si>
  <si>
    <t>Ekscizija limfnog čvora vrata</t>
  </si>
  <si>
    <t>Reparacija avulzije penisa</t>
  </si>
  <si>
    <t>Ušivanje mišića ili fascije ,neklasifikovano na drugom mestu</t>
  </si>
  <si>
    <t>Ureterolitotomija</t>
  </si>
  <si>
    <t xml:space="preserve">Revizija  vaskularnog pristupnog uređaja </t>
  </si>
  <si>
    <t>Eksplorativna torakotomija</t>
  </si>
  <si>
    <t>Ekscizija umbilikalnog granuloma</t>
  </si>
  <si>
    <t xml:space="preserve">Ostale reparacije </t>
  </si>
  <si>
    <t>Incizij atrbušnog zida</t>
  </si>
  <si>
    <t>Reparacija duboke multiple traumatske laceracije jetre</t>
  </si>
  <si>
    <t>Reparacija femoralne hernije ,obostrano</t>
  </si>
  <si>
    <t>Totalna kolektomija sa ileostomom</t>
  </si>
  <si>
    <t>Korekcija stenoze arterio venske fistule</t>
  </si>
  <si>
    <t>Inicijalna ugradnja katetera perkutane endoskopske gastrostome (PEG)</t>
  </si>
  <si>
    <t>Perianalna ekscizija pune debljine anorektalne lezije ili tkiva</t>
  </si>
  <si>
    <t xml:space="preserve"> Ispitivanje i snimanje perifernih vena u jednom ili više ekstremiteta pri odmaranju, korišćnjem CW doplera ili pulsnog doplera</t>
  </si>
  <si>
    <t>Previjanje opekotine, manje od 10% površine tela je previjeno</t>
  </si>
  <si>
    <t>Obrada  opekotine,manje od 10%  površine tela je obrađeno ili ekscidirano</t>
  </si>
  <si>
    <t>Ostale aspiracije iz kože i podkožnog tkiva</t>
  </si>
  <si>
    <t>Rigidna rektosigmoidoskopija</t>
  </si>
  <si>
    <t>Rigidna rektosigmoidoskopija sa biopsijom</t>
  </si>
  <si>
    <t>Ultrazvučni dupleks  pregled arterija ili bajpasa donjih ekstremiteta unilateralno</t>
  </si>
  <si>
    <t>Ultrazvučni dupleks pregled vena donjih ekstremiteta,unilateralni</t>
  </si>
  <si>
    <t>Ultrazvučni dupleks pregled vena donjih ekstremiteta ,dvostrano</t>
  </si>
  <si>
    <t>Ultrazvučni dupleks pregled arterija ili bajpasa gornjih ekstremiteta ,unilateralno</t>
  </si>
  <si>
    <t>Ultrazvučni  dupleks pregled aorte,intraabdominalnih i ilijačniharterija ili donje šupnje vene i ilijačnih vena</t>
  </si>
  <si>
    <t xml:space="preserve">Uklanjanje impaktiranog fecesa </t>
  </si>
  <si>
    <t>Uklanjanje T drena ,ostalih drenova iz bilijarnog trakta</t>
  </si>
  <si>
    <t>Obrada opekotine bez ekscizije</t>
  </si>
  <si>
    <t>Biopsija limfnog čvora</t>
  </si>
  <si>
    <t>Ultrazvučni dupleks pregled arterija ili bajpasa donjih ekstremiteta ,bilateralni</t>
  </si>
  <si>
    <t>Ultrazvučni dupleks pregleda vena gornjih ekstremiteta,unilateralno</t>
  </si>
  <si>
    <t>Ispiranje nazogastrične sonde</t>
  </si>
  <si>
    <t>Gastrična lavaža</t>
  </si>
  <si>
    <t>Ostale incizije i drenaže kože i potkožnog tkiva</t>
  </si>
  <si>
    <t>Manuelna redukcija hernije</t>
  </si>
  <si>
    <t>Savetovanje ili informisanje medicinskog osoblja o leku(način delovanja indikacije, upozorenja , kontraindikacija, interakcije i način delovanja režim izdavanja dostupnost</t>
  </si>
  <si>
    <t>Zamena(nazogastrične sonde ili cevi ezofagostome</t>
  </si>
  <si>
    <t>Procena samostalnosti</t>
  </si>
  <si>
    <t>Nenaznačen način davanja farm.sredstv. Insulin</t>
  </si>
  <si>
    <t>Transfuzija trombocita</t>
  </si>
  <si>
    <t>Ultrazvučni dupleks pregled hirurški oblikvane arteriovenske fistule ili AVF sintetske premosnice gornjih ekstremiteta</t>
  </si>
  <si>
    <t>Intraoralna incizija apscesa</t>
  </si>
  <si>
    <t>Reparacija rane na koži i potkožnom tkivu lica ili vrata ,koja uključuje meko tkivo</t>
  </si>
  <si>
    <t>Odstranjenje stranog tela iz mekog tkiva ,neklasifikovano na drugom mestu</t>
  </si>
  <si>
    <t>Aspiracija apscesa iz kože i potkožnog tkiva</t>
  </si>
  <si>
    <t>Ekscizija lezije na koži i potkožnom tkivu prsta šake</t>
  </si>
  <si>
    <t>Površinska lokalna anestezija</t>
  </si>
  <si>
    <t>Radiografsko snimanje grudnog koša</t>
  </si>
  <si>
    <t>Radiografsko snimanje abdomena</t>
  </si>
  <si>
    <t>Postupak održavanja traheostome</t>
  </si>
  <si>
    <t>Enteralna nutritivna podrška</t>
  </si>
  <si>
    <t>Ekscizija čira na koži i potkožnom tkivu</t>
  </si>
  <si>
    <t>Ekscizija lezija na koži i potkožnom tkivu stopala</t>
  </si>
  <si>
    <t>Ultrazvučni dupleks pregled arterija ili bajpasa gornjih ekstremiteta ,obostrano</t>
  </si>
  <si>
    <t>Uklanjanje konaca</t>
  </si>
  <si>
    <t>Ultrazvučni dupleks pregled renalnih i visc. Krvnih sudova</t>
  </si>
  <si>
    <t>Ekscizija lezije na koži i potkožnom tkivu šake</t>
  </si>
  <si>
    <t>Incizija mekog tkiva ,neklasifikovana na drugom mestu</t>
  </si>
  <si>
    <t>Odžavanje uređaja za davanje leka</t>
  </si>
  <si>
    <t>Obrada nokta na prstu šake</t>
  </si>
  <si>
    <t>Ekscizija mekog tkivas ,neklasifikovano na drugom mestu</t>
  </si>
  <si>
    <t>Ušivanje tetive ,neklasifikovano na drugom mestu</t>
  </si>
  <si>
    <t>Nenaznačen način davanja farm. sred.-antidot</t>
  </si>
  <si>
    <t>Infiltraciona anestezija</t>
  </si>
  <si>
    <t>Biopsija paratireoidnih žlezda</t>
  </si>
  <si>
    <t>Biopsija jezika</t>
  </si>
  <si>
    <t>Biopsija usne šupljine</t>
  </si>
  <si>
    <t>Biopsija tonzila ili adenoida</t>
  </si>
  <si>
    <t xml:space="preserve"> Biopsija u farinksu</t>
  </si>
  <si>
    <t>Incizija pljuvačnih žlezda</t>
  </si>
  <si>
    <t>Uklanjanje kalkulusa iz pljuvačnih žlezda ili kanala</t>
  </si>
  <si>
    <t>Lingvalna frenektomija</t>
  </si>
  <si>
    <t>Ekscizija lezije(a) na koži i potkožnom tkivu nosa</t>
  </si>
  <si>
    <t>Ektripacija polipa spoljašnjeg slušnog hodnika</t>
  </si>
  <si>
    <t>Miringotomija, jednostrana</t>
  </si>
  <si>
    <t>Eksploracija srednjeg uva</t>
  </si>
  <si>
    <t>Odstranjivanje stranog tela nosa</t>
  </si>
  <si>
    <t>Endonazalna operacija nazalnih polipa</t>
  </si>
  <si>
    <t>Funkcionalna septoplastika</t>
  </si>
  <si>
    <t>Konhotomija nosnih školjki, jednostrana</t>
  </si>
  <si>
    <t>Radikalna operacija maksilarnog sinusa, jednostrana</t>
  </si>
  <si>
    <t>Radikalna operacija maksilarnog sinusa,obostrana</t>
  </si>
  <si>
    <t>Etmoidektomija, obostrana</t>
  </si>
  <si>
    <t>Tonzilektomija bez adenoidektomije</t>
  </si>
  <si>
    <t>Tonzilektomija sa adenoidektomijom</t>
  </si>
  <si>
    <t>Adenoidektomija bez tonzilektomije</t>
  </si>
  <si>
    <t>Ekstrakcija stranog tela iz jednjaka rigidnim endoskopom</t>
  </si>
  <si>
    <t>Laringoskopija</t>
  </si>
  <si>
    <t>Laringoskopija sa uklanjanjem lezija0</t>
  </si>
  <si>
    <t>Otvorena traheostomija,privremena</t>
  </si>
  <si>
    <t xml:space="preserve"> Korekcija klempavog uva</t>
  </si>
  <si>
    <t>Klinasta ekscizija uva pune debljine</t>
  </si>
  <si>
    <t>Biopsija pljuvačnih žlezda i kanala</t>
  </si>
  <si>
    <t>Plastika frenuluma(frenulotomija)</t>
  </si>
  <si>
    <t>Zatvorena repozicija preloma nosne kosti</t>
  </si>
  <si>
    <t>Rekonstrukcija povrede rane spoljašnjeg uva</t>
  </si>
  <si>
    <t>Parcijalna ekcizija parotidne žlezde</t>
  </si>
  <si>
    <t>Ezofagoskopija</t>
  </si>
  <si>
    <t>Otvorena traheostomija,stalna</t>
  </si>
  <si>
    <t>Rekonstrukcija zigomatičnog luka</t>
  </si>
  <si>
    <t>Biopsija promene spoljašnjeg uva</t>
  </si>
  <si>
    <t xml:space="preserve">Ekscizija ciste u ustima </t>
  </si>
  <si>
    <t>Ekscizija lezije(a) na koži i potkožnom tkivu uva</t>
  </si>
  <si>
    <t>Ekscizija lezije(a) na koži i potkožnom tkivu usne</t>
  </si>
  <si>
    <t>Submukozna resekcija nosnih školjki ,jednostrana</t>
  </si>
  <si>
    <t>Rigidna ezofagoskopija</t>
  </si>
  <si>
    <t>Bronhoskopija kroz veštački otvor-arteficijalnu stomu</t>
  </si>
  <si>
    <t>Ostale korekcije deformiteta eksternog uva</t>
  </si>
  <si>
    <t>Biopsija srednjeg uva</t>
  </si>
  <si>
    <t>Miringoplastika transmeatalni pristup</t>
  </si>
  <si>
    <t>Revizia traheostome</t>
  </si>
  <si>
    <t>Ekscizija ostalih lezija u ustima</t>
  </si>
  <si>
    <t>Miringotomija sa insercijom tube ,obostrana</t>
  </si>
  <si>
    <t>Kauterizacija ilidijametrija nosnih školjki</t>
  </si>
  <si>
    <t>Ostale intranazalne procedure u frontalnom sinusu</t>
  </si>
  <si>
    <t>Totalna laringektomija</t>
  </si>
  <si>
    <t>Ekscizija lezija na pljuvačoj žlezdi</t>
  </si>
  <si>
    <t>Submukozna resekcija nosnih školjki ,obostrana</t>
  </si>
  <si>
    <t>Reparacija rane na koži i potkožnom tkivu lica ili vrata, površinska</t>
  </si>
  <si>
    <t>Ekscizija lezija na tonzilama i adenoidima</t>
  </si>
  <si>
    <t>Ekcizija lezija na jeziku</t>
  </si>
  <si>
    <t>Pregled nosne šupljine i ili postnazalnog prostora sa biopsijom</t>
  </si>
  <si>
    <t>Mikrolaringoskopija sa uklanjanjem lezija</t>
  </si>
  <si>
    <t>Ekscizija benignih-malignih tumora kože sa rekonstrukcijom defekta</t>
  </si>
  <si>
    <t>Biopsija mekog nepca</t>
  </si>
  <si>
    <t>Ostale procedure na tonzilama ili adenoidima</t>
  </si>
  <si>
    <t>Lipektomija ,dve ili više edžcizija</t>
  </si>
  <si>
    <t xml:space="preserve">Rekonstrukcija spoljašnjeg uva </t>
  </si>
  <si>
    <t>Miringotomija,obostrana</t>
  </si>
  <si>
    <t>Zatvaranje oroantralne</t>
  </si>
  <si>
    <t>Ekscizija banhijalne ciste</t>
  </si>
  <si>
    <t>Reparacija rane nosa</t>
  </si>
  <si>
    <t>Ostale reparacije na uvuli</t>
  </si>
  <si>
    <t>Zaustavljanje krvarenja iz zadnjeg dela nosa tamponadom i-ilikauterizacijom</t>
  </si>
  <si>
    <t>Reparacija rane na usni</t>
  </si>
  <si>
    <t>Traheoskopija kroz veštački otvor -arteficijalnu stomu</t>
  </si>
  <si>
    <t>Pregled nosne šupljine ili post nazalnog prostora</t>
  </si>
  <si>
    <t>Ostale reparacije tonzila</t>
  </si>
  <si>
    <t>Ostale procedure na uvuli</t>
  </si>
  <si>
    <t>Ostale dijagnostičke procedure u nosu</t>
  </si>
  <si>
    <t>Rigidna ezofagoskopija sa biopsijom</t>
  </si>
  <si>
    <t>Kauterizacija proširenih vena nosnog kavuma</t>
  </si>
  <si>
    <t>Ekscizija submandibularnr žlezde</t>
  </si>
  <si>
    <t>Uklanjanje stranog tela iz usta bez incizije</t>
  </si>
  <si>
    <t>Otvorena biopsija tiroidne žlezde</t>
  </si>
  <si>
    <t>Audiometrija, vazdušna i koštana sprovodljivost, standardna tehnika</t>
  </si>
  <si>
    <t>Bitermalni kalorički test čula za ravnotežu</t>
  </si>
  <si>
    <t>Uklanjanje stranog tela iz spoljašnjeg slušnog kanala beѕ incizije</t>
  </si>
  <si>
    <t>Toaleta uva, jednostrano</t>
  </si>
  <si>
    <t>Toaleta uva, dvostrano</t>
  </si>
  <si>
    <t>Incizija i drenaža peritonzilarnog apscesa</t>
  </si>
  <si>
    <t>Procentualni gubitak sluha po Fauleru (Fowler)</t>
  </si>
  <si>
    <t>Vestibulospinalni testovi - Rombergov (Romberg), „past pointing“</t>
  </si>
  <si>
    <t>Ostale procedure na spoljašnjem uvu</t>
  </si>
  <si>
    <t>Detamponada nosa</t>
  </si>
  <si>
    <t xml:space="preserve">Zamena kanile za traheostomiju </t>
  </si>
  <si>
    <t xml:space="preserve">Savetovanje ili podučavanje o gubitku sluha ili poremaćajima sluha </t>
  </si>
  <si>
    <t>Incizija i drenaža lezija u usnoj šupljini</t>
  </si>
  <si>
    <t>Lečenje akutne parodontalne infekcije</t>
  </si>
  <si>
    <t>Kalorijski test</t>
  </si>
  <si>
    <t>Ostale reparacije na nepcu</t>
  </si>
  <si>
    <t>Uklanjanje stranog tela iz grkljana bez incizije</t>
  </si>
  <si>
    <t>Ostale procedure na pljuvačnim žlezdama ili kanalima</t>
  </si>
  <si>
    <t>Intravenska regionalna anestezija ASA 19</t>
  </si>
  <si>
    <t>Nazotrahealna intubacija</t>
  </si>
  <si>
    <t>Aspiracija hematoma iz kože i potkožnog tkiva</t>
  </si>
  <si>
    <t>Ostale reparacije jezika</t>
  </si>
  <si>
    <t>Otoskopija</t>
  </si>
  <si>
    <t>Vađenje zuba</t>
  </si>
  <si>
    <t xml:space="preserve">Repozicijaluksirane donje </t>
  </si>
  <si>
    <t xml:space="preserve">Aspiracija mekog tkiva </t>
  </si>
  <si>
    <t>Hiruško vađenje zuba</t>
  </si>
  <si>
    <t>Kauterizacija ili dijatermija nosne pregrade</t>
  </si>
  <si>
    <t>Zaustavljanje krvarenja hiruškim putem</t>
  </si>
  <si>
    <t>Reparacija rupturiranog mišića, neklasifikovana na drugom mestu</t>
  </si>
  <si>
    <t>Fiksacija preloma trohanternog ili subkapitalnog dela femura</t>
  </si>
  <si>
    <t>Hemiartroplastika kuka unipolarnom endoprotezom</t>
  </si>
  <si>
    <t>Otvorena repozicija preloma femura sa unutrašnjom fiksacijom</t>
  </si>
  <si>
    <t>Unutrašnja fiksacija preloma patele</t>
  </si>
  <si>
    <t>Odstranjenje klina, zavrtnja ili žice iz femura</t>
  </si>
  <si>
    <t xml:space="preserve">Potpuna artroplastika zgloba kuka,jednostrana </t>
  </si>
  <si>
    <t>Otvorena repozicija olekraniuma sa unutrašnjom fiksacijom</t>
  </si>
  <si>
    <t>Dekompresija nerva medijanusa kod sindroma karpalnog kanala</t>
  </si>
  <si>
    <t>Otvorena repozicija preloma skočnog zgloba sa unutrašnjom fiksacijom sindesmoze ,fibule ili maleolusa</t>
  </si>
  <si>
    <t>Parcijalna resekcija uraslog nokta na prstu stopala</t>
  </si>
  <si>
    <t>Ostali plastično -hirurški postupci na šaci</t>
  </si>
  <si>
    <t>Zatvorena repozicija preloma femura sa unutrašnjom fiksacijom</t>
  </si>
  <si>
    <t>Reparacija rotatorne manžete</t>
  </si>
  <si>
    <t>Odstranjenje slobodnih labavih zglobnih tela lakta</t>
  </si>
  <si>
    <t>Resekciona artoplastika zgloba kuka</t>
  </si>
  <si>
    <t>Revizia potpune artoplastike kuka</t>
  </si>
  <si>
    <t>Ispracvljanje halusvalvusa osteotomio prve metatarzalne kosti jednostrano</t>
  </si>
  <si>
    <t>Ostale reparacije ramena</t>
  </si>
  <si>
    <t>Ostale reparacije kolena</t>
  </si>
  <si>
    <t>Otvorena repozicija preloma tela radijusa i ulne</t>
  </si>
  <si>
    <t>Ponovna insercija drena za drenažu apscesa mekog tkiva</t>
  </si>
  <si>
    <t>Otvorena repzicija unutarzglobnog preloma tela tibije sa unutrašnjom fiksacijom</t>
  </si>
  <si>
    <t>Odstranjenje ploče šipke ili klina neklasifikovano na drugom mestu</t>
  </si>
  <si>
    <t>Antroskopska toaleta zgloba kolena</t>
  </si>
  <si>
    <t>Otvorena repozicija preloma metakarpusa</t>
  </si>
  <si>
    <t>Subkutana tenotomija,neklasifikovana na drugom mestu</t>
  </si>
  <si>
    <t>Subkutana tenotomija u području stopala</t>
  </si>
  <si>
    <t>Potpuna artroplkastika kolena,jednostrana</t>
  </si>
  <si>
    <t>Otvorena repozicija preloma tela ulne</t>
  </si>
  <si>
    <t>Otvorena repozicija preloma tela radijusa i ulne sa unutrašnjom fik.</t>
  </si>
  <si>
    <t>Primena spoljašnjeg fiksatora ,neklasifikovana na drugom mestu</t>
  </si>
  <si>
    <t>Amputacija kroz podlakticu</t>
  </si>
  <si>
    <t>Artrodeza skočnog zgloba</t>
  </si>
  <si>
    <t>Rekonstrukcija kolena</t>
  </si>
  <si>
    <t>Otvorena repozicija preloma tela tibije sa unutrašnjom fiksacijom</t>
  </si>
  <si>
    <t>Odstranjenje klina,zavrtnja ili žice,neklasifikovano na drugom mestu</t>
  </si>
  <si>
    <t>Zatvorena repozicija iščašenja ramena</t>
  </si>
  <si>
    <t>Zatvorena repozicija iščašenja lakta</t>
  </si>
  <si>
    <t>Zatvorena repozicija iščašenja interfalengealnog zgloba šake</t>
  </si>
  <si>
    <t>Zatvorena repozicija iščašenja patele</t>
  </si>
  <si>
    <t>Zatvorena repozicija iščašenja skočnog zgloba</t>
  </si>
  <si>
    <t>Zatvorena repozicija preloma distalnog članka prsta na ruci</t>
  </si>
  <si>
    <t>Zatvorena repozicija preloma srednjeg članka prsta na ruci</t>
  </si>
  <si>
    <t>Zatvorena repozicija unutarzglobnog preloma srednjeg članka prsta na ruci</t>
  </si>
  <si>
    <t xml:space="preserve"> Zatvorena repozicija preloma proksimalnog članka prsta na ruci</t>
  </si>
  <si>
    <t xml:space="preserve"> Zatvorena repozicija unutar zglobnog preloma proksimalnog članka prsta na ruci</t>
  </si>
  <si>
    <t>Zatvorena repozicija preloma metakarpusa</t>
  </si>
  <si>
    <t>Zatvorena repozicija preloma skafoidne kosti</t>
  </si>
  <si>
    <t>Zatvorena repozicija preloma distalnog dela radijusa</t>
  </si>
  <si>
    <t>Zatvorena repozicija preloma distalnog dela ulne</t>
  </si>
  <si>
    <t>Zatvorena repozicija preloma tela radijusa</t>
  </si>
  <si>
    <t>Zatvorena repozicija preloma tela ulne</t>
  </si>
  <si>
    <t xml:space="preserve">Zatvorena repozicija preloma tela radijusa i ulne </t>
  </si>
  <si>
    <t>Zatvorena repozicija preloma olekranona</t>
  </si>
  <si>
    <t>Zatvorena repozicija preloma glave ili vrata radijusa</t>
  </si>
  <si>
    <t>Zatvorena repozicija preloma proksimalnog dela humerusa</t>
  </si>
  <si>
    <t xml:space="preserve"> Zatvorena repozicija preloma ključne kosti</t>
  </si>
  <si>
    <t>Zatvorena repozicija preloma distalnog dela humerusa</t>
  </si>
  <si>
    <t>Zatvorena repozicija preloma femura</t>
  </si>
  <si>
    <t>Zatvorena repozicija preloma medijalno lateralnog kondila tibije</t>
  </si>
  <si>
    <t>Zatvorena repozicija preloma tela  tibije</t>
  </si>
  <si>
    <t>Imobilizacija preloma fibule</t>
  </si>
  <si>
    <t xml:space="preserve">Imobilizacija repozicija preloma talusa </t>
  </si>
  <si>
    <t>Zatvorena repozicija zglobnog preloma petne kosti</t>
  </si>
  <si>
    <t>Odstranjivanje sredstava za imobilizaciju</t>
  </si>
  <si>
    <t>Ispravljanje халуx валгус-а osteotomijom prve metatarzalne kosti,jednostrano</t>
  </si>
  <si>
    <t>Ultrazvučni pregled kože i podkožnog tkiva</t>
  </si>
  <si>
    <t>Savetovanje ili podučavanje o pomagalima ili uređajima za prilagođavanje</t>
  </si>
  <si>
    <t xml:space="preserve">Izrada uređaja ili opreme za pomoć ili prilagođavanje </t>
  </si>
  <si>
    <t>Zatvorena repozicija iščašenja proksimalnog  radio-ulnarnog zgloba</t>
  </si>
  <si>
    <t>Zatvorena repozicija unutar zglobnog preloma distalnog članka prsta na ruci</t>
  </si>
  <si>
    <t>Zatvorena trepozicija preloma karpusa</t>
  </si>
  <si>
    <t>Ultrazvučni pregled kolena</t>
  </si>
  <si>
    <t>Primarna reparacija tetive ekstenzora šake</t>
  </si>
  <si>
    <t>Primarna reparacija tetive fleksora šake,proksimalno od fibrozne ovojnice tetiva fleksora prstiju(u nivou metakarpalnih glavica ,a1 puli)</t>
  </si>
  <si>
    <t>Amputacija prsta</t>
  </si>
  <si>
    <t>Zatvorena repozicija iščašenja ključne kosti</t>
  </si>
  <si>
    <t>Imobilizacija preloma acetabuluma</t>
  </si>
  <si>
    <t>Ultrazvučni pregled podlaktice ili lakta</t>
  </si>
  <si>
    <t>Ultrazvučni pregled ramena ili nadlaktice</t>
  </si>
  <si>
    <t>Ultrazvučni pregled gležnja ili stopala</t>
  </si>
  <si>
    <t>Zatvorena repozicija išćašenja metakarpofalengealnog zgloba</t>
  </si>
  <si>
    <t>Zatvorena repozicija išćašenja zgloba kolena</t>
  </si>
  <si>
    <t>Zatvorena repozicija išćašenja prsta na nozi</t>
  </si>
  <si>
    <t>Imobilizacija preloma distalnog dela radijusa</t>
  </si>
  <si>
    <t>Zatvorena repozicija išćašenja talusa</t>
  </si>
  <si>
    <t>Zatvorena repozicija unatarzalnog preloma petne kosti</t>
  </si>
  <si>
    <t>Ultrazvučni pregled šake ili ručnog zgloba</t>
  </si>
  <si>
    <t>Ultrazvučni pregled podkolenice</t>
  </si>
  <si>
    <t xml:space="preserve">Uklanjanje pomagala ili uređaja za prilagođavanje </t>
  </si>
  <si>
    <t>Uklanjanje stalnog urinarnog katetera</t>
  </si>
  <si>
    <t>Ekscizija gangliona ,neklasif. na drugom mestu</t>
  </si>
  <si>
    <t>Opuštanje tetivne ovojnice šake</t>
  </si>
  <si>
    <t>Perkutana tenotomija prsta na ruci</t>
  </si>
  <si>
    <t>Ispravljanje čekićastog prsta na nozi</t>
  </si>
  <si>
    <t>Presecanje adhezija šake</t>
  </si>
  <si>
    <t>Zatvorena repozicija isčašenja zgloba kuka</t>
  </si>
  <si>
    <t>Trakcija zbog preloma</t>
  </si>
  <si>
    <t>Ekscizija bekerove ciste</t>
  </si>
  <si>
    <t>Zatvorena repozicija preloma metatarzusa</t>
  </si>
  <si>
    <t>Oslobađanje kontrakture</t>
  </si>
  <si>
    <t>Incizijaburze,neklasifikovana na drugom mestu</t>
  </si>
  <si>
    <t>Primarna reparacija tetive fleksora šake</t>
  </si>
  <si>
    <t>Reparacija Ahilove tetive</t>
  </si>
  <si>
    <t>Trakcija zbog preloma acetabuluma</t>
  </si>
  <si>
    <t>Otvorena repozicija unutarzglobnog preloma proksimalnog članka prsta na ruci</t>
  </si>
  <si>
    <t>Neki drugi način davanja farmak. sredstva, insulin</t>
  </si>
  <si>
    <t>Trakcija ,neklasifikovana na drugom mestu</t>
  </si>
  <si>
    <t>Zatvorena repozicija frakture fibule</t>
  </si>
  <si>
    <t>Eksploracija ulnarne arterije</t>
  </si>
  <si>
    <t>Zatvorena repozicija unutar zglobnog preloma tibije</t>
  </si>
  <si>
    <t>Debridman mesta otvorenog preloma</t>
  </si>
  <si>
    <t>Subkutana fasciotomija zbog dipitrenove</t>
  </si>
  <si>
    <t>Zatvorena repozicija talusa</t>
  </si>
  <si>
    <t>Direktno zatvaranje ulnarne arterije</t>
  </si>
  <si>
    <t>Ostale procedure na muškim polnim organima</t>
  </si>
  <si>
    <t>Prilagođavanje prstena fiksatora kosti ili sličnog uređaja</t>
  </si>
  <si>
    <t>Zatvorena repozicija preloma članka prsta na nozi ,osim palca na nozi</t>
  </si>
  <si>
    <t>Ablacija egzostoze ,kosti stopala</t>
  </si>
  <si>
    <t>Kvadriceps plastika kolena</t>
  </si>
  <si>
    <t>Bronhospirometrija</t>
  </si>
  <si>
    <t>Test kožne osetljivosti sa&lt; 20 alergenata</t>
  </si>
  <si>
    <t>Test kožne osetljivosti sa &gt;20 alergenata</t>
  </si>
  <si>
    <t>Snimanje prosečnog signala EKG-a</t>
  </si>
  <si>
    <t>Izrada dijetoprofilakse /dijetoterapija za pojedinca prvi dolazak</t>
  </si>
  <si>
    <t>Praćenje sistemskog arterijskog pritiska</t>
  </si>
  <si>
    <t>Održavanje uređaja za vaskularni pristup</t>
  </si>
  <si>
    <t>Konsultacija sa lekarima vezana za farmakoterapiju(uslugu obavlja spoecijalista)</t>
  </si>
  <si>
    <t xml:space="preserve">Prilagođavanje doze leka na osnovu laboratorijskih parametara(biohemijski parametri,nivo leka u krvi,stanje pacijenta(uslugu obavlja </t>
  </si>
  <si>
    <t>Praćenje terapijskog delovanja leka(uslugu obavlja specijalista)</t>
  </si>
  <si>
    <t>Praćenje potencijalno neželjene reakcije pacijenta na lek</t>
  </si>
  <si>
    <t>Tumačenje rezultata laboratorijskog ispitivanja po uzorku</t>
  </si>
  <si>
    <t>Antropometrijska merenja kod ispitivanja uhranjenosti pojedinca</t>
  </si>
  <si>
    <t>Određivanje antropometrijskih indeksa kod ispitivanja uhranjenosti</t>
  </si>
  <si>
    <t>Ocena rezultata biohemijskih pokazatelja krvi i urina ,ocena</t>
  </si>
  <si>
    <t>Anketa ishrane pojedinca (kvantitativne i semikvantitativne ankete ishrane-anketa po sećanju za 24 časa,trodnevni ,sedmodnevni dnevnik ishrane)</t>
  </si>
  <si>
    <t>Primena sredstava u lezijama na koži</t>
  </si>
  <si>
    <t>Oksimetrija</t>
  </si>
  <si>
    <t>Aplikacija leka u nos</t>
  </si>
  <si>
    <t>Pregled novorođenčeta</t>
  </si>
  <si>
    <t>Neinvazivni dijagnostićki testovi,merenje ili istraživanja neklasivikovano na drugom mestu</t>
  </si>
  <si>
    <t>Neinvazivna terapeutska intervencija ,neklasifikovana na drugom mestu</t>
  </si>
  <si>
    <t>Neurološka procena</t>
  </si>
  <si>
    <t>Savetovanje ili podučavanje o propisanim/samoizabranim lekovima</t>
  </si>
  <si>
    <t>Sveobuhvatni oralni pregled</t>
  </si>
  <si>
    <t>Bronhodilatatorni test</t>
  </si>
  <si>
    <t>Test opterećenja u svrhu procene respiratornog statusa</t>
  </si>
  <si>
    <t>Analiza i provera tera.sa kojom pac.dolazi u bolnicu (interreakcije ,potenc.neželjena dejstva i dr.)</t>
  </si>
  <si>
    <t>Savetovanje ili informisanje med.osoblja o načinu primene leka(rekonstituisanje,put primene dužina davanja..)</t>
  </si>
  <si>
    <t>Provera mogućih interreakcija na primenjenim lekovima</t>
  </si>
  <si>
    <t>Donošenje zaključka i izdavanje potvrda o utvrđenoj težoj neželjenoj reakciji ili trajnoj ko0ntraindikaciji</t>
  </si>
  <si>
    <t>Definisanje modela za izbor preventivnih mera u cilju rešavanja određenog zdrav.problema</t>
  </si>
  <si>
    <t>Ispitivanje individualne ishrane</t>
  </si>
  <si>
    <t>vakcinacija protiv hepatitisa B</t>
  </si>
  <si>
    <t>Depedikulacija osoba insekticidima</t>
  </si>
  <si>
    <t>Periodični oralni pregled</t>
  </si>
  <si>
    <t>Vakcinacija protiv morbila</t>
  </si>
  <si>
    <t>Vakcinacija protiv zauški</t>
  </si>
  <si>
    <t>Vakcinacija protiv rubeole</t>
  </si>
  <si>
    <t>Radiografija grudnog koša -čitanje</t>
  </si>
  <si>
    <t>Radiografsko snimanje šake</t>
  </si>
  <si>
    <t>Aspiracija i lavaža nazalnog sinusa punkcijom</t>
  </si>
  <si>
    <t>Uzorkovanje krvi (venepunkcija)</t>
  </si>
  <si>
    <t>Enteralno davanje farm.sred.-hranljiva supstanca</t>
  </si>
  <si>
    <t>Procena potrebe za uređajem ili opremom koja služi kao pomoć</t>
  </si>
  <si>
    <t>Intrakavitarno davanje farmakološkog sredstva, antiinfektivno</t>
  </si>
  <si>
    <t>Intrakavitarno davanje farm.sred, elektrolit</t>
  </si>
  <si>
    <t>Intrakavitarno davanje farmakološkog sredstva,steroid</t>
  </si>
  <si>
    <t>Specijalistički psihijatrijski pregled -prvi</t>
  </si>
  <si>
    <t>Specijalistički psihijatrijski pregled -ponovni</t>
  </si>
  <si>
    <t>Narativna terapija</t>
  </si>
  <si>
    <t>Grupna psihoterapija - po jednoj seansi</t>
  </si>
  <si>
    <t>Konsultacija psihologa</t>
  </si>
  <si>
    <t>Porodična ili bračna psihoterapija</t>
  </si>
  <si>
    <t>Ispitivanje pojedičnih psihomotornih funkcija</t>
  </si>
  <si>
    <t>Informativni intervju psihijatra</t>
  </si>
  <si>
    <t>Ispitivanje aktivnosti dnevnog života</t>
  </si>
  <si>
    <t>Ispitivanje radnih navika i interesovanja</t>
  </si>
  <si>
    <t>Analiza rezultata dobijenih psihološkim ispitivanjem, integracija i formiranje zaključaka</t>
  </si>
  <si>
    <t>Sastanak tima terapeuta</t>
  </si>
  <si>
    <t>Kratka analitički orijentisana psihoterapija</t>
  </si>
  <si>
    <t>Grupna analitička psihoterapija (mala grupa )</t>
  </si>
  <si>
    <t>Detoksikacija od alkohola</t>
  </si>
  <si>
    <t>Interpersonalna psihoterapija</t>
  </si>
  <si>
    <t>Ispitivanje podeljene pažnje</t>
  </si>
  <si>
    <t xml:space="preserve">Ispitivanje koncetracije pažnje, tenacitet </t>
  </si>
  <si>
    <t>Ispitivanje fleksibilnosti pažnje (vigilitet)</t>
  </si>
  <si>
    <t>Procena održavanja zdravlja ili oporavka</t>
  </si>
  <si>
    <t>Procena uzimanja alkohola i ostalih droga (lekova)</t>
  </si>
  <si>
    <t>Savetovanje i podučavanje o zavisnosti o kockanju i klađenju</t>
  </si>
  <si>
    <t>Roošahov test ispitivanja ličhosti</t>
  </si>
  <si>
    <t>Individualni rad psihologa sa roditeljem</t>
  </si>
  <si>
    <t>Praćenje potencijalno neženjene reakcije pacijenta na lek</t>
  </si>
  <si>
    <t>Praćenje sprovođenja utvrđenih terašijskih protokola lečenja</t>
  </si>
  <si>
    <t>Planiranje lečenja farmakoterapijom prva kura</t>
  </si>
  <si>
    <t>Planiranje lečenja farmakoterapijom ,druga kura</t>
  </si>
  <si>
    <t>Psihodinamska terapija</t>
  </si>
  <si>
    <t>Prijavljivanje neželjene reakcije pacijenta na lek</t>
  </si>
  <si>
    <t>Bihejvioralna terapija</t>
  </si>
  <si>
    <t>Procena uzimanja propisanih lekova</t>
  </si>
  <si>
    <t>Suportativna psihoterapija,neklasifikovana na drugom mestu</t>
  </si>
  <si>
    <t>Imunizacija po epidemiološkim indikacijama</t>
  </si>
  <si>
    <t>Otvorena repozicija iščašenja teporomandibularnog zgloba</t>
  </si>
  <si>
    <t>Ostale incizije  kože i potkožnog tkiva</t>
  </si>
  <si>
    <t>Ostale reparacije koze i potkoznog tkiva</t>
  </si>
  <si>
    <t>Dorzalna ili lateralna incizija prepucijuma</t>
  </si>
  <si>
    <t>Intra muskularno davanje farm.sredstva,antidot</t>
  </si>
  <si>
    <t>Previjanje opekotine, 10% i više posto površine tela je previjeno</t>
  </si>
  <si>
    <t>Prevlačenje prepucijuma</t>
  </si>
  <si>
    <t xml:space="preserve">Obrada opekotine sa ekscizijom 10% i više površine tela je obrađeno </t>
  </si>
  <si>
    <t>Uklanjanje stranog tela bez incizije,neklasifikovano na drugom mestu</t>
  </si>
  <si>
    <t>Udružene zdravstvene procedure -pastoralna nega</t>
  </si>
  <si>
    <t>Enteralno davanje farm.sred.,elektrolit</t>
  </si>
  <si>
    <t>Ispiranje cistostome</t>
  </si>
  <si>
    <t>Kateterizacija-kanilacija ostalih vena novorođenčeta</t>
  </si>
  <si>
    <t>Biopsija promene na penisu</t>
  </si>
  <si>
    <t>Radikalna orhidektomija, jednostrana</t>
  </si>
  <si>
    <t>Orhidektomija, obostrana</t>
  </si>
  <si>
    <t>Cirkumcizija (obrezivanje) muškarca</t>
  </si>
  <si>
    <t>Sling procedure kod stres inkontinencije kod žena</t>
  </si>
  <si>
    <t>Radikalna nefrektomija zbog tumora bubrežnog parenhima – otvor.hirurg.(primarni rad)</t>
  </si>
  <si>
    <t>Endoskopska biopsija mokraćne bešike</t>
  </si>
  <si>
    <t>Endoskopska resekcija multiplih lezija mokraćne bešike</t>
  </si>
  <si>
    <t>Transuretralna resekcija vrata mokraćne bešike</t>
  </si>
  <si>
    <t>Cistolitotomija – otvorena hirurgija</t>
  </si>
  <si>
    <t>Suprapubična prostatektomija</t>
  </si>
  <si>
    <t>Transuretralna resekcija prostate [TURP]</t>
  </si>
  <si>
    <t>Ekscizija ciste epididimisa, jednostrana </t>
  </si>
  <si>
    <t>Eksploracija skrotalnog sadržaja, obostrano</t>
  </si>
  <si>
    <t>Eksploracija skrotalnog sadržaja sa fiksacijom testisa, jednostrano</t>
  </si>
  <si>
    <t>Epididimektomija, jednostrana</t>
  </si>
  <si>
    <t>Cistoskopija</t>
  </si>
  <si>
    <t>Endoskopsko Ispiranje krvnih ugrušaka iz mokraćne bešike(uključujuću i kauterizaciju krvarećih mesta)</t>
  </si>
  <si>
    <t>Ekscizija ostalih lezija mokraćne bešike-notvorena hirurgija</t>
  </si>
  <si>
    <t xml:space="preserve">Ekcizija karunkula uretre </t>
  </si>
  <si>
    <t>Eksploracija skrotalnog sadržaja sa fiksacijom testisa, obostrana</t>
  </si>
  <si>
    <t>Orhidopeksija nespuštenog testisa, jednostrana</t>
  </si>
  <si>
    <t>Drenaža apscesa prostate</t>
  </si>
  <si>
    <t xml:space="preserve">Eksploracija bubrega </t>
  </si>
  <si>
    <t>Eksploracija perirenalnog prostora sa drenažom</t>
  </si>
  <si>
    <t xml:space="preserve">Parcijalna ureterektomija </t>
  </si>
  <si>
    <t>Perinealna uretrostomija</t>
  </si>
  <si>
    <t>Plastika uretre-u jednom aktu</t>
  </si>
  <si>
    <t>Optička uretrotomija</t>
  </si>
  <si>
    <t>Edžcizija divertikuluma mokraćne bešike</t>
  </si>
  <si>
    <t>Redukcija torzije testisa ili semene vrpce</t>
  </si>
  <si>
    <t>Lokalna ekscizije lezije na penisu</t>
  </si>
  <si>
    <t>Reimplantacija uretera u mokraćnu bešiku</t>
  </si>
  <si>
    <t>Ostale reparativne operacije na mokraćnoj bešici</t>
  </si>
  <si>
    <t>Formiranje kutane ureterostomije,obostrano</t>
  </si>
  <si>
    <t>Totalna ekscizija mokraćne bešike</t>
  </si>
  <si>
    <t>Zatvaranje vezikokutane fistule</t>
  </si>
  <si>
    <t>Radikalna prostatektomija</t>
  </si>
  <si>
    <t>Eksterna uretrotomija</t>
  </si>
  <si>
    <t>Nefroureterktomija</t>
  </si>
  <si>
    <t>Operacija varikocele</t>
  </si>
  <si>
    <t>Eksploraciju  uretera</t>
  </si>
  <si>
    <t>Plasiranje uretralne sonde</t>
  </si>
  <si>
    <t>Ultrazvučni pregled skrotuma</t>
  </si>
  <si>
    <t>Retrogradna cistografija</t>
  </si>
  <si>
    <t>Zamena katetera ureterostomije</t>
  </si>
  <si>
    <t>Elektrokauterizacija karunkula uretre</t>
  </si>
  <si>
    <t>Biopsija mokraćne bešike</t>
  </si>
  <si>
    <t>Kontrola krvarenja nakon cirkumcizije</t>
  </si>
  <si>
    <t>Ekscizija lezije na koži i podkožnom tkivu genitalija</t>
  </si>
  <si>
    <t>Zamena JJ katetera ureterorenoskopski ili cistoskopski</t>
  </si>
  <si>
    <t>Ureteroskopija</t>
  </si>
  <si>
    <t>Kontrola postoperativnog krvarenja</t>
  </si>
  <si>
    <t>Perkutana nefrostomija (PCN)</t>
  </si>
  <si>
    <t>Vađenje JJkatetera -ureterorenoskopski ili cistoskopski</t>
  </si>
  <si>
    <t>Uklanjanje katetera cistostome</t>
  </si>
  <si>
    <t>Zamena katetera cistostome</t>
  </si>
  <si>
    <t>Perkutana drenaža apscesa mekog tkiva</t>
  </si>
  <si>
    <t>Retrogradna ureterografija</t>
  </si>
  <si>
    <t>Primarna obrada rane</t>
  </si>
  <si>
    <t>Uklanjanje adhezija prepucijuma i glansa penisa</t>
  </si>
  <si>
    <t>Perkutana drenaža retroperitonealnog apscesa</t>
  </si>
  <si>
    <t>Perkutana zamena ureteralnog stenta</t>
  </si>
  <si>
    <t>Uklanjanje katetera pijelostome ili nefrostome</t>
  </si>
  <si>
    <t>Uklanjanje ostalih drenažnih sistema urinarnog sistema</t>
  </si>
  <si>
    <t>Uklanjanje ureteralnog stenta</t>
  </si>
  <si>
    <t>Incizija testisa</t>
  </si>
  <si>
    <t>Zamena nefrostomskog katetera</t>
  </si>
  <si>
    <t>Sutura kavernoznih tela kod rupture -frakture penisa</t>
  </si>
  <si>
    <t>Ostale procedure na skrotumu ili tuniki vaginalis</t>
  </si>
  <si>
    <t>Incizija penisa</t>
  </si>
  <si>
    <t>Ostaleprocedure reparacije na penisu</t>
  </si>
  <si>
    <t>Endoskopsko plasiranje stenta uretre</t>
  </si>
  <si>
    <t>Meatotomija spoljašnjeg otvora uretre</t>
  </si>
  <si>
    <t>Rana rehabilitacija nakon abdominalnih hirurških intervencija</t>
  </si>
  <si>
    <t>Rana rehabilitacija u respiratornoj jedinici</t>
  </si>
  <si>
    <t>Ispiranje gastrostome ili enterostome</t>
  </si>
  <si>
    <t>Punjenje uređaja za davanje leka ,drugo i nekl.farm sredstvo</t>
  </si>
  <si>
    <t>Uzorkovanje krvi(mikrouzorkovanje)</t>
  </si>
  <si>
    <t>Prijem, kontrola kvaliteta uzorka i priprema uzorka za laboratorijska ispitivanja*</t>
  </si>
  <si>
    <t>ABO krvna grupa - pločica</t>
  </si>
  <si>
    <t>ABO podgrupa - epruveta</t>
  </si>
  <si>
    <t>ABO/RhD krvna grupa - epruveta</t>
  </si>
  <si>
    <t>Interreakcija, eritrocit davaoca i serum primaoca - epruveta</t>
  </si>
  <si>
    <t>Polispecifičan direktan Coombs-ov test (DAT) - epruveta</t>
  </si>
  <si>
    <t>Tipizacija pojedinačnih specifičnosti Rh fenotipa (C,c,D,E,e) - epruveta</t>
  </si>
  <si>
    <t>Tipizacija pojedinačnih specifičnosti Rh fenotipa (C,c,E,e) - epruveta</t>
  </si>
  <si>
    <t>Tipizacija RhD antigena - epruveta</t>
  </si>
  <si>
    <t>Tipizacija RhD weak antigena - epruveta</t>
  </si>
  <si>
    <t>Identifikacija eritrocitnih antitela NaCl medijum - epruveta</t>
  </si>
  <si>
    <t>Indirektan Coombs-ov test (IAT) - epruveta</t>
  </si>
  <si>
    <t>Skrining test eritrocitnih antitela (enzimski) - epruveta</t>
  </si>
  <si>
    <t>Skrining test eritrogirnih antitela (AHG) - epruveta</t>
  </si>
  <si>
    <t>Detekcija antitela (IgM ili IgG) na Treponema pallidum - ELISA</t>
  </si>
  <si>
    <t xml:space="preserve">Kvalitativno određivanje anti HCV antitela - ELISA </t>
  </si>
  <si>
    <t xml:space="preserve">Kvalitativno određivanje anti HIV antitela - ELISA </t>
  </si>
  <si>
    <t xml:space="preserve">Kvalitativno određivanje antigena i antitela za HIV - ELISA </t>
  </si>
  <si>
    <t xml:space="preserve">Kvalitativno određivanje HBs antigena u serumu - ELISA </t>
  </si>
  <si>
    <t>Protrombinsko vreme</t>
  </si>
  <si>
    <t>Prikazivanje utroška laboratorijskog materjala</t>
  </si>
  <si>
    <t>ABO/RhD krvna grupa,humana antitela-mikroepruveta</t>
  </si>
  <si>
    <t>ABO/RhD krvna grupa,monoklonska antitela-mikroepruveta</t>
  </si>
  <si>
    <t>Interreakcija,eritrociti davaoca i serum primaoca-mikroepruveta</t>
  </si>
  <si>
    <t>Ispitivanje posttransfuzijske reakcije-epruveta</t>
  </si>
  <si>
    <t>Polispecifičan direktan Coombs-ov test (DAT) - mikroepruveta</t>
  </si>
  <si>
    <t>Potvrdna krvna grupa ABO-mikroepruveta</t>
  </si>
  <si>
    <t>Tipizacija antigena A1-epruveta</t>
  </si>
  <si>
    <t>Tipizacija antigena H-epruveta</t>
  </si>
  <si>
    <t>Tipizacija pojedinačnih specifičnosti Rh fenotipa(C.c.E.e)-mikroepruveta</t>
  </si>
  <si>
    <t>Tipizacija retkih eritrocitnih antigena drugih krvnogrupnih sistema tipizacija po antigenu</t>
  </si>
  <si>
    <t>Tipizacija RhD veak antigen-mikroepruveta</t>
  </si>
  <si>
    <t>Tipizacija RhD antigena-mikroepruveta</t>
  </si>
  <si>
    <t>Tipizacija RhD partial antigena-mikroepruveta</t>
  </si>
  <si>
    <t>Identifikacija eritrocitnih antitela NaCl medijum - mikroepruveta</t>
  </si>
  <si>
    <t>Identifikacija eritrocitnih antitela u AHG medijumu-mikroepruveta</t>
  </si>
  <si>
    <t>Identifikacija eritrocitnih antitela enzimom-epruveta</t>
  </si>
  <si>
    <t>Identifikacijs eritrocitnih antitela enzimom-mikroepruveta</t>
  </si>
  <si>
    <t>Indirektan Coombs-ov test (IAT) - mikroepruveta</t>
  </si>
  <si>
    <t>Skrining test eritrocitnih antitela(enzimski)</t>
  </si>
  <si>
    <t>Skrining test eritrocitnih antitela AHG</t>
  </si>
  <si>
    <t>Treponema pallidum hemaglutinacija(TPH)-kvalitativni test</t>
  </si>
  <si>
    <t>Krvna slika (Er, Le, Hct, Hb, Tr)</t>
  </si>
  <si>
    <t>Krvna slika (Hb, Er, Hct, MCV, MCH, MCHC, Le, Tr, LeF, PDW, MPV)</t>
  </si>
  <si>
    <t xml:space="preserve">Sedimentacija eritrocita (SE) </t>
  </si>
  <si>
    <t>Mikroskopija -broj leukocita u krvi</t>
  </si>
  <si>
    <t>Uzorkovanje drugih bioloških materijala u laboratoriji</t>
  </si>
  <si>
    <t>Glukoza tolerans test (test opterećenja glukozom, GTT-oralni) - glukoza u krvi</t>
  </si>
  <si>
    <t>Hemoglobin A1c (glikozilirani hemoglobin, HbA1c) u krvi</t>
  </si>
  <si>
    <t xml:space="preserve">Alanin aminotransferaza (ALT) u serumu - spektrofotometrija </t>
  </si>
  <si>
    <t xml:space="preserve">Albumin u serumu - spektrofotometrijom </t>
  </si>
  <si>
    <t xml:space="preserve">Alfa-amilaza u serumu - spektrofotometrija </t>
  </si>
  <si>
    <t xml:space="preserve">Alfa-fetoprotein (AFP) u serumu </t>
  </si>
  <si>
    <t xml:space="preserve">Alkalna fosfataza (ALP) u serumu -spektrofotometrijom </t>
  </si>
  <si>
    <t xml:space="preserve">Aspartat aminotransferaza (AST) u serumu - spektrofotometrijom </t>
  </si>
  <si>
    <t xml:space="preserve">Bikarbonati (ugljen-dioksid, ukupan) u serumu - spektrofotometrijom </t>
  </si>
  <si>
    <t xml:space="preserve">Bilirubin (direktan) u serumu - spektrofotometrijom </t>
  </si>
  <si>
    <t xml:space="preserve">Bilirubin (ukupan) u serumu - spektrofotometrijom </t>
  </si>
  <si>
    <t xml:space="preserve">C-reaktivni protein (CRP) u serumu - imunoturbidimetrijom </t>
  </si>
  <si>
    <t xml:space="preserve">Fosfor, neorganski u serumu - spektrofotometrija </t>
  </si>
  <si>
    <t xml:space="preserve">Gama-glutamil transferaza (gama-GT) u serumu - spektrofotometrija </t>
  </si>
  <si>
    <t xml:space="preserve">Glukoza u serumu - spektrofotometrija </t>
  </si>
  <si>
    <t xml:space="preserve">Gvožđe u serumu </t>
  </si>
  <si>
    <t xml:space="preserve">Hloridi u serumu - jon-selektivnom elektrodom (JSE) </t>
  </si>
  <si>
    <t xml:space="preserve">Holesterol (ukupan) u serumu - spektrofotometrijom </t>
  </si>
  <si>
    <t xml:space="preserve">Holesterol, HDL - u serumu - spektrofotometrija </t>
  </si>
  <si>
    <t xml:space="preserve">Holesterol, LDL - u serumu - izračunavanjem </t>
  </si>
  <si>
    <t xml:space="preserve">Kalcijum u serumu - spektrofotometrijom </t>
  </si>
  <si>
    <t xml:space="preserve">Kalijum u serumu - jon-selektivnom elektrodom (JSE) </t>
  </si>
  <si>
    <t xml:space="preserve">Kreatin kinaza (CK) u serumu - spektrofotometrija </t>
  </si>
  <si>
    <t xml:space="preserve">Kreatinin klirens u serumu </t>
  </si>
  <si>
    <t xml:space="preserve">Kreatinin u serumu-spektrofotometrijom </t>
  </si>
  <si>
    <t xml:space="preserve">Laktat dehidrogenaza (LDH) u serumu - spektrofotometrija </t>
  </si>
  <si>
    <t xml:space="preserve">Magnezijum u serumu - spektrofotometrija </t>
  </si>
  <si>
    <t xml:space="preserve">Mokraćna kiselina u serumu - spektrofotometrija </t>
  </si>
  <si>
    <t xml:space="preserve">Natrijum u serumu, jon-selektivnom elektrodom (JSE) </t>
  </si>
  <si>
    <t xml:space="preserve">Proteini (ukupni) u serumu - spektrofotometrijom </t>
  </si>
  <si>
    <t xml:space="preserve">Reumatoidni faktor (RF) u serumu - imunoturbidimetrijom </t>
  </si>
  <si>
    <t xml:space="preserve">TIBC (ukupni kapacitet vezivanja gvožđa) u serumu </t>
  </si>
  <si>
    <t xml:space="preserve">Trigliceridi u serumu - spektrofotometrija </t>
  </si>
  <si>
    <t xml:space="preserve">UIBC (nezasićeni kapacitet vezivanja gvožđa) u serumu </t>
  </si>
  <si>
    <t xml:space="preserve">Urea u serumu - spektrofotometrijom </t>
  </si>
  <si>
    <t xml:space="preserve">Alfa-amilaza u urinu </t>
  </si>
  <si>
    <t xml:space="preserve">Kreatinin u dnevnom urinu - spektrofotometrijom </t>
  </si>
  <si>
    <t xml:space="preserve">Urea klirens u dnevnom urinu </t>
  </si>
  <si>
    <t xml:space="preserve">Glukoza u likvoru </t>
  </si>
  <si>
    <t xml:space="preserve">Proteini (ukupni) u likvoru - spektrofotometrijom </t>
  </si>
  <si>
    <t xml:space="preserve">Proteini (ukupni) u pleuralnom punktatu </t>
  </si>
  <si>
    <t>Antistreptolizin O test (ASOT) - latex aglutinacionim testom</t>
  </si>
  <si>
    <t>Troponin u krvi -poct -metodom</t>
  </si>
  <si>
    <t>BNP- B-tip natriuretskog peptida u srerumu</t>
  </si>
  <si>
    <t>Imunoglobulin u serumu -plazmi</t>
  </si>
  <si>
    <t>Insulin u serumu -plazmi</t>
  </si>
  <si>
    <t>Interleukin 6 u serumu- plazmi</t>
  </si>
  <si>
    <t>Mioglobin u plazmi -poct -metodom</t>
  </si>
  <si>
    <t>Alfaamilaza unpleuralnom punktatu</t>
  </si>
  <si>
    <t>Holesterol u pleularnom punktatu</t>
  </si>
  <si>
    <t>Trigliceridi u pleularnom punktatu</t>
  </si>
  <si>
    <t>Hematokrit u krvi</t>
  </si>
  <si>
    <t>Ukupan IGE u serumu</t>
  </si>
  <si>
    <t>BNP- B-tip natriuretskog peptida u krvi</t>
  </si>
  <si>
    <t>Urea klirens -izračunavanje</t>
  </si>
  <si>
    <t>Lipaza u serumu</t>
  </si>
  <si>
    <t>Albumin u likvoru</t>
  </si>
  <si>
    <t xml:space="preserve">Albumin u dnevnom urinu </t>
  </si>
  <si>
    <t>Laktat dehidrohenaza (ldh) u pleuralnom punktatu</t>
  </si>
  <si>
    <t xml:space="preserve">Beta-horiogonadotropin, ukupan (beta-hCG, βhCG) u serumu - FPIA/MEIA, CMIA odnosno ECLIA </t>
  </si>
  <si>
    <t>Feritin u serumu -imunohemijski</t>
  </si>
  <si>
    <t xml:space="preserve">Karcinoembrioni antigen (CEA) u serumu </t>
  </si>
  <si>
    <t xml:space="preserve">Karcinoma antigen CA 125 (CA 125) u serumu </t>
  </si>
  <si>
    <t xml:space="preserve">Karcinoma antigen CA 15-3 (CA 15-3) u serumu </t>
  </si>
  <si>
    <t xml:space="preserve">Karcinoma antigen CA 19-9 (CA 19-9) u serumu </t>
  </si>
  <si>
    <t xml:space="preserve">Kreatin kinaza CK-MB, mass u serumu </t>
  </si>
  <si>
    <t xml:space="preserve">Parathormon (paratiroidni hormon, PTH) u serumu - CMIA odnosno ECLIA </t>
  </si>
  <si>
    <t xml:space="preserve">Prostatični specifični antigen, slobodan (fPSA) u serumu - FPIA, MEIA, CMIA odnosno ECLIA </t>
  </si>
  <si>
    <t xml:space="preserve">Prostatični specifični antigen, ukupan (PSA) u serumu - FPIA, MEIA, CMIA odnosno ECLIA </t>
  </si>
  <si>
    <t xml:space="preserve">Tireostimulirajući hormon (tirotropin, TSH) u serumu - FPIA, MEIA, CMIA odnosno ECLIA </t>
  </si>
  <si>
    <t xml:space="preserve">Tiroksin, slobodan (fT4) u serumu - FPIA, MEIA, CMIA odnosno ECLIA </t>
  </si>
  <si>
    <t xml:space="preserve">Trijodtironin, slobodan (fT3) u serumu - FPIA, MEIA odnosno CMIA </t>
  </si>
  <si>
    <t xml:space="preserve">Antitela na tireoidnu peroksidazu (anti-TPO) i tireoglobulin (anti-TG) IgG u serumu - IIF </t>
  </si>
  <si>
    <t xml:space="preserve">Feritin u serumu </t>
  </si>
  <si>
    <t>Kreatin kinaza CKMB u serumu</t>
  </si>
  <si>
    <t>Vitamin b12  u serumu-plazmi</t>
  </si>
  <si>
    <t>Vitamin d3 u serumu -plazmi</t>
  </si>
  <si>
    <t>Dehidroepijandrosteron -sulfat u serumui plazmi</t>
  </si>
  <si>
    <t>Estradiol ukupan u seumu -plazmi</t>
  </si>
  <si>
    <t>Folikulostimulirajući hormon FSH  u serumu- plazmi</t>
  </si>
  <si>
    <t>Luteinizirajući hormon LH u serumu -plazmi</t>
  </si>
  <si>
    <t>Steroid vezujući globulin u serumu -plazmi</t>
  </si>
  <si>
    <t>Testosteron ukupan u serumu -plazmi</t>
  </si>
  <si>
    <t>Tiroglobulin TG u serumu -plazmi</t>
  </si>
  <si>
    <t>Antitela na tireoidnu peroksidazu (anti-TPO) antitela i igg klase u serumi- plazmi</t>
  </si>
  <si>
    <t xml:space="preserve">D-dimer u plazmi - POCT metodom </t>
  </si>
  <si>
    <t xml:space="preserve">Vreme krvarenja (Duke) </t>
  </si>
  <si>
    <t>Kreatinin klirens u dnevnom urinu</t>
  </si>
  <si>
    <t xml:space="preserve">Ketonska tela (aceton) u urinu </t>
  </si>
  <si>
    <t>Laki lanci imunoglobulina u urinu</t>
  </si>
  <si>
    <t>Kalcijum u dnevnom urinu-spektrofotometrija</t>
  </si>
  <si>
    <t xml:space="preserve">Broj spermatozoida </t>
  </si>
  <si>
    <t>Bakteriološka kontrola sterilnosti parenteralnih rastvora ili hirurškog materijala</t>
  </si>
  <si>
    <t>Bakteriološki pregled brisa nosa</t>
  </si>
  <si>
    <t>Bakteriološki pregled brisa nosa na kliconoštvo (S. aureus, (MRSA), S. pneumoniae...)</t>
  </si>
  <si>
    <t>Bakteriološki pregled brisa spoljašnjeg ušnog kanala ili površinske rane</t>
  </si>
  <si>
    <t>Bakteriološki pregled brisa spoljašnjih genitalija ili vagine ili cerviksa ili uretre</t>
  </si>
  <si>
    <t>Bakteriološki pregled brisa ždrela</t>
  </si>
  <si>
    <t>Bakteriološki pregled brisa ždrela na kliconoštvo (S. pyogenes, S. aureus. H. influenzae...)</t>
  </si>
  <si>
    <t xml:space="preserve">Bakteriološki pregled duboke rane odnosno gnoja odnosno punktata odnosno eksudata odnosno bioptata </t>
  </si>
  <si>
    <t>Bakteriološki pregled eksprimata prostate ili sperme</t>
  </si>
  <si>
    <t>Bakteriološki pregled iskašljaja ili trahealnog aspirata ili bronhoalveolarnog lavata</t>
  </si>
  <si>
    <t>Bakteriološki pregled likvora</t>
  </si>
  <si>
    <t>Bakteriološki pregled oka ili konjunktive</t>
  </si>
  <si>
    <t>Bakteriološki pregled sadržaja srednjeg uva</t>
  </si>
  <si>
    <t>Bakteriološki pregled stolice na Salmonella spp. i Shigella spp. i Escherichia coli O:157/i Campylobacter spp.</t>
  </si>
  <si>
    <t>Bakteriološki pregled žuči</t>
  </si>
  <si>
    <t xml:space="preserve">Биохемијска идентификација аеробних бактерија </t>
  </si>
  <si>
    <t>Biohemijska identifikacija beta - hemolitičnog streptokoka</t>
  </si>
  <si>
    <t>Biohemijska identifikacija Staphylococcus vrsta</t>
  </si>
  <si>
    <t>Dokazivanje produkcije ili prisustva toksina Clostridium difficilae A ili B</t>
  </si>
  <si>
    <t>Hemokultura aerobno, konvencionalna</t>
  </si>
  <si>
    <t xml:space="preserve">Ispitivanje antibiotske osetljivosti bakterija, disk-difuzionom metodom na drugu i/ili treću liniju </t>
  </si>
  <si>
    <t xml:space="preserve">Ispitivanje antibiotske osetljivosti bakterija, disk-difuzionom metodom na prvu liniju </t>
  </si>
  <si>
    <t>Identifikacija Helicobacter pylori</t>
  </si>
  <si>
    <t>Izolacija mikroorganizma subkulturom</t>
  </si>
  <si>
    <t>Mikroskopski pregled bojenog preparata</t>
  </si>
  <si>
    <t>Pregled briseva urogenitalnog trakta na Neisseria gonorrhoeae</t>
  </si>
  <si>
    <t>Pregled vaginalnog brisa na bakterijsku vaginozu pregledom bojenog preparata</t>
  </si>
  <si>
    <t>Identifikacija parazita(helminti)</t>
  </si>
  <si>
    <t xml:space="preserve">Izolacija crevnih protozoa iz stolice </t>
  </si>
  <si>
    <t>Pregled na Trichomonas vaginalis - direktan bojeni preparat</t>
  </si>
  <si>
    <t xml:space="preserve">Pregled perianalnog otiska na helminte </t>
  </si>
  <si>
    <t>Pregled stolice na parazite (nativni preparat)</t>
  </si>
  <si>
    <t xml:space="preserve">Direktan nativan preparat na gljive </t>
  </si>
  <si>
    <t>Pregled ostalih bioloških uzorka na gljive</t>
  </si>
  <si>
    <t xml:space="preserve">Pregled uzorka iz primarno sterilnih regija na gljive </t>
  </si>
  <si>
    <t>pH seminalne tečnosti</t>
  </si>
  <si>
    <t>Zapremina ejakulata -seminalna tečnost</t>
  </si>
  <si>
    <t>Leukociuti,broj u spermatozoidima</t>
  </si>
  <si>
    <t>Pokretljivost spermatozoida</t>
  </si>
  <si>
    <t>Hemoglobin (krv) u fecesu, imunohemijski</t>
  </si>
  <si>
    <t>Detekcija antigena heliko pilorusa imunohromat  testom</t>
  </si>
  <si>
    <t xml:space="preserve">Detekcija antigena hlamidija trahomatis </t>
  </si>
  <si>
    <t>Detekcija prisustva i ispitivanje antibiotske osetljivosti -Urealitikum</t>
  </si>
  <si>
    <t>Detekcija virusnih antigena u stolici ROTA VIRUSA</t>
  </si>
  <si>
    <t>Pregled cor biopsije dojke</t>
  </si>
  <si>
    <t>Pregled  bioptata tumora dojke</t>
  </si>
  <si>
    <t>EX TEMPORE analiza dobijenog materijala</t>
  </si>
  <si>
    <t xml:space="preserve">Pregled endoskopsog uzorka: jednjaka, odnosno  želuca, odnosno tankog, odnosno debelog creva, odnosno analnog kanala  </t>
  </si>
  <si>
    <t>Eksfolijativna citologija tkiva reproduktivnih organa žene-neautomatizovana priprema i automatizovano bojenje</t>
  </si>
  <si>
    <t>Pregled dela cerviksa dobijenog metodom "omčice"</t>
  </si>
  <si>
    <t>Pregled konizata cerviksa</t>
  </si>
  <si>
    <t>Рендген дијагностика  ( 6 апарата и 3 смене)</t>
  </si>
  <si>
    <t>Radiografsko snimanje humerusa</t>
  </si>
  <si>
    <t>Radiografsko snimanje lakta</t>
  </si>
  <si>
    <t>Radiografsko snimanje podlaktice</t>
  </si>
  <si>
    <t>Radiografsko snimanje ručnog zgloba</t>
  </si>
  <si>
    <t>Radiografsko snimanje femura</t>
  </si>
  <si>
    <t>Radiografsko snimanje kolena</t>
  </si>
  <si>
    <t>Radiografsko snimanje noge</t>
  </si>
  <si>
    <t>Radiografsko snimanje gležnja</t>
  </si>
  <si>
    <t>Radiografsko snimanje stopala</t>
  </si>
  <si>
    <t>Radiografsko snimanje noge i gležnja</t>
  </si>
  <si>
    <t>Radiografsko snimanje ramena ili skapule</t>
  </si>
  <si>
    <t>Radiografsko snimanje zgloba kuka</t>
  </si>
  <si>
    <t>Radiografsko snimanje pelvisa</t>
  </si>
  <si>
    <t>Radiografsko snimanje lobanje</t>
  </si>
  <si>
    <t>Radiografsko snimanje paranazalnog sinusa</t>
  </si>
  <si>
    <t>Radiografsko snimanje mastoidne kosti</t>
  </si>
  <si>
    <t>Radiografsko snimanje mandibule</t>
  </si>
  <si>
    <t>Radiografsko snimanje nosa</t>
  </si>
  <si>
    <t>Radiografsko snimanje temporalnomandibularnog zgloba</t>
  </si>
  <si>
    <t>Radiografsko snimanje cervikalnog dela kičme</t>
  </si>
  <si>
    <t>Radiografsko snimanje trorakalnog dela kičme</t>
  </si>
  <si>
    <t>Radiografsko snimanje lumbalnosakralnog dela kičme</t>
  </si>
  <si>
    <t>Radiografsko snimanje grudnog koša sa fluoroskopskim skriningom</t>
  </si>
  <si>
    <t>Radiografsko snimanje sternuma</t>
  </si>
  <si>
    <t>Radiografsko snimanje rebara, jednostrano</t>
  </si>
  <si>
    <t>Radiografsko snimanje rebara, obostrano</t>
  </si>
  <si>
    <t>Radiografsko snimanje urinarnog sistema</t>
  </si>
  <si>
    <t>Intravenska pijelografija</t>
  </si>
  <si>
    <t>Retrogradna mikciona cistouretrografija</t>
  </si>
  <si>
    <t>Radiografsko snimanje farinksa, ezofagusa, želuca ili duodenuma sa primenom pozitivnog kontrastnog sredstva i skrin. grudnog koš.</t>
  </si>
  <si>
    <t>Radiografsko snimanje tankog creva sa primenom pozitivnog kontrastnog sredstva i klistirom</t>
  </si>
  <si>
    <t>Holecistografija</t>
  </si>
  <si>
    <t>Direktna holangiografija</t>
  </si>
  <si>
    <t>Radiografsko snimanje dojke, obostrano</t>
  </si>
  <si>
    <t>Radiografsko snimanje farinksa, ezofagusa, želuca ili duodenuma sa primenom pozitivnog kontrastnog sredstva .</t>
  </si>
  <si>
    <t>Holangiografija sa infuzijom kontrastnog sredstva</t>
  </si>
  <si>
    <t>Nalaz i mišljenje na osnovu uvida u med.dokumentaciju u komplikovanom slučaju</t>
  </si>
  <si>
    <t>Nalaz i mišljenje na osnovu uvida u med.dokumentaciju u ostalim slučajevima</t>
  </si>
  <si>
    <t>Anterogradna pijelografija</t>
  </si>
  <si>
    <t>Radigrafija lakta -čitanje</t>
  </si>
  <si>
    <t>Radigrafija  podlaktice-čitanje</t>
  </si>
  <si>
    <t>Radigrafija  ručnog zgloba-čitanje</t>
  </si>
  <si>
    <t>Radigrafija  šake-čitanje</t>
  </si>
  <si>
    <t>Radigrafija  femura-čitanje</t>
  </si>
  <si>
    <t>Radigrafija  kolena-čitanje</t>
  </si>
  <si>
    <t>Radigrafija  noge-čitanje</t>
  </si>
  <si>
    <t>Radigrafija  gležnja-čitanje</t>
  </si>
  <si>
    <t>Radigrafija  stopala -čitanje</t>
  </si>
  <si>
    <t>Radigrafija  noge i gležnja-čitanje</t>
  </si>
  <si>
    <t>Radigrafija  ramena ili skapule-čitanje</t>
  </si>
  <si>
    <t>Radigrafija  zgloba kuka-čitanje</t>
  </si>
  <si>
    <t>Radigrafija  pelvisa-čitanje</t>
  </si>
  <si>
    <t>Radigrafija lobanje-čitanje</t>
  </si>
  <si>
    <t>Radigrafija paranazalni sinus-čitanje</t>
  </si>
  <si>
    <t>Radigrafija mastoidnih kostiju-čitanje</t>
  </si>
  <si>
    <t>Radigrafija ostalih fascijalnih kostiju-čitanje</t>
  </si>
  <si>
    <t>Radigrafija cervikalnog dela kičme-čitanje</t>
  </si>
  <si>
    <t>Radigrafija torakalnog dela kičme-čitanje</t>
  </si>
  <si>
    <t>Radigrafija lumbalno sakralnog  dela kičme-čitanje</t>
  </si>
  <si>
    <t>Radigrafija rebara obostrano-čitanje</t>
  </si>
  <si>
    <t>Radigrafija urinarnog sistema-čitanje</t>
  </si>
  <si>
    <t>Radigrafija abdomena-čitanje</t>
  </si>
  <si>
    <t>Radigrafija farinksa,ezofagusa,želuca ili duodenuma sa primenom pozitivnog kontrasnog sredstva-čitanje</t>
  </si>
  <si>
    <t>Ostala radiografska snimanja gastrointestinalnog trakta sa primenom pozitivnog kontrasnog sredstva i klistirom</t>
  </si>
  <si>
    <t xml:space="preserve">Artrografija </t>
  </si>
  <si>
    <t>Radiografsko snimanje- čitanje</t>
  </si>
  <si>
    <t>Radiografsko snimanje temporalno mandibularnog zgloba</t>
  </si>
  <si>
    <t>Radiografsko snimanje  cervikalnog dela kičme</t>
  </si>
  <si>
    <t>Radiografsko snimanje  trorakalnog dela kičme</t>
  </si>
  <si>
    <t>Radiografsko snimanje  lumbalnog sakralnog dela kičme</t>
  </si>
  <si>
    <t>Radiografsko snimanje  grudnog koša sa fluoroskopskim pregledom</t>
  </si>
  <si>
    <t>Radiografsko snimanje  sternuma</t>
  </si>
  <si>
    <t>Radiografsko snimanje  rebara-jednostrano</t>
  </si>
  <si>
    <t>Radiografsko snimanje  rebara-obostrano</t>
  </si>
  <si>
    <t>Radiografsko snimanje  urinarnog sistema</t>
  </si>
  <si>
    <t>Radiografsko snimanje farinksa,ezofagusa,želuca ili duodenuma sa primenom pozitivnog kontrasnog sredstva</t>
  </si>
  <si>
    <t>Radigrafija humerusa-čitanje</t>
  </si>
  <si>
    <t>Radiografsko mandibule -čitanje</t>
  </si>
  <si>
    <t>Radiografsko nosa -čitanje</t>
  </si>
  <si>
    <t>Radiografsko sternuma-čitanje</t>
  </si>
  <si>
    <t>Radiografija šake ,ručnog zgloba i podlaktice -čitanje</t>
  </si>
  <si>
    <t>Radiografija temporalnomandibularnog zgloba- čitanje</t>
  </si>
  <si>
    <t>Direktna holangiografija-čitanje</t>
  </si>
  <si>
    <t>Radiografija rebara jednostrano -čitanje</t>
  </si>
  <si>
    <t>Intravenska urografija</t>
  </si>
  <si>
    <t>Retrogradnacistografija-čitanje</t>
  </si>
  <si>
    <t>Sinografija retroperitoneuma</t>
  </si>
  <si>
    <t>Radiografija dojke -obostrano-čitanje</t>
  </si>
  <si>
    <t xml:space="preserve">Radiografija tankog creva sa primenompozitivnog kontrasnog sredstva i klistirom -čišćenje </t>
  </si>
  <si>
    <t>Artrografija -čitanje</t>
  </si>
  <si>
    <t>Perkutana drenaža intraabdominalnihapscesa ili hematoma cista</t>
  </si>
  <si>
    <t>Koleni zglob punkcija</t>
  </si>
  <si>
    <t>Perkutana biopsija mekih tkiva iglom</t>
  </si>
  <si>
    <t>Oslobađanje adhezija ili kontraktura ramena</t>
  </si>
  <si>
    <t>Perkutana(zatvorena) biopsija jetre</t>
  </si>
  <si>
    <t>Perkutana bilijarna drenaža</t>
  </si>
  <si>
    <t>Perkutana biopsija slezine(iglom)</t>
  </si>
  <si>
    <t>Antegradno plasiranje ureteralnog katetera kroz perkutanu nefrostomu tehnika inter.radi.</t>
  </si>
  <si>
    <t>Antegradno plasiranje ureteralnog katetera kroz perkutanu nefrostomu tehnika inter.radi.sa uklanjanjem kalkusa</t>
  </si>
  <si>
    <t>Perkutana biopsija pleure iglom</t>
  </si>
  <si>
    <t>Perkutana transhepatzička holangiografija(PTC)</t>
  </si>
  <si>
    <t>Aspiracija tireoidne žlezde</t>
  </si>
  <si>
    <t>Perkutana biopsija pluća iglom</t>
  </si>
  <si>
    <t>Perkutana biopsija intraabdominalne mase</t>
  </si>
  <si>
    <t>Intralezijska i perilezijska aplikacija leka</t>
  </si>
  <si>
    <t>Bipsija nadbubrežne žlezde</t>
  </si>
  <si>
    <t>Perkutana nefroskopija</t>
  </si>
  <si>
    <t>Biopsija pluća</t>
  </si>
  <si>
    <t>Intrarektalno davanje farmakološkog sredstva,drugo i neklasifikovano farmakološko sredstvo</t>
  </si>
  <si>
    <t>Biopsija mekog tkiva</t>
  </si>
  <si>
    <t>Sinografija zida abdomena</t>
  </si>
  <si>
    <t>Biopsija pankreasa</t>
  </si>
  <si>
    <t>Ponovna ugradnja katetera perkutane endoskopske gastrostome</t>
  </si>
  <si>
    <t>Pregled uzorka dobijenog fnap metodom</t>
  </si>
  <si>
    <t>Biopsija pleure</t>
  </si>
  <si>
    <t>Perkutana biopsija pankreasa iglom</t>
  </si>
  <si>
    <t>Lokalna aplikacija koncetrovanih fluorida</t>
  </si>
  <si>
    <t>Drenaža intraabdominalnog apscesa</t>
  </si>
  <si>
    <t>Ултразвучна дијагностика (8 апарата и 3 смене)</t>
  </si>
  <si>
    <t>Ultrazvučni pregled grudnog koša ili trbušnog zida</t>
  </si>
  <si>
    <t>Ultrazvučni pregled trbušnog zida</t>
  </si>
  <si>
    <t>Ultrazvučni pregled prepona</t>
  </si>
  <si>
    <t>Ultrazvučni pregled bedra</t>
  </si>
  <si>
    <t>Ultrazvučni prekled glutealne regije</t>
  </si>
  <si>
    <t>Ultrazvučni pregled regionalnih limfnih čvorova</t>
  </si>
  <si>
    <t>Ultrazvučni pregled štitaste žlezde</t>
  </si>
  <si>
    <t xml:space="preserve">Ultrazvučni pregled </t>
  </si>
  <si>
    <t>Ultrazvučni pregled ostalih oblasti</t>
  </si>
  <si>
    <t>Доплер( 4 апарата и 2 смене)</t>
  </si>
  <si>
    <t>Ultrazvučni dupleks pregled renalnih i .visc. Kr . Sudova</t>
  </si>
  <si>
    <t>Ultrazvučni dupleks pregled hirurški oblikovane arterijovenske fistule ili arterijovenska sintetska premosnica donjih ekstremiteta</t>
  </si>
  <si>
    <t>ЦТ Скенер (1 апарат и 3 смене)</t>
  </si>
  <si>
    <t>Kompjuterizovana tomografija mozga</t>
  </si>
  <si>
    <t>Kompjuterizovana tomografija mozga sa intravenskom primenom kontrastnog sredstva</t>
  </si>
  <si>
    <t xml:space="preserve">Kompjuterizovana tomografija pituitarne šupljine </t>
  </si>
  <si>
    <t>Kompjuterizovana tomografija orbite</t>
  </si>
  <si>
    <t>Kompjuterizovana tomografija orbite i mozga</t>
  </si>
  <si>
    <t>Kompjuterizovana tomografija rednjeg uva i temporalne kosti,obostrano</t>
  </si>
  <si>
    <t>Kompjuterizovana tomografija srednjeg uva i temporalne kosti msa upotrebom kontrastnog sredstva,obostrana</t>
  </si>
  <si>
    <t>Kompjuterizovana tomografija srednjeg uva, temporalne kosti i mozga,obostrana</t>
  </si>
  <si>
    <t>Kompjuterizovana tomografija paranazalnog sinusa</t>
  </si>
  <si>
    <t>Kompjuterizovana tomografija facijalnih kostiju, paranazalnog sinusa i mozga</t>
  </si>
  <si>
    <t>Kompjuterizovana tomografija mekih tkiva vrata</t>
  </si>
  <si>
    <t>Kompjuterizovana tomografija mekih tkiva vrata sa intravenskom primenom kontrastnog sredstva</t>
  </si>
  <si>
    <t>Kompjuterizovana tomografija grudnog koša</t>
  </si>
  <si>
    <t>Kompjuterizovana tomografija grudnog koša i abdomena</t>
  </si>
  <si>
    <t>Kompjuterizovana tomografija grudnog koša sa intravenskom primenom kontrastnog sredstva</t>
  </si>
  <si>
    <t>Kompjuterizovana tomografija grudnog koša i abdomena sa intravenskom primenom kontrastnog sredstva</t>
  </si>
  <si>
    <t>Kompjuterizovana tomografija abdomena</t>
  </si>
  <si>
    <t>Kompjuterizovana tomografija abdomena sa intravenskom primenom kontrastnog sredstva</t>
  </si>
  <si>
    <t>Kompjuterizovana tomografija karlice</t>
  </si>
  <si>
    <t>Kompijuterizovana tomografija ciljanog zgloba, ekstremiteta -nativno.</t>
  </si>
  <si>
    <t xml:space="preserve">Kompjuterizovana tomografija abdomena i karlice </t>
  </si>
  <si>
    <t xml:space="preserve">Kompjuterizovana tomografija abdomena i karlice sa intravenskom primenom kontrastnog sredstva </t>
  </si>
  <si>
    <t>Kompjuterizovana tomografija grudnog koša, abdomena i pelvisa</t>
  </si>
  <si>
    <t>Kompjuterizovana tomografija grudnog koša, abdomena i pelvisa sa intravenskom primenom kontrastnog sredstva</t>
  </si>
  <si>
    <t>Kompjuterizovana tomografija mozga i grudnog koša</t>
  </si>
  <si>
    <t>Kompjuterizovana tomografija mozga, grudnog koša  sa intravenskom primenom kontrastnog sredstva</t>
  </si>
  <si>
    <t>Kompjuterizovana tomografija pituitarne šupljine i mozga sa intravenskom primenom kontrastnog sredstva</t>
  </si>
  <si>
    <t>Kompjuterizovana tomografija orbite i mozga sa primenom intravenskog kontrastnog sredstva</t>
  </si>
  <si>
    <t>Kompjuterizovana tomografija srednjeg uva i temporalne kosti,jednostrana</t>
  </si>
  <si>
    <t>Kompjuterizovana tomografija srednjeg uva i,temporalne kosti i mozga sa intravenskom primenom kontr.sredstva</t>
  </si>
  <si>
    <t>Kompjuterizovana tomografija srednjeg uva i temporalne kosti i mozga sa intravenskom primenom kontrastnog sredstva-jednostrano</t>
  </si>
  <si>
    <t>Kompjuterizovana tomografija facijalnih kostiju</t>
  </si>
  <si>
    <t>Kompjuterizovana tomografija facijalnih kostiju sa intravenskom primenom kontrastnog sredstva</t>
  </si>
  <si>
    <t>Kompjuterizovana tomografija kičme,cervikalne regije</t>
  </si>
  <si>
    <t>Kompjuterizovana tomografija kičme, torakalne  regije</t>
  </si>
  <si>
    <t>Kompjuterizovana tomografija kičme, lumbosakralne  regije</t>
  </si>
  <si>
    <t>Kompjuterizovana tomografija kičme  sa intravenskom primenom kontrastnog sredstva,cervikalne regije</t>
  </si>
  <si>
    <t>Kompjuterizovana tomografija kolona</t>
  </si>
  <si>
    <t>Kompjuterizovana tomografija ekstremiteta</t>
  </si>
  <si>
    <t>Kompjuterizovana tomografija ekstremiteta sa intravenskom primenom kontr.sredstva</t>
  </si>
  <si>
    <t>Kompjuterizovana tomografija mozga ,grudnog koša i abdomena</t>
  </si>
  <si>
    <t>Spiralna angiografija kompjuterizovanom tomografijom glave ili vrata sa intravenskom primenom kontrastnog sredstva</t>
  </si>
  <si>
    <t>Spiralna angiografija kompjuterizovanom tomografijom  grudnog koša ,sa intravenskom primenom kontrastnog sredstva</t>
  </si>
  <si>
    <t>Kompjuterizovana tomografija mozga i grudnog koša i abdomena sa primenom kontr.sredst.</t>
  </si>
  <si>
    <t>Kompijuterizovana tomografija facijalnih kostiju i paranazalnog sinusa</t>
  </si>
  <si>
    <t>Spiralna angiografija kompijuterizovanom tomografijom abdomena ,sa intrav. primenom kontras. Sredstva</t>
  </si>
  <si>
    <t>Kompijuterizovana tomografija pituitarne šupljine sa intrav.primenom kont.sred.</t>
  </si>
  <si>
    <t>Kompijuterizovana tomografija-urografija</t>
  </si>
  <si>
    <t>Spiralna angiografija kompijuterizovanom tomografijom abdominalne i bilateralne iliofemoralne aorte donjih ekstremiteta</t>
  </si>
  <si>
    <t>Kompijuterizovana tomografija facijalnih kostiju i paranazalnog sinusa sa i. Primenom kontr. Sred.</t>
  </si>
  <si>
    <t>Kompijuterizovana tomografija fascijalnih kostiju paranazalnog sinusa i mozga sa intravenskom primenom kontrasnog sredstva</t>
  </si>
  <si>
    <t>Ендоскопска сала(2 апарата и 1 смена)</t>
  </si>
  <si>
    <t>Magnetna rezonanca dojke</t>
  </si>
  <si>
    <t>Desni klik na bilo koje polje u pivot tabeli i opcija refresh će povući izmenjene podatke iz tabele usluge_prema_OS. Ukoliko su dodavane nove šifre u tabeli usluge_prema_OS, potrebno je uključiti ih u prikaz odabirom u filteru</t>
  </si>
  <si>
    <t>Амбулантни пацијенти</t>
  </si>
  <si>
    <t>Стационарни пацијенти</t>
  </si>
  <si>
    <t>План 2025</t>
  </si>
  <si>
    <t>Спрецијалистички прегледи - укупно</t>
  </si>
  <si>
    <t>Здравствене услуге - укупно</t>
  </si>
  <si>
    <t>Дијагностичке процедуре - укупно</t>
  </si>
  <si>
    <t>Лабораторија - укупно</t>
  </si>
  <si>
    <t>Дијализа - укупно</t>
  </si>
  <si>
    <t>% реализације</t>
  </si>
  <si>
    <t>Амбулантни (Извршено у 2025.)</t>
  </si>
  <si>
    <t>Стационарни (Извршено у 2025.)</t>
  </si>
  <si>
    <t>Укупно (Извршено у 2025.)</t>
  </si>
  <si>
    <t>Values</t>
  </si>
  <si>
    <t>Sum of Укупно (Извршено у 2025.)</t>
  </si>
  <si>
    <t>06113079</t>
  </si>
  <si>
    <t>интерно одељење</t>
  </si>
  <si>
    <t>одсек за кардиологију</t>
  </si>
  <si>
    <t>одељење за пнеумофтизиологију</t>
  </si>
  <si>
    <t>одељење за инфективне болести</t>
  </si>
  <si>
    <t>одељење за неурологију</t>
  </si>
  <si>
    <t>служба за педијатрију</t>
  </si>
  <si>
    <t>одељење за неонатологију</t>
  </si>
  <si>
    <t>служба за психијатрију</t>
  </si>
  <si>
    <t>одељење за општу хирургију</t>
  </si>
  <si>
    <t>хируршка интензивна нега</t>
  </si>
  <si>
    <t>операциони блок са стерилизацијом</t>
  </si>
  <si>
    <t>одељење за ортопедију са трауматологијом</t>
  </si>
  <si>
    <t>одељење за урологију</t>
  </si>
  <si>
    <t>одељење за ОРЛ</t>
  </si>
  <si>
    <t>одељење за офталмологију</t>
  </si>
  <si>
    <t>Палијативна нега и служба за прод.болничко лечење</t>
  </si>
  <si>
    <t>служба за гинекол. и акушерство</t>
  </si>
  <si>
    <t>Ургентно пријемно</t>
  </si>
  <si>
    <t>Управа</t>
  </si>
  <si>
    <t>Хелена Миловановић</t>
  </si>
  <si>
    <t>Онкологија дневна бол</t>
  </si>
  <si>
    <t>Основна радиолошка дијагностика</t>
  </si>
  <si>
    <t>ЦТ</t>
  </si>
  <si>
    <t>Клиничко - биохемијска и хематолошка дијагностика</t>
  </si>
  <si>
    <t>Микробиолошка дијагностика</t>
  </si>
  <si>
    <t>Патологија, патохистологија и цитологија</t>
  </si>
  <si>
    <t>Анестезиологија са реанимацијом</t>
  </si>
  <si>
    <t>Трансфузиологија</t>
  </si>
  <si>
    <t>Нуклеарна медицина</t>
  </si>
  <si>
    <t>Физикална медицина и рехабилитација</t>
  </si>
  <si>
    <t>Фармацеутска здравствена делатност (болничка апотека)</t>
  </si>
  <si>
    <t>Социјална медицина, информатика и статистика</t>
  </si>
  <si>
    <t>Послови припреме дијета за пацијенте и контрола намирница</t>
  </si>
  <si>
    <t>ДИЈАЛИЗА</t>
  </si>
  <si>
    <t>Возачи санитетског превоза</t>
  </si>
  <si>
    <t>Кабинет директора</t>
  </si>
  <si>
    <t xml:space="preserve">Правна служба </t>
  </si>
  <si>
    <t>Економска служба</t>
  </si>
  <si>
    <t>Медицинске службе</t>
  </si>
  <si>
    <t>Служба за јавне набавке</t>
  </si>
  <si>
    <t>1*</t>
  </si>
  <si>
    <t>2*</t>
  </si>
  <si>
    <t xml:space="preserve">Određivanje acidobaznog statusa u krvi </t>
  </si>
  <si>
    <t>Kalcitonin (CT)  u serumu -plazmi</t>
  </si>
  <si>
    <t>NT--pro BNP (N-terminal pro-brain natriuretikpeptide) u serumu</t>
  </si>
  <si>
    <t>Progesteron (P4) u serumu -plazmi</t>
  </si>
  <si>
    <t>Prokalcitonin(PCT) u serumu/plazmi</t>
  </si>
  <si>
    <t>Prolaktin(PRL) u serumu -plazmi</t>
  </si>
  <si>
    <t>Troponin I u serumu /plazmi</t>
  </si>
  <si>
    <t>Celokupni pregled urina - vizuelno</t>
  </si>
  <si>
    <t>Glukoza u urinu ,kvalitativno</t>
  </si>
  <si>
    <t>Sediment urina ,mikroskopija</t>
  </si>
  <si>
    <t>Merenje 24h-urina,dnevnog urina,volumetrija</t>
  </si>
  <si>
    <t>Proteini (ukupni) u dnevnom urinu ,spektrofotometrija</t>
  </si>
  <si>
    <t>Urea u dnevnom urinu ,spektrofotometrija</t>
  </si>
  <si>
    <t>Hloridi u likvoru ,potenciometrija</t>
  </si>
  <si>
    <t>Glukoza u pleuralnom punktatu ,spektrofotometrija</t>
  </si>
  <si>
    <t>Krvna slika sa petodelnom leukocitarnom  formulom</t>
  </si>
  <si>
    <t>Krvna slika sa trodelnom leukocitarnom formulom</t>
  </si>
  <si>
    <t>Aktivirano parcijalno tromboplastinsko vreme (aPTT) u plazmi - koagulometrija</t>
  </si>
  <si>
    <t>D-dimer u plazmi ,imunoturbidinetrija</t>
  </si>
  <si>
    <t>Fibrinogen u plazmi ( Clauss),koagulometrija</t>
  </si>
  <si>
    <t>Protrombinsko vreme( (PT ) INR -za praćenje antikoagulantne terapije u plazmi,koagulometrija</t>
  </si>
  <si>
    <t>Vreme koagulacije (Lee-White) u plazmi ,koagulometrija</t>
  </si>
  <si>
    <t>Antitela na tireoglobulin( anti -TG )</t>
  </si>
  <si>
    <t>Serološka identifikacija beta hemolitičkog streptokoka komercijalnim testom</t>
  </si>
  <si>
    <t>rendgen</t>
  </si>
  <si>
    <t>Број прегледа у оквиру организованог скрининга рака*</t>
  </si>
  <si>
    <t>Zatvorena biopsija bubrega</t>
  </si>
  <si>
    <t>Ultrazvučni pregled dojke , unilateralan</t>
  </si>
  <si>
    <t>Број прегледаних пацијената - 25</t>
  </si>
  <si>
    <t>34530-05</t>
  </si>
  <si>
    <t xml:space="preserve">Uklanjanje vaskularnog pristupnog uređaja </t>
  </si>
  <si>
    <t>30375-29</t>
  </si>
  <si>
    <t>Privremena ileostoma</t>
  </si>
  <si>
    <t>Reparacija incizione kile ,mrežicom</t>
  </si>
  <si>
    <t>30562-00</t>
  </si>
  <si>
    <t>Zatvaranje bipolarne ileostomije</t>
  </si>
  <si>
    <t>39327-00</t>
  </si>
  <si>
    <t>Neurektomija dubokog perifernog nerva</t>
  </si>
  <si>
    <t>90321-00</t>
  </si>
  <si>
    <t>Ostale reparacije bilijarnog trakta</t>
  </si>
  <si>
    <t>90323-00</t>
  </si>
  <si>
    <t xml:space="preserve">Ostale procedure na žučnom traktu </t>
  </si>
  <si>
    <t>92515-19</t>
  </si>
  <si>
    <t>Sedacija,ASA 19</t>
  </si>
  <si>
    <t>30478-10</t>
  </si>
  <si>
    <t>Ezofagoskopija sa ekstrakcijom stranog tela</t>
  </si>
  <si>
    <t>90143-01</t>
  </si>
  <si>
    <t>Ostale procedure na nepcu</t>
  </si>
  <si>
    <t>41797-00</t>
  </si>
  <si>
    <t>Zaustavljanje hemoragije posle tonzilektomije i adenoidektomije</t>
  </si>
  <si>
    <t>Ekcizijski debridman mekog tkiva koji zahvata kost ili hrskavicu</t>
  </si>
  <si>
    <t>Zaustavljanje krvarenja iz prednjeg dela nosa tamponadom i/ili kauterizacijom</t>
  </si>
  <si>
    <t>Retamponada nosa</t>
  </si>
  <si>
    <t>Subkutano davanje farmkološkog sredstva ,insulin</t>
  </si>
  <si>
    <t>Delimična artroplastika zgloba kuka</t>
  </si>
  <si>
    <t>Odstranjenje ploče , šipke ili klina iz femura</t>
  </si>
  <si>
    <t>Ekscizija gangliona šake</t>
  </si>
  <si>
    <t xml:space="preserve"> Zatvorena repozicija preloma tela humerusa</t>
  </si>
  <si>
    <t>Zatvorena repozicija preloma medijalnog ili lareralnog kondila tibije</t>
  </si>
  <si>
    <t>47561-00</t>
  </si>
  <si>
    <t>Imobilizacija preloma tela tibije gipsom</t>
  </si>
  <si>
    <t>Imobilizacija preloma patele</t>
  </si>
  <si>
    <t xml:space="preserve">Zatvorena repozicija preloma skočnog zgloba </t>
  </si>
  <si>
    <t>Zatvorena repozicija preloma članka palca na nozi</t>
  </si>
  <si>
    <t>Reparacija tetive ,neklasifikovana na drugom mestu</t>
  </si>
  <si>
    <t>Aspiracija zgloba ili neke druge sinovijske šupljine ,neklasifikovana na drugom mestu</t>
  </si>
  <si>
    <t>Primena sredstva u zglob ili neku drugu sinovijsku šupljinu , neklasifikovana na drugom mestu</t>
  </si>
  <si>
    <t>Nenaznačen način davanja farmakološkog sredstva, anti-infektivno sredstvo</t>
  </si>
  <si>
    <t>36863-00</t>
  </si>
  <si>
    <t>Litolapaksija mokraćne bešike</t>
  </si>
  <si>
    <t>Uretroskopija</t>
  </si>
  <si>
    <t>30666-00</t>
  </si>
  <si>
    <t>Redukcija parafimoze</t>
  </si>
  <si>
    <t>Cistotomija(cistostomija)</t>
  </si>
  <si>
    <t xml:space="preserve">Dilatacija stenoze uretre </t>
  </si>
  <si>
    <t>37318-00</t>
  </si>
  <si>
    <t>Endoskopsko uklanjanje stranog tela iz uretre</t>
  </si>
  <si>
    <t>Ultrazvučni pregled  mokraćne bešike</t>
  </si>
  <si>
    <t>96198-07</t>
  </si>
  <si>
    <t>Intratekalno davanje farmakološkog sredstva,hranljiva supstanica</t>
  </si>
  <si>
    <t>36803-02</t>
  </si>
  <si>
    <t>Endoskopska manipulacija kalkulusa u ureteru (ureterorenoskopski)</t>
  </si>
  <si>
    <t xml:space="preserve">Transrektalna biopsija prostate iglom </t>
  </si>
  <si>
    <t>96084-00</t>
  </si>
  <si>
    <t>Savetovanje kod fizičkog zlostavljanja /nasilja /napada</t>
  </si>
  <si>
    <t>Neki drugi način davanja farmakološkog sredstva, antineoplastično sredstvo</t>
  </si>
  <si>
    <t>42632-01</t>
  </si>
  <si>
    <t>Incizija konjuktive</t>
  </si>
  <si>
    <t>Oralno davanje farmakološkog sredstva,insulin</t>
  </si>
  <si>
    <t>Oralno davanje farmakološkog sredstva, steroid</t>
  </si>
  <si>
    <t>Inramuskularno davanje farmakološkog sredstva, steroid</t>
  </si>
  <si>
    <t>11706-05</t>
  </si>
  <si>
    <t>Savetovanje ili podučavanje o brizi o samom sebi</t>
  </si>
  <si>
    <t>Odeljenje za palijativno zbrinjavanje i produženu negu</t>
  </si>
  <si>
    <t>Aspiracija i lavaža nazalnih sinusa kroz prirodna ušća</t>
  </si>
  <si>
    <t>Ostale fiziološke procene</t>
  </si>
  <si>
    <t>Delimični  oralni pregled</t>
  </si>
  <si>
    <t>1x22.5mg</t>
  </si>
  <si>
    <t xml:space="preserve">Lastet </t>
  </si>
  <si>
    <t>cap</t>
  </si>
  <si>
    <t>Služba nefrologije sa dijalizom</t>
  </si>
  <si>
    <t>Odeljenje ginekologije</t>
  </si>
  <si>
    <t>Odeljenje akušerstva</t>
  </si>
  <si>
    <t>Služba fizikalne medicine i rehabilitacije</t>
  </si>
  <si>
    <t>Odsek dnevne onkološke hemioterapije</t>
  </si>
  <si>
    <t>Služba anestezije  i reanimacije</t>
  </si>
  <si>
    <t>Neonatologija</t>
  </si>
  <si>
    <t>Odeljenje ofamologije</t>
  </si>
  <si>
    <t>Odeljenje opšte hirurgije</t>
  </si>
  <si>
    <t>Odeljenje otorinolaringologije</t>
  </si>
  <si>
    <t>Odeljenje ortopedije</t>
  </si>
  <si>
    <t>Odeljenje pedijatrije</t>
  </si>
  <si>
    <t>Odeljenje pneumoftiziologije</t>
  </si>
  <si>
    <t>Odeljenje psihijatrije</t>
  </si>
  <si>
    <t>Prijemno-urgentna  služba</t>
  </si>
  <si>
    <t>Interno odeljenje</t>
  </si>
  <si>
    <t>Infektivno odeljenje</t>
  </si>
  <si>
    <t>Odeljenje neurologije</t>
  </si>
  <si>
    <t>Odeljenje urologije</t>
  </si>
  <si>
    <t>Hiruška intezivna nega</t>
  </si>
  <si>
    <t>Banka krvi -transfuzija</t>
  </si>
  <si>
    <t>Služba kliničko biohemijske laboratorije i služba mikrobiologije sa parazitologijom</t>
  </si>
  <si>
    <t>Služba radiodijagnostike i odsek ct</t>
  </si>
  <si>
    <t>Parcijalna distalna gastrektomija sa gastroduodenalnom anastomozom</t>
  </si>
  <si>
    <t xml:space="preserve"> Radiografsko snimanje farinksa, ezofagusa, želuca ili duodenuma sa primenom poz. kont. sreds.i prolazom do kolona sa skrin. grudnog koša</t>
  </si>
  <si>
    <t>I-VI   2025</t>
  </si>
  <si>
    <t>I-VI 2025</t>
  </si>
  <si>
    <t>План    I- XII  2025</t>
  </si>
  <si>
    <t>Извршено     I - VI     2025</t>
  </si>
  <si>
    <t>mikrobiologija</t>
  </si>
  <si>
    <t>37438-00</t>
  </si>
  <si>
    <t>Parcijalna ekscizija lezije na skrotumu</t>
  </si>
  <si>
    <t>92125-00</t>
  </si>
  <si>
    <t>Uklanjanje stranog tela sa vulve bez incizije</t>
  </si>
  <si>
    <t>Postpartalna manuelna revizija materične šupljine</t>
  </si>
  <si>
    <t>90141-00</t>
  </si>
  <si>
    <t>Lokalana ekscizija ili destrukcija lezija na tvrdom nepcu</t>
  </si>
  <si>
    <t>41787-01</t>
  </si>
  <si>
    <t>Uvulektomija sa parcijalnom palatektomijom i tonzilektomijom</t>
  </si>
  <si>
    <t>U9011802</t>
  </si>
  <si>
    <t>Repozicioni manevar za lečenje benignog paroksizmalnog vertiga</t>
  </si>
  <si>
    <t>47918-00</t>
  </si>
  <si>
    <t>Radikalna ekscizija ležišta uraslog nokta na prstu</t>
  </si>
  <si>
    <t>90342-02</t>
  </si>
  <si>
    <t>Šav kod laceracije želuca</t>
  </si>
  <si>
    <t>90430-01</t>
  </si>
  <si>
    <t>Ostale reparacije jajnika</t>
  </si>
  <si>
    <t>A59300-00</t>
  </si>
  <si>
    <t>Izrada podešavanja uređaja za imobilizaciju,jednostavna</t>
  </si>
  <si>
    <t>90765-01</t>
  </si>
  <si>
    <t>Izrada i podešavanje uređaja za imobilizaciju,srednje kompleksna</t>
  </si>
  <si>
    <t>1x3.75,mg</t>
  </si>
  <si>
    <t>trastuzumab</t>
  </si>
  <si>
    <t>L01XC03</t>
  </si>
  <si>
    <t>Herceptin</t>
  </si>
  <si>
    <t>1x600mg</t>
  </si>
  <si>
    <t>pemetrexed</t>
  </si>
  <si>
    <t>L01BA04</t>
  </si>
  <si>
    <t>Pemetreksed</t>
  </si>
  <si>
    <t>500mg</t>
  </si>
  <si>
    <t>peptuzumab/trastuzumab</t>
  </si>
  <si>
    <t>L01XY02</t>
  </si>
  <si>
    <t>Phesgo</t>
  </si>
  <si>
    <t>600mg+600mg</t>
  </si>
  <si>
    <t>etel kalcetid hidrochlorid</t>
  </si>
  <si>
    <t>Parsabiv</t>
  </si>
  <si>
    <t>2.5mg/0.5ml</t>
  </si>
  <si>
    <t>5mg/1ml</t>
  </si>
  <si>
    <t>OR000127</t>
  </si>
  <si>
    <t>Жица</t>
  </si>
  <si>
    <t>I-IX    2025</t>
  </si>
  <si>
    <t>Извршено     I- IX      2025</t>
  </si>
  <si>
    <t>I-IX  2025</t>
  </si>
  <si>
    <t>Извршено     I- IX  2025</t>
  </si>
  <si>
    <t>I-IX      2025</t>
  </si>
  <si>
    <t>I- IX  2025</t>
  </si>
  <si>
    <t>Извршење I- IX  2025</t>
  </si>
  <si>
    <t>Операције  I-IX 2025</t>
  </si>
  <si>
    <t>Извршено     I- IX     2025</t>
  </si>
  <si>
    <t>Извршено     I- IX       2025</t>
  </si>
  <si>
    <t>I-IX   2025</t>
  </si>
  <si>
    <t>Извршено I-IX    2025</t>
  </si>
  <si>
    <t xml:space="preserve">Укупан број пацијената на листи чекања на дан 30.09.2025. </t>
  </si>
  <si>
    <t>Број пацијената са листе чекања којима је урађена  процедура/интервенција I-IX   2025</t>
  </si>
  <si>
    <t>Број нових пацијената на листи чекања I-IX  2025</t>
  </si>
  <si>
    <t>Просечна дужина чекања у данима I-IX 2025</t>
  </si>
  <si>
    <t>Укупан број свих пацијената којима је урађена интервенција/процедура у ЗУ I-IX  2025</t>
  </si>
  <si>
    <t>ФИЗИКАЛНА МЕДИЦИНА И РЕХАБИЛИТАЦИЈА  I-IX    2025</t>
  </si>
  <si>
    <t>Извршење  I-IX     2025</t>
  </si>
  <si>
    <t>Извршено      I-IX     2025</t>
  </si>
  <si>
    <t>Извршено      I-IX      2025</t>
  </si>
  <si>
    <t>I-IX    2025.</t>
  </si>
  <si>
    <t>Извршено     I - IX       2025</t>
  </si>
  <si>
    <t>Извршено I-IX   2025</t>
  </si>
  <si>
    <t>I-IX 2025</t>
  </si>
  <si>
    <t>Број исписаних болесника I- IX  2025</t>
  </si>
  <si>
    <t>Број бо  дана  I -IX   2025</t>
  </si>
  <si>
    <t>Просечна дневна заузетост постеља I-IX   2025. (%)</t>
  </si>
  <si>
    <t>Број дијализа I-IX 2025</t>
  </si>
  <si>
    <t>I-XI 2025</t>
  </si>
  <si>
    <t>009155</t>
  </si>
  <si>
    <t>Korekcija ožiljka lokalnim kožnim režnjem</t>
  </si>
  <si>
    <t>Lipektomija,jedna ekscizija</t>
  </si>
  <si>
    <t>30375-09</t>
  </si>
  <si>
    <t>Ekscizija Mekelovog divertikuluma</t>
  </si>
  <si>
    <t>30518-01</t>
  </si>
  <si>
    <t>Parcijalna distalna gastrektomija sa gastrojejunalnom  anastomozom</t>
  </si>
  <si>
    <t>30562-03</t>
  </si>
  <si>
    <t>Zatvaranje kolostome sa uspostavljanjem kontinuiteta creva</t>
  </si>
  <si>
    <t>000008</t>
  </si>
  <si>
    <t>Konzilijarni pregled bolesnika -pet učesnika</t>
  </si>
  <si>
    <t>47051-00</t>
  </si>
  <si>
    <t>Otvorena repozicija iščašemja zgloba kuka</t>
  </si>
  <si>
    <t>49346-00</t>
  </si>
  <si>
    <t>Revizija hemiartroplastike kuka</t>
  </si>
  <si>
    <t>47024-02</t>
  </si>
  <si>
    <t>Zatvorena repozicija iščašenja distalnog radio-ulnarnog zgloba</t>
  </si>
  <si>
    <t>47423-00</t>
  </si>
  <si>
    <t>Imobilizacija preloma proksimalnog dela humerusa</t>
  </si>
  <si>
    <t>47621-00</t>
  </si>
  <si>
    <t>Zatvorena repozicija preloma tarzometatarzalnog</t>
  </si>
  <si>
    <t>47627-00</t>
  </si>
  <si>
    <t>Imobilizacija preloma</t>
  </si>
  <si>
    <t>Извршено I-IX 2025</t>
  </si>
  <si>
    <t>Извршено I-I X 2025</t>
  </si>
  <si>
    <t>37402-00</t>
  </si>
  <si>
    <t>Parcijalna amputacija penisa</t>
  </si>
  <si>
    <t>Uklanjanje intra-abdominalne tamponade</t>
  </si>
  <si>
    <t>35638-02</t>
  </si>
  <si>
    <t>Laparoskopska ovariektomija ,jednostrana</t>
  </si>
  <si>
    <t>90342-00</t>
  </si>
  <si>
    <t>Šav kod laceracije rektuma</t>
  </si>
  <si>
    <t>92073-00</t>
  </si>
  <si>
    <t>Enteralno davanje farmakološkog sredstva,drugo i neklasifikovano farmakološko sredstvo</t>
  </si>
  <si>
    <t>Leuporelin sandoz</t>
  </si>
  <si>
    <t>1x5,mg</t>
  </si>
</sst>
</file>

<file path=xl/styles.xml><?xml version="1.0" encoding="utf-8"?>
<styleSheet xmlns="http://schemas.openxmlformats.org/spreadsheetml/2006/main">
  <numFmts count="5">
    <numFmt numFmtId="164" formatCode="0.0"/>
    <numFmt numFmtId="165" formatCode="_)@"/>
    <numFmt numFmtId="166" formatCode="0;0;;@"/>
    <numFmt numFmtId="167" formatCode="###0;###0"/>
    <numFmt numFmtId="168" formatCode="#,##0.00&quot; &quot;&quot; &quot;"/>
  </numFmts>
  <fonts count="116">
    <font>
      <sz val="10"/>
      <name val="HelveticaPlain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0"/>
      <color indexed="12"/>
      <name val="HelveticaPlain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</font>
    <font>
      <sz val="8"/>
      <name val="HelveticaPlain"/>
    </font>
    <font>
      <b/>
      <sz val="11"/>
      <name val="Times New Roman"/>
      <family val="1"/>
    </font>
    <font>
      <sz val="12"/>
      <name val="Times New Roman"/>
      <family val="1"/>
      <charset val="238"/>
    </font>
    <font>
      <sz val="10"/>
      <name val="Arial"/>
      <family val="2"/>
    </font>
    <font>
      <b/>
      <sz val="11"/>
      <color indexed="12"/>
      <name val="Arial"/>
      <family val="2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sz val="10"/>
      <name val="Cambria"/>
      <family val="1"/>
    </font>
    <font>
      <b/>
      <sz val="14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b/>
      <sz val="9"/>
      <color indexed="57"/>
      <name val="Cambria"/>
      <family val="1"/>
    </font>
    <font>
      <sz val="9"/>
      <name val="Cambria"/>
      <family val="1"/>
    </font>
    <font>
      <b/>
      <sz val="11"/>
      <name val="Cambria"/>
      <family val="1"/>
    </font>
    <font>
      <sz val="8"/>
      <color indexed="8"/>
      <name val="Verdana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color theme="1" tint="0.14996795556505021"/>
      <name val="Calibri"/>
      <family val="1"/>
      <scheme val="minor"/>
    </font>
    <font>
      <sz val="8"/>
      <name val="Calibri"/>
      <family val="1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indexed="57"/>
      <name val="Cambria"/>
      <family val="1"/>
    </font>
    <font>
      <b/>
      <sz val="11"/>
      <color indexed="57"/>
      <name val="Cambria"/>
      <family val="1"/>
    </font>
    <font>
      <sz val="10"/>
      <color rgb="FFFF0000"/>
      <name val="HelveticaPlain"/>
    </font>
    <font>
      <sz val="10"/>
      <name val="HelveticaPlain"/>
    </font>
    <font>
      <sz val="8"/>
      <name val="Calibri"/>
      <family val="2"/>
      <charset val="238"/>
      <scheme val="minor"/>
    </font>
    <font>
      <sz val="11"/>
      <name val="Times New Roman"/>
      <family val="1"/>
    </font>
    <font>
      <sz val="10"/>
      <name val="HelveticaPlain"/>
      <family val="2"/>
      <charset val="238"/>
    </font>
    <font>
      <sz val="9"/>
      <name val="Times New Roman"/>
      <family val="1"/>
    </font>
    <font>
      <b/>
      <sz val="10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63"/>
      <name val="Calibri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04"/>
    </font>
    <font>
      <sz val="10"/>
      <color indexed="8"/>
      <name val="Arial"/>
      <family val="2"/>
      <charset val="238"/>
    </font>
    <font>
      <sz val="8"/>
      <name val="Calibri"/>
      <family val="2"/>
    </font>
    <font>
      <b/>
      <sz val="8"/>
      <color theme="1" tint="0.14996795556505021"/>
      <name val="Calibri"/>
      <family val="2"/>
      <scheme val="minor"/>
    </font>
    <font>
      <b/>
      <sz val="8"/>
      <color indexed="63"/>
      <name val="Calibri"/>
      <family val="2"/>
    </font>
    <font>
      <sz val="11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9"/>
      <color indexed="57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8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name val="Times New Roman"/>
      <family val="1"/>
    </font>
    <font>
      <b/>
      <sz val="9"/>
      <name val="Times New Roman"/>
      <family val="1"/>
      <charset val="238"/>
    </font>
    <font>
      <b/>
      <i/>
      <sz val="9"/>
      <name val="Times New Roman"/>
      <family val="1"/>
    </font>
    <font>
      <i/>
      <sz val="8"/>
      <name val="Times New Roman"/>
      <family val="1"/>
    </font>
    <font>
      <b/>
      <sz val="8"/>
      <name val="Times New Roman"/>
      <family val="1"/>
      <charset val="238"/>
    </font>
    <font>
      <b/>
      <sz val="9"/>
      <color indexed="21"/>
      <name val="Times New Roman"/>
      <family val="1"/>
    </font>
    <font>
      <sz val="10"/>
      <color rgb="FF000000"/>
      <name val="Arial"/>
      <family val="2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sz val="18"/>
      <name val="Times New Roman"/>
      <family val="1"/>
    </font>
    <font>
      <sz val="9"/>
      <name val="Arial"/>
      <family val="2"/>
      <charset val="238"/>
    </font>
    <font>
      <sz val="9"/>
      <color indexed="10"/>
      <name val="Arial"/>
      <family val="2"/>
    </font>
    <font>
      <sz val="9"/>
      <color indexed="8"/>
      <name val="Arial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b/>
      <sz val="9"/>
      <color indexed="57"/>
      <name val="Cambria"/>
      <family val="1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name val="HelveticaPlain"/>
    </font>
    <font>
      <b/>
      <sz val="24"/>
      <name val="HelveticaPlain"/>
    </font>
    <font>
      <sz val="11"/>
      <name val="Times New Roman"/>
      <family val="1"/>
      <charset val="238"/>
    </font>
    <font>
      <sz val="10"/>
      <color indexed="51"/>
      <name val="Times New Roman"/>
      <family val="1"/>
    </font>
    <font>
      <sz val="11"/>
      <color indexed="51"/>
      <name val="Times New Roman"/>
      <family val="1"/>
    </font>
    <font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</font>
    <font>
      <sz val="11"/>
      <color indexed="8"/>
      <name val="Times New Roman"/>
      <family val="1"/>
      <charset val="238"/>
    </font>
    <font>
      <b/>
      <sz val="9"/>
      <color indexed="57"/>
      <name val="Arial"/>
      <family val="2"/>
    </font>
    <font>
      <b/>
      <sz val="11"/>
      <color indexed="57"/>
      <name val="Arial"/>
      <family val="2"/>
    </font>
    <font>
      <sz val="11"/>
      <color indexed="8"/>
      <name val="Arial"/>
      <family val="2"/>
    </font>
    <font>
      <b/>
      <sz val="10"/>
      <color rgb="FFFF0000"/>
      <name val="Times New Roman"/>
      <family val="1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color indexed="57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rgb="FF333333"/>
      <name val="Arial"/>
      <family val="2"/>
      <charset val="238"/>
    </font>
    <font>
      <sz val="14"/>
      <name val="Times New Roman"/>
      <family val="1"/>
    </font>
    <font>
      <sz val="11"/>
      <color theme="1"/>
      <name val="Times New Roman"/>
      <family val="1"/>
      <charset val="238"/>
    </font>
    <font>
      <sz val="11"/>
      <name val="HelveticaPlain"/>
    </font>
    <font>
      <sz val="10"/>
      <color rgb="FF000000"/>
      <name val="Arial MT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lightUp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lightUp">
        <bgColor rgb="FFFFFF00"/>
      </patternFill>
    </fill>
    <fill>
      <patternFill patternType="solid">
        <fgColor indexed="27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22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3" tint="0.39994506668294322"/>
        <bgColor indexed="27"/>
      </patternFill>
    </fill>
    <fill>
      <patternFill patternType="solid">
        <fgColor theme="7" tint="0.39994506668294322"/>
        <bgColor indexed="27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59996337778862885"/>
        <bgColor indexed="64"/>
      </patternFill>
    </fill>
    <fill>
      <patternFill patternType="gray06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6" tint="0.59999389629810485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/>
      <top style="thin">
        <color indexed="44"/>
      </top>
      <bottom style="thin">
        <color indexed="44"/>
      </bottom>
      <diagonal/>
    </border>
    <border>
      <left/>
      <right/>
      <top style="thin">
        <color indexed="44"/>
      </top>
      <bottom style="thin">
        <color indexed="44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4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indexed="59"/>
      </left>
      <right style="thin">
        <color indexed="59"/>
      </right>
      <top style="hair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hair">
        <color indexed="59"/>
      </left>
      <right style="thin">
        <color indexed="59"/>
      </right>
      <top/>
      <bottom style="double">
        <color indexed="59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59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 style="double">
        <color indexed="59"/>
      </bottom>
      <diagonal/>
    </border>
    <border>
      <left style="hair">
        <color indexed="59"/>
      </left>
      <right/>
      <top style="hair">
        <color indexed="59"/>
      </top>
      <bottom style="thin">
        <color indexed="59"/>
      </bottom>
      <diagonal/>
    </border>
    <border>
      <left style="hair">
        <color indexed="59"/>
      </left>
      <right/>
      <top/>
      <bottom style="double">
        <color indexed="59"/>
      </bottom>
      <diagonal/>
    </border>
    <border>
      <left style="hair">
        <color indexed="59"/>
      </left>
      <right/>
      <top style="double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64"/>
      </right>
      <top/>
      <bottom style="double">
        <color indexed="59"/>
      </bottom>
      <diagonal/>
    </border>
    <border>
      <left style="thin">
        <color indexed="59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59"/>
      </top>
      <bottom style="thin">
        <color indexed="64"/>
      </bottom>
      <diagonal/>
    </border>
    <border>
      <left style="thin">
        <color indexed="59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64"/>
      </top>
      <bottom/>
      <diagonal/>
    </border>
    <border>
      <left/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27"/>
      </left>
      <right style="thin">
        <color indexed="27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  <border>
      <left style="thin">
        <color indexed="9"/>
      </left>
      <right style="thin">
        <color indexed="9"/>
      </right>
      <top style="double">
        <color indexed="56"/>
      </top>
      <bottom style="double">
        <color indexed="56"/>
      </bottom>
      <diagonal/>
    </border>
    <border>
      <left/>
      <right style="thin">
        <color indexed="64"/>
      </right>
      <top style="double">
        <color indexed="56"/>
      </top>
      <bottom style="double">
        <color indexed="56"/>
      </bottom>
      <diagonal/>
    </border>
    <border>
      <left/>
      <right/>
      <top style="double">
        <color indexed="56"/>
      </top>
      <bottom style="double">
        <color indexed="56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59"/>
      </left>
      <right style="thin">
        <color indexed="59"/>
      </right>
      <top style="double">
        <color indexed="64"/>
      </top>
      <bottom style="thin">
        <color indexed="59"/>
      </bottom>
      <diagonal/>
    </border>
    <border>
      <left style="thin">
        <color indexed="59"/>
      </left>
      <right/>
      <top style="double">
        <color indexed="64"/>
      </top>
      <bottom style="thin">
        <color indexed="59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 style="double">
        <color indexed="5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59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2">
    <xf numFmtId="0" fontId="0" fillId="0" borderId="0"/>
    <xf numFmtId="0" fontId="16" fillId="0" borderId="0">
      <alignment horizontal="left" vertical="center" indent="1"/>
    </xf>
    <xf numFmtId="0" fontId="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7" fillId="0" borderId="0"/>
    <xf numFmtId="0" fontId="37" fillId="0" borderId="0"/>
    <xf numFmtId="0" fontId="11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8" fillId="7" borderId="35">
      <alignment vertical="center"/>
    </xf>
    <xf numFmtId="0" fontId="39" fillId="0" borderId="35">
      <alignment horizontal="left" vertical="center" wrapText="1"/>
      <protection locked="0"/>
    </xf>
    <xf numFmtId="0" fontId="40" fillId="0" borderId="36" applyNumberFormat="0" applyFill="0" applyAlignment="0" applyProtection="0"/>
    <xf numFmtId="0" fontId="2" fillId="0" borderId="0"/>
    <xf numFmtId="0" fontId="38" fillId="7" borderId="35">
      <alignment vertical="center"/>
    </xf>
    <xf numFmtId="0" fontId="47" fillId="0" borderId="35">
      <alignment horizontal="left" vertical="center" wrapText="1"/>
      <protection locked="0"/>
    </xf>
    <xf numFmtId="0" fontId="39" fillId="0" borderId="35">
      <alignment horizontal="left" vertical="center" wrapText="1"/>
      <protection locked="0"/>
    </xf>
    <xf numFmtId="0" fontId="49" fillId="0" borderId="0"/>
    <xf numFmtId="0" fontId="16" fillId="0" borderId="0">
      <alignment horizontal="left" vertical="center" indent="1"/>
    </xf>
    <xf numFmtId="0" fontId="52" fillId="0" borderId="40" applyProtection="0"/>
    <xf numFmtId="0" fontId="41" fillId="0" borderId="0"/>
    <xf numFmtId="0" fontId="53" fillId="0" borderId="0"/>
    <xf numFmtId="0" fontId="41" fillId="0" borderId="0"/>
    <xf numFmtId="0" fontId="54" fillId="13" borderId="41">
      <alignment vertical="center"/>
    </xf>
    <xf numFmtId="0" fontId="55" fillId="0" borderId="41">
      <alignment horizontal="left" vertical="center" wrapText="1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9" fillId="0" borderId="0"/>
    <xf numFmtId="0" fontId="46" fillId="0" borderId="0"/>
    <xf numFmtId="0" fontId="49" fillId="0" borderId="0"/>
    <xf numFmtId="0" fontId="49" fillId="0" borderId="0"/>
    <xf numFmtId="0" fontId="56" fillId="0" borderId="0"/>
    <xf numFmtId="0" fontId="41" fillId="0" borderId="0"/>
    <xf numFmtId="0" fontId="57" fillId="0" borderId="0"/>
    <xf numFmtId="0" fontId="27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7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41">
      <alignment horizontal="left" vertical="center" wrapText="1"/>
      <protection locked="0"/>
    </xf>
    <xf numFmtId="0" fontId="38" fillId="7" borderId="35">
      <alignment vertical="center"/>
    </xf>
    <xf numFmtId="0" fontId="59" fillId="14" borderId="35">
      <alignment vertical="center"/>
    </xf>
    <xf numFmtId="0" fontId="60" fillId="14" borderId="41">
      <alignment vertical="center"/>
    </xf>
    <xf numFmtId="0" fontId="49" fillId="0" borderId="0"/>
    <xf numFmtId="0" fontId="53" fillId="0" borderId="0"/>
  </cellStyleXfs>
  <cellXfs count="1513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8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/>
    <xf numFmtId="0" fontId="8" fillId="0" borderId="0" xfId="0" applyFont="1"/>
    <xf numFmtId="0" fontId="14" fillId="0" borderId="0" xfId="3" applyFont="1" applyProtection="1"/>
    <xf numFmtId="0" fontId="10" fillId="0" borderId="0" xfId="3" applyFont="1" applyAlignment="1" applyProtection="1"/>
    <xf numFmtId="3" fontId="14" fillId="0" borderId="0" xfId="3" applyNumberFormat="1" applyFont="1" applyProtection="1"/>
    <xf numFmtId="0" fontId="14" fillId="0" borderId="0" xfId="3" applyFont="1" applyAlignment="1" applyProtection="1">
      <alignment horizontal="center" vertical="center" wrapText="1"/>
    </xf>
    <xf numFmtId="0" fontId="5" fillId="0" borderId="0" xfId="3" applyFont="1" applyProtection="1"/>
    <xf numFmtId="3" fontId="14" fillId="0" borderId="0" xfId="3" applyNumberFormat="1" applyFont="1" applyAlignment="1" applyProtection="1">
      <alignment horizontal="center" vertical="center" wrapText="1"/>
    </xf>
    <xf numFmtId="0" fontId="14" fillId="0" borderId="0" xfId="3" applyFont="1" applyAlignment="1" applyProtection="1">
      <alignment horizontal="left" wrapText="1"/>
    </xf>
    <xf numFmtId="0" fontId="14" fillId="0" borderId="0" xfId="3" applyFont="1" applyAlignment="1" applyProtection="1">
      <alignment wrapText="1"/>
    </xf>
    <xf numFmtId="3" fontId="14" fillId="0" borderId="0" xfId="3" applyNumberFormat="1" applyFont="1" applyAlignment="1" applyProtection="1">
      <alignment wrapText="1"/>
    </xf>
    <xf numFmtId="0" fontId="14" fillId="0" borderId="0" xfId="3" applyFont="1" applyAlignment="1" applyProtection="1">
      <alignment horizontal="left"/>
    </xf>
    <xf numFmtId="0" fontId="5" fillId="0" borderId="0" xfId="3" applyFont="1" applyAlignment="1" applyProtection="1">
      <alignment horizontal="center" wrapText="1"/>
    </xf>
    <xf numFmtId="0" fontId="5" fillId="0" borderId="0" xfId="3" applyFont="1" applyAlignment="1" applyProtection="1">
      <alignment wrapText="1"/>
    </xf>
    <xf numFmtId="0" fontId="14" fillId="0" borderId="0" xfId="3" applyFont="1" applyFill="1" applyProtection="1"/>
    <xf numFmtId="0" fontId="5" fillId="0" borderId="0" xfId="0" applyFont="1" applyFill="1" applyAlignment="1">
      <alignment wrapText="1"/>
    </xf>
    <xf numFmtId="0" fontId="4" fillId="0" borderId="0" xfId="0" applyFont="1"/>
    <xf numFmtId="0" fontId="5" fillId="0" borderId="0" xfId="3" applyFont="1" applyFill="1" applyProtection="1"/>
    <xf numFmtId="0" fontId="5" fillId="0" borderId="0" xfId="0" applyFont="1" applyAlignment="1">
      <alignment horizontal="center"/>
    </xf>
    <xf numFmtId="0" fontId="17" fillId="0" borderId="0" xfId="0" applyFont="1" applyFill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7" fillId="0" borderId="1" xfId="0" applyFont="1" applyFill="1" applyBorder="1"/>
    <xf numFmtId="3" fontId="10" fillId="0" borderId="0" xfId="3" applyNumberFormat="1" applyFont="1" applyProtection="1"/>
    <xf numFmtId="0" fontId="10" fillId="0" borderId="0" xfId="3" applyFont="1" applyProtection="1"/>
    <xf numFmtId="3" fontId="10" fillId="0" borderId="0" xfId="3" applyNumberFormat="1" applyFont="1" applyAlignment="1" applyProtection="1">
      <alignment wrapText="1"/>
    </xf>
    <xf numFmtId="0" fontId="5" fillId="0" borderId="0" xfId="3" applyFont="1" applyAlignment="1" applyProtection="1">
      <alignment horizontal="right"/>
    </xf>
    <xf numFmtId="0" fontId="5" fillId="0" borderId="0" xfId="3" applyFont="1" applyAlignment="1" applyProtection="1">
      <alignment horizontal="center" vertical="center" wrapText="1"/>
    </xf>
    <xf numFmtId="0" fontId="13" fillId="0" borderId="0" xfId="3" applyFont="1" applyProtection="1"/>
    <xf numFmtId="0" fontId="14" fillId="0" borderId="0" xfId="3" applyFont="1" applyAlignment="1" applyProtection="1"/>
    <xf numFmtId="0" fontId="5" fillId="0" borderId="0" xfId="8" applyFont="1" applyProtection="1"/>
    <xf numFmtId="0" fontId="19" fillId="0" borderId="0" xfId="0" applyFont="1" applyBorder="1"/>
    <xf numFmtId="0" fontId="0" fillId="0" borderId="0" xfId="0" applyBorder="1"/>
    <xf numFmtId="0" fontId="40" fillId="0" borderId="36" xfId="13"/>
    <xf numFmtId="0" fontId="14" fillId="0" borderId="0" xfId="3" applyFont="1" applyFill="1" applyAlignment="1" applyProtection="1">
      <alignment horizontal="center" vertical="center"/>
    </xf>
    <xf numFmtId="0" fontId="17" fillId="0" borderId="0" xfId="0" applyFont="1" applyFill="1" applyAlignment="1">
      <alignment horizontal="center"/>
    </xf>
    <xf numFmtId="0" fontId="9" fillId="0" borderId="0" xfId="3" applyFont="1" applyAlignment="1" applyProtection="1">
      <alignment horizontal="center"/>
    </xf>
    <xf numFmtId="0" fontId="8" fillId="0" borderId="0" xfId="0" applyFont="1" applyBorder="1" applyAlignment="1">
      <alignment horizontal="right"/>
    </xf>
    <xf numFmtId="49" fontId="11" fillId="0" borderId="0" xfId="3" applyNumberFormat="1" applyFont="1" applyFill="1" applyProtection="1"/>
    <xf numFmtId="0" fontId="11" fillId="0" borderId="0" xfId="3" applyFont="1" applyAlignment="1" applyProtection="1">
      <alignment horizontal="left"/>
    </xf>
    <xf numFmtId="0" fontId="23" fillId="0" borderId="1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3" fontId="23" fillId="0" borderId="1" xfId="0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Protection="1">
      <protection locked="0"/>
    </xf>
    <xf numFmtId="0" fontId="23" fillId="0" borderId="1" xfId="0" applyFont="1" applyFill="1" applyBorder="1" applyProtection="1">
      <protection locked="0"/>
    </xf>
    <xf numFmtId="3" fontId="23" fillId="3" borderId="1" xfId="0" applyNumberFormat="1" applyFont="1" applyFill="1" applyBorder="1" applyAlignment="1" applyProtection="1">
      <alignment horizontal="center" vertical="center" wrapText="1"/>
    </xf>
    <xf numFmtId="0" fontId="5" fillId="0" borderId="0" xfId="3" applyFont="1" applyBorder="1" applyAlignment="1" applyProtection="1">
      <alignment wrapText="1"/>
    </xf>
    <xf numFmtId="0" fontId="5" fillId="0" borderId="0" xfId="3" applyFont="1" applyBorder="1" applyAlignment="1" applyProtection="1">
      <alignment horizontal="center" wrapText="1"/>
    </xf>
    <xf numFmtId="0" fontId="23" fillId="3" borderId="1" xfId="0" applyFont="1" applyFill="1" applyBorder="1" applyAlignment="1" applyProtection="1">
      <alignment horizontal="center" vertical="center" wrapText="1"/>
    </xf>
    <xf numFmtId="0" fontId="23" fillId="2" borderId="1" xfId="3" applyFont="1" applyFill="1" applyBorder="1" applyAlignment="1" applyProtection="1">
      <alignment horizontal="center" vertical="center" textRotation="90" wrapText="1"/>
    </xf>
    <xf numFmtId="0" fontId="25" fillId="0" borderId="0" xfId="3" applyFont="1" applyFill="1" applyBorder="1" applyAlignment="1" applyProtection="1">
      <alignment horizontal="left"/>
    </xf>
    <xf numFmtId="0" fontId="23" fillId="0" borderId="1" xfId="3" applyFont="1" applyBorder="1" applyAlignment="1" applyProtection="1">
      <alignment horizontal="center" vertical="center" wrapText="1"/>
      <protection locked="0"/>
    </xf>
    <xf numFmtId="3" fontId="23" fillId="4" borderId="1" xfId="0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3" applyFont="1" applyBorder="1" applyAlignment="1" applyProtection="1">
      <alignment horizontal="center" vertical="center"/>
      <protection locked="0"/>
    </xf>
    <xf numFmtId="0" fontId="23" fillId="0" borderId="0" xfId="3" applyFont="1" applyProtection="1"/>
    <xf numFmtId="0" fontId="23" fillId="4" borderId="1" xfId="0" applyFont="1" applyFill="1" applyBorder="1" applyAlignment="1" applyProtection="1">
      <alignment horizontal="center" vertical="center" wrapText="1"/>
    </xf>
    <xf numFmtId="3" fontId="23" fillId="4" borderId="1" xfId="0" applyNumberFormat="1" applyFont="1" applyFill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vertical="center" wrapText="1"/>
    </xf>
    <xf numFmtId="0" fontId="23" fillId="0" borderId="0" xfId="3" applyFont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/>
      <protection locked="0"/>
    </xf>
    <xf numFmtId="0" fontId="11" fillId="0" borderId="0" xfId="3" applyFont="1" applyProtection="1"/>
    <xf numFmtId="0" fontId="11" fillId="0" borderId="0" xfId="10" applyFont="1" applyAlignment="1" applyProtection="1">
      <alignment horizontal="right"/>
    </xf>
    <xf numFmtId="0" fontId="23" fillId="0" borderId="1" xfId="3" applyFont="1" applyBorder="1" applyAlignment="1" applyProtection="1">
      <alignment vertical="center" wrapText="1"/>
    </xf>
    <xf numFmtId="0" fontId="23" fillId="0" borderId="1" xfId="9" applyFont="1" applyFill="1" applyBorder="1" applyAlignment="1" applyProtection="1">
      <alignment horizontal="right"/>
      <protection locked="0"/>
    </xf>
    <xf numFmtId="0" fontId="23" fillId="0" borderId="1" xfId="9" applyFont="1" applyBorder="1" applyProtection="1">
      <protection locked="0"/>
    </xf>
    <xf numFmtId="0" fontId="23" fillId="0" borderId="1" xfId="9" applyFont="1" applyBorder="1" applyAlignment="1" applyProtection="1">
      <alignment wrapText="1"/>
      <protection locked="0"/>
    </xf>
    <xf numFmtId="0" fontId="26" fillId="3" borderId="1" xfId="9" applyFont="1" applyFill="1" applyBorder="1" applyAlignment="1" applyProtection="1">
      <alignment horizontal="right"/>
    </xf>
    <xf numFmtId="3" fontId="40" fillId="0" borderId="36" xfId="13" applyNumberFormat="1"/>
    <xf numFmtId="0" fontId="11" fillId="0" borderId="0" xfId="3" applyNumberFormat="1" applyFont="1" applyFill="1" applyProtection="1"/>
    <xf numFmtId="0" fontId="11" fillId="0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11" fillId="0" borderId="1" xfId="0" quotePrefix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wrapText="1"/>
    </xf>
    <xf numFmtId="0" fontId="31" fillId="0" borderId="0" xfId="5" applyFont="1"/>
    <xf numFmtId="0" fontId="11" fillId="0" borderId="1" xfId="0" applyFont="1" applyBorder="1"/>
    <xf numFmtId="0" fontId="11" fillId="0" borderId="11" xfId="0" applyFont="1" applyBorder="1"/>
    <xf numFmtId="0" fontId="11" fillId="0" borderId="1" xfId="0" applyFont="1" applyBorder="1" applyAlignment="1"/>
    <xf numFmtId="0" fontId="21" fillId="0" borderId="0" xfId="0" applyFont="1" applyFill="1" applyAlignment="1">
      <alignment vertical="center" wrapText="1"/>
    </xf>
    <xf numFmtId="165" fontId="32" fillId="5" borderId="25" xfId="11" applyNumberFormat="1" applyFont="1" applyFill="1" applyBorder="1" applyProtection="1">
      <alignment vertical="center"/>
    </xf>
    <xf numFmtId="165" fontId="32" fillId="5" borderId="25" xfId="11" applyNumberFormat="1" applyFont="1" applyFill="1" applyBorder="1" applyAlignment="1" applyProtection="1">
      <alignment horizontal="right" vertical="center"/>
    </xf>
    <xf numFmtId="166" fontId="33" fillId="0" borderId="26" xfId="12" applyNumberFormat="1" applyFont="1" applyBorder="1" applyAlignment="1" applyProtection="1">
      <alignment horizontal="left" vertical="center" indent="1"/>
    </xf>
    <xf numFmtId="166" fontId="33" fillId="0" borderId="27" xfId="12" applyNumberFormat="1" applyFont="1" applyBorder="1" applyAlignment="1" applyProtection="1">
      <alignment horizontal="right" vertical="center"/>
    </xf>
    <xf numFmtId="166" fontId="33" fillId="0" borderId="28" xfId="12" applyNumberFormat="1" applyFont="1" applyBorder="1" applyAlignment="1" applyProtection="1">
      <alignment horizontal="right" vertical="center"/>
    </xf>
    <xf numFmtId="0" fontId="23" fillId="2" borderId="1" xfId="3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left" vertical="center" wrapText="1"/>
    </xf>
    <xf numFmtId="0" fontId="25" fillId="0" borderId="1" xfId="0" applyFont="1" applyBorder="1" applyAlignment="1">
      <alignment wrapText="1"/>
    </xf>
    <xf numFmtId="0" fontId="25" fillId="0" borderId="1" xfId="0" applyFont="1" applyBorder="1"/>
    <xf numFmtId="0" fontId="29" fillId="0" borderId="1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27" fillId="0" borderId="1" xfId="0" applyFont="1" applyFill="1" applyBorder="1"/>
    <xf numFmtId="0" fontId="29" fillId="0" borderId="1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35" fillId="0" borderId="1" xfId="0" applyFont="1" applyBorder="1"/>
    <xf numFmtId="0" fontId="17" fillId="0" borderId="1" xfId="0" applyFont="1" applyFill="1" applyBorder="1" applyAlignment="1">
      <alignment horizontal="center"/>
    </xf>
    <xf numFmtId="0" fontId="25" fillId="5" borderId="1" xfId="0" applyFont="1" applyFill="1" applyBorder="1" applyAlignment="1" applyProtection="1">
      <alignment horizontal="center" vertical="center" textRotation="90" wrapText="1"/>
    </xf>
    <xf numFmtId="3" fontId="25" fillId="2" borderId="1" xfId="0" applyNumberFormat="1" applyFont="1" applyFill="1" applyBorder="1" applyAlignment="1" applyProtection="1">
      <alignment horizontal="center" vertical="center" textRotation="90" wrapText="1"/>
    </xf>
    <xf numFmtId="3" fontId="25" fillId="2" borderId="1" xfId="3" applyNumberFormat="1" applyFont="1" applyFill="1" applyBorder="1" applyAlignment="1" applyProtection="1">
      <alignment horizontal="center" vertical="center" textRotation="90" wrapText="1"/>
    </xf>
    <xf numFmtId="0" fontId="23" fillId="0" borderId="1" xfId="3" applyFont="1" applyBorder="1" applyProtection="1">
      <protection locked="0"/>
    </xf>
    <xf numFmtId="0" fontId="23" fillId="4" borderId="1" xfId="9" applyFont="1" applyFill="1" applyBorder="1" applyAlignment="1" applyProtection="1">
      <alignment horizontal="right"/>
    </xf>
    <xf numFmtId="0" fontId="23" fillId="0" borderId="1" xfId="8" applyFont="1" applyBorder="1" applyProtection="1">
      <protection locked="0"/>
    </xf>
    <xf numFmtId="0" fontId="26" fillId="3" borderId="1" xfId="8" applyFont="1" applyFill="1" applyBorder="1" applyAlignment="1" applyProtection="1">
      <alignment horizontal="right" vertical="center"/>
    </xf>
    <xf numFmtId="0" fontId="26" fillId="4" borderId="1" xfId="9" applyFont="1" applyFill="1" applyBorder="1" applyAlignment="1" applyProtection="1">
      <alignment horizontal="right"/>
    </xf>
    <xf numFmtId="0" fontId="25" fillId="2" borderId="1" xfId="9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/>
    </xf>
    <xf numFmtId="0" fontId="23" fillId="3" borderId="1" xfId="3" applyFont="1" applyFill="1" applyBorder="1" applyAlignment="1" applyProtection="1">
      <alignment horizontal="center" vertical="center" wrapText="1"/>
    </xf>
    <xf numFmtId="3" fontId="23" fillId="4" borderId="1" xfId="0" applyNumberFormat="1" applyFont="1" applyFill="1" applyBorder="1" applyProtection="1"/>
    <xf numFmtId="0" fontId="23" fillId="4" borderId="1" xfId="0" applyFont="1" applyFill="1" applyBorder="1" applyProtection="1"/>
    <xf numFmtId="0" fontId="23" fillId="3" borderId="1" xfId="0" applyFont="1" applyFill="1" applyBorder="1" applyAlignment="1" applyProtection="1">
      <alignment horizontal="right" vertical="center" wrapText="1"/>
    </xf>
    <xf numFmtId="3" fontId="23" fillId="3" borderId="1" xfId="0" applyNumberFormat="1" applyFont="1" applyFill="1" applyBorder="1" applyProtection="1"/>
    <xf numFmtId="0" fontId="23" fillId="3" borderId="1" xfId="0" applyFont="1" applyFill="1" applyBorder="1" applyProtection="1"/>
    <xf numFmtId="0" fontId="11" fillId="0" borderId="15" xfId="0" applyFont="1" applyBorder="1" applyAlignment="1">
      <alignment vertical="center"/>
    </xf>
    <xf numFmtId="0" fontId="8" fillId="0" borderId="0" xfId="0" applyFont="1" applyBorder="1" applyAlignment="1"/>
    <xf numFmtId="0" fontId="11" fillId="6" borderId="1" xfId="0" applyFont="1" applyFill="1" applyBorder="1"/>
    <xf numFmtId="0" fontId="24" fillId="0" borderId="1" xfId="0" applyFont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/>
    </xf>
    <xf numFmtId="0" fontId="25" fillId="6" borderId="15" xfId="0" applyFont="1" applyFill="1" applyBorder="1"/>
    <xf numFmtId="0" fontId="11" fillId="6" borderId="12" xfId="0" applyFont="1" applyFill="1" applyBorder="1" applyAlignment="1">
      <alignment vertical="center"/>
    </xf>
    <xf numFmtId="0" fontId="25" fillId="6" borderId="12" xfId="0" applyFont="1" applyFill="1" applyBorder="1"/>
    <xf numFmtId="0" fontId="25" fillId="0" borderId="16" xfId="0" applyFont="1" applyBorder="1" applyAlignment="1">
      <alignment horizontal="center" vertical="center" wrapText="1"/>
    </xf>
    <xf numFmtId="0" fontId="11" fillId="0" borderId="16" xfId="0" applyFont="1" applyBorder="1"/>
    <xf numFmtId="0" fontId="25" fillId="2" borderId="1" xfId="0" applyFont="1" applyFill="1" applyBorder="1"/>
    <xf numFmtId="0" fontId="25" fillId="0" borderId="1" xfId="0" applyFont="1" applyBorder="1" applyAlignment="1">
      <alignment vertical="center"/>
    </xf>
    <xf numFmtId="166" fontId="34" fillId="0" borderId="0" xfId="12" applyNumberFormat="1" applyFont="1" applyBorder="1" applyAlignment="1" applyProtection="1">
      <alignment horizontal="left" vertical="center"/>
    </xf>
    <xf numFmtId="0" fontId="23" fillId="0" borderId="1" xfId="3" applyFont="1" applyFill="1" applyBorder="1" applyAlignment="1" applyProtection="1">
      <alignment horizontal="center" vertical="center" textRotation="90" wrapText="1"/>
    </xf>
    <xf numFmtId="0" fontId="23" fillId="0" borderId="1" xfId="3" applyFont="1" applyFill="1" applyBorder="1" applyAlignment="1" applyProtection="1">
      <alignment horizontal="center" vertical="center" wrapText="1"/>
      <protection locked="0"/>
    </xf>
    <xf numFmtId="0" fontId="42" fillId="0" borderId="23" xfId="0" applyFont="1" applyBorder="1"/>
    <xf numFmtId="0" fontId="5" fillId="0" borderId="23" xfId="0" applyFont="1" applyBorder="1"/>
    <xf numFmtId="0" fontId="42" fillId="0" borderId="0" xfId="0" applyFont="1" applyBorder="1"/>
    <xf numFmtId="166" fontId="42" fillId="0" borderId="0" xfId="12" applyNumberFormat="1" applyFont="1" applyBorder="1" applyAlignment="1" applyProtection="1">
      <alignment horizontal="left" vertical="center"/>
    </xf>
    <xf numFmtId="166" fontId="42" fillId="9" borderId="0" xfId="12" applyNumberFormat="1" applyFont="1" applyFill="1" applyBorder="1" applyAlignment="1" applyProtection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/>
    <xf numFmtId="166" fontId="34" fillId="0" borderId="26" xfId="12" applyNumberFormat="1" applyFont="1" applyBorder="1" applyAlignment="1" applyProtection="1">
      <alignment horizontal="left" vertical="center"/>
    </xf>
    <xf numFmtId="166" fontId="33" fillId="0" borderId="27" xfId="12" applyNumberFormat="1" applyFont="1" applyBorder="1" applyAlignment="1" applyProtection="1">
      <alignment horizontal="left" vertical="center" indent="1"/>
    </xf>
    <xf numFmtId="166" fontId="34" fillId="0" borderId="27" xfId="12" applyNumberFormat="1" applyFont="1" applyBorder="1" applyAlignment="1" applyProtection="1">
      <alignment horizontal="left" vertical="center"/>
    </xf>
    <xf numFmtId="166" fontId="33" fillId="0" borderId="28" xfId="12" applyNumberFormat="1" applyFont="1" applyBorder="1" applyAlignment="1" applyProtection="1">
      <alignment horizontal="left" vertical="center" indent="1"/>
    </xf>
    <xf numFmtId="166" fontId="34" fillId="0" borderId="28" xfId="12" applyNumberFormat="1" applyFont="1" applyBorder="1" applyAlignment="1" applyProtection="1">
      <alignment horizontal="left" vertical="center"/>
    </xf>
    <xf numFmtId="165" fontId="32" fillId="5" borderId="26" xfId="11" applyNumberFormat="1" applyFont="1" applyFill="1" applyBorder="1" applyProtection="1">
      <alignment vertical="center"/>
    </xf>
    <xf numFmtId="165" fontId="32" fillId="5" borderId="28" xfId="11" applyNumberFormat="1" applyFont="1" applyFill="1" applyBorder="1" applyAlignment="1" applyProtection="1">
      <alignment horizontal="right" vertical="center"/>
    </xf>
    <xf numFmtId="0" fontId="11" fillId="0" borderId="1" xfId="0" applyFont="1" applyFill="1" applyBorder="1" applyAlignment="1">
      <alignment vertical="center"/>
    </xf>
    <xf numFmtId="166" fontId="42" fillId="0" borderId="0" xfId="12" applyNumberFormat="1" applyFont="1" applyFill="1" applyBorder="1" applyAlignment="1" applyProtection="1">
      <alignment horizontal="left" vertical="center"/>
    </xf>
    <xf numFmtId="166" fontId="34" fillId="0" borderId="0" xfId="12" applyNumberFormat="1" applyFont="1" applyFill="1" applyBorder="1" applyAlignment="1" applyProtection="1">
      <alignment horizontal="left" vertical="center"/>
    </xf>
    <xf numFmtId="3" fontId="23" fillId="3" borderId="1" xfId="3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5" fontId="32" fillId="0" borderId="0" xfId="11" applyNumberFormat="1" applyFont="1" applyFill="1" applyBorder="1" applyAlignment="1" applyProtection="1"/>
    <xf numFmtId="0" fontId="11" fillId="0" borderId="0" xfId="0" applyFont="1" applyFill="1" applyBorder="1" applyAlignment="1">
      <alignment vertical="center" wrapText="1"/>
    </xf>
    <xf numFmtId="166" fontId="33" fillId="0" borderId="0" xfId="12" applyNumberFormat="1" applyFont="1" applyFill="1" applyBorder="1" applyAlignment="1" applyProtection="1">
      <alignment horizontal="left" vertical="center" indent="1"/>
    </xf>
    <xf numFmtId="0" fontId="11" fillId="0" borderId="0" xfId="0" applyFont="1" applyBorder="1" applyAlignment="1">
      <alignment vertical="center" wrapText="1"/>
    </xf>
    <xf numFmtId="165" fontId="43" fillId="5" borderId="1" xfId="11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Alignment="1">
      <alignment vertical="center"/>
    </xf>
    <xf numFmtId="49" fontId="11" fillId="0" borderId="1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 applyProtection="1">
      <alignment vertical="center" wrapText="1"/>
    </xf>
    <xf numFmtId="0" fontId="33" fillId="0" borderId="26" xfId="12" applyNumberFormat="1" applyFont="1" applyBorder="1" applyAlignment="1" applyProtection="1">
      <alignment horizontal="left" vertical="center" indent="1"/>
    </xf>
    <xf numFmtId="0" fontId="22" fillId="0" borderId="0" xfId="0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left" vertical="center"/>
    </xf>
    <xf numFmtId="0" fontId="22" fillId="0" borderId="0" xfId="0" applyFont="1" applyBorder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/>
    </xf>
    <xf numFmtId="49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0" fillId="0" borderId="0" xfId="0" applyNumberFormat="1"/>
    <xf numFmtId="0" fontId="11" fillId="0" borderId="0" xfId="0" applyFont="1" applyFill="1" applyAlignment="1">
      <alignment horizontal="center" vertical="center"/>
    </xf>
    <xf numFmtId="166" fontId="33" fillId="0" borderId="0" xfId="12" applyNumberFormat="1" applyFont="1" applyBorder="1" applyAlignment="1" applyProtection="1">
      <alignment horizontal="left" vertical="center" indent="1"/>
    </xf>
    <xf numFmtId="0" fontId="0" fillId="0" borderId="0" xfId="0" pivotButton="1" applyAlignment="1">
      <alignment horizontal="center" vertical="center"/>
    </xf>
    <xf numFmtId="0" fontId="45" fillId="0" borderId="0" xfId="0" applyFont="1"/>
    <xf numFmtId="0" fontId="11" fillId="0" borderId="5" xfId="0" applyFont="1" applyBorder="1"/>
    <xf numFmtId="0" fontId="11" fillId="11" borderId="1" xfId="0" applyFont="1" applyFill="1" applyBorder="1"/>
    <xf numFmtId="0" fontId="11" fillId="11" borderId="1" xfId="0" applyFont="1" applyFill="1" applyBorder="1" applyAlignment="1"/>
    <xf numFmtId="0" fontId="42" fillId="11" borderId="0" xfId="0" applyFont="1" applyFill="1" applyBorder="1"/>
    <xf numFmtId="166" fontId="42" fillId="11" borderId="0" xfId="12" applyNumberFormat="1" applyFont="1" applyFill="1" applyBorder="1" applyAlignment="1" applyProtection="1">
      <alignment horizontal="left" vertical="center"/>
    </xf>
    <xf numFmtId="49" fontId="42" fillId="0" borderId="0" xfId="0" applyNumberFormat="1" applyFont="1" applyBorder="1"/>
    <xf numFmtId="166" fontId="34" fillId="11" borderId="0" xfId="12" applyNumberFormat="1" applyFont="1" applyFill="1" applyBorder="1" applyAlignment="1" applyProtection="1">
      <alignment horizontal="left" vertical="center"/>
    </xf>
    <xf numFmtId="0" fontId="5" fillId="11" borderId="0" xfId="0" applyFont="1" applyFill="1"/>
    <xf numFmtId="166" fontId="34" fillId="11" borderId="37" xfId="12" applyNumberFormat="1" applyFont="1" applyFill="1" applyBorder="1" applyAlignment="1" applyProtection="1">
      <alignment horizontal="left" vertical="center"/>
    </xf>
    <xf numFmtId="166" fontId="48" fillId="0" borderId="26" xfId="16" applyNumberFormat="1" applyFont="1" applyBorder="1" applyAlignment="1" applyProtection="1">
      <alignment horizontal="left" vertical="center" indent="1"/>
    </xf>
    <xf numFmtId="166" fontId="8" fillId="0" borderId="27" xfId="16" applyNumberFormat="1" applyFont="1" applyBorder="1" applyAlignment="1" applyProtection="1">
      <alignment horizontal="left" vertical="center" indent="1"/>
    </xf>
    <xf numFmtId="0" fontId="13" fillId="0" borderId="26" xfId="16" applyNumberFormat="1" applyFont="1" applyBorder="1" applyAlignment="1" applyProtection="1">
      <alignment horizontal="left" vertical="center" indent="1"/>
    </xf>
    <xf numFmtId="166" fontId="50" fillId="0" borderId="27" xfId="16" applyNumberFormat="1" applyFont="1" applyBorder="1" applyAlignment="1" applyProtection="1">
      <alignment horizontal="left" vertical="center" indent="1"/>
    </xf>
    <xf numFmtId="165" fontId="44" fillId="5" borderId="0" xfId="15" applyNumberFormat="1" applyFont="1" applyFill="1" applyBorder="1" applyAlignment="1" applyProtection="1"/>
    <xf numFmtId="0" fontId="17" fillId="0" borderId="1" xfId="32" applyFont="1" applyBorder="1" applyAlignment="1" applyProtection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9" fillId="0" borderId="3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65" fontId="63" fillId="5" borderId="26" xfId="11" applyNumberFormat="1" applyFont="1" applyFill="1" applyBorder="1" applyProtection="1">
      <alignment vertical="center"/>
    </xf>
    <xf numFmtId="165" fontId="63" fillId="5" borderId="28" xfId="11" applyNumberFormat="1" applyFont="1" applyFill="1" applyBorder="1" applyAlignment="1" applyProtection="1">
      <alignment horizontal="right" vertical="center"/>
    </xf>
    <xf numFmtId="166" fontId="64" fillId="0" borderId="27" xfId="16" applyNumberFormat="1" applyFont="1" applyBorder="1" applyAlignment="1" applyProtection="1">
      <alignment horizontal="left" vertical="center" indent="1"/>
    </xf>
    <xf numFmtId="0" fontId="5" fillId="0" borderId="26" xfId="16" applyNumberFormat="1" applyFont="1" applyBorder="1" applyAlignment="1" applyProtection="1">
      <alignment horizontal="left" vertical="center" indent="1"/>
    </xf>
    <xf numFmtId="49" fontId="33" fillId="0" borderId="26" xfId="17" applyNumberFormat="1" applyFont="1" applyFill="1" applyBorder="1" applyAlignment="1" applyProtection="1">
      <alignment horizontal="left" vertical="center" indent="1"/>
      <protection locked="0"/>
    </xf>
    <xf numFmtId="166" fontId="13" fillId="0" borderId="26" xfId="16" applyNumberFormat="1" applyFont="1" applyBorder="1" applyAlignment="1" applyProtection="1">
      <alignment horizontal="left" vertical="center"/>
    </xf>
    <xf numFmtId="166" fontId="13" fillId="0" borderId="27" xfId="16" applyNumberFormat="1" applyFont="1" applyBorder="1" applyAlignment="1" applyProtection="1">
      <alignment horizontal="left" vertical="center"/>
    </xf>
    <xf numFmtId="0" fontId="65" fillId="0" borderId="2" xfId="0" applyFont="1" applyFill="1" applyBorder="1" applyAlignment="1">
      <alignment horizontal="center" vertical="center"/>
    </xf>
    <xf numFmtId="0" fontId="65" fillId="0" borderId="10" xfId="0" applyFont="1" applyFill="1" applyBorder="1" applyAlignment="1">
      <alignment horizontal="center" vertical="center"/>
    </xf>
    <xf numFmtId="0" fontId="66" fillId="0" borderId="2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" fillId="0" borderId="42" xfId="0" applyFont="1" applyFill="1" applyBorder="1" applyAlignment="1" applyProtection="1">
      <alignment horizontal="center" vertical="center"/>
      <protection locked="0"/>
    </xf>
    <xf numFmtId="0" fontId="67" fillId="0" borderId="3" xfId="0" applyFont="1" applyFill="1" applyBorder="1" applyAlignment="1">
      <alignment horizontal="center" vertical="center"/>
    </xf>
    <xf numFmtId="2" fontId="67" fillId="0" borderId="3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65" fillId="0" borderId="1" xfId="0" applyFont="1" applyFill="1" applyBorder="1" applyAlignment="1">
      <alignment horizontal="center" vertical="center"/>
    </xf>
    <xf numFmtId="0" fontId="65" fillId="0" borderId="6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 applyProtection="1">
      <alignment horizontal="center" vertical="center"/>
      <protection locked="0"/>
    </xf>
    <xf numFmtId="0" fontId="67" fillId="0" borderId="45" xfId="0" applyFont="1" applyFill="1" applyBorder="1" applyAlignment="1">
      <alignment horizontal="center" vertical="center"/>
    </xf>
    <xf numFmtId="2" fontId="67" fillId="0" borderId="46" xfId="0" applyNumberFormat="1" applyFont="1" applyFill="1" applyBorder="1" applyAlignment="1">
      <alignment horizontal="center" vertical="center"/>
    </xf>
    <xf numFmtId="2" fontId="67" fillId="0" borderId="16" xfId="0" applyNumberFormat="1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67" fillId="0" borderId="47" xfId="0" applyFont="1" applyFill="1" applyBorder="1" applyAlignment="1">
      <alignment horizontal="center" vertical="center"/>
    </xf>
    <xf numFmtId="2" fontId="67" fillId="0" borderId="39" xfId="0" applyNumberFormat="1" applyFont="1" applyFill="1" applyBorder="1" applyAlignment="1">
      <alignment horizontal="center" vertical="center"/>
    </xf>
    <xf numFmtId="0" fontId="67" fillId="0" borderId="9" xfId="0" applyFont="1" applyFill="1" applyBorder="1" applyAlignment="1">
      <alignment horizontal="center" vertical="center"/>
    </xf>
    <xf numFmtId="2" fontId="67" fillId="0" borderId="9" xfId="0" applyNumberFormat="1" applyFont="1" applyFill="1" applyBorder="1" applyAlignment="1">
      <alignment horizontal="center" vertical="center"/>
    </xf>
    <xf numFmtId="0" fontId="7" fillId="0" borderId="48" xfId="0" applyFont="1" applyFill="1" applyBorder="1" applyAlignment="1">
      <alignment horizontal="center" vertical="center"/>
    </xf>
    <xf numFmtId="0" fontId="67" fillId="0" borderId="49" xfId="0" applyFont="1" applyFill="1" applyBorder="1" applyAlignment="1">
      <alignment horizontal="center" vertical="center"/>
    </xf>
    <xf numFmtId="0" fontId="67" fillId="0" borderId="7" xfId="0" applyFont="1" applyFill="1" applyBorder="1" applyAlignment="1">
      <alignment horizontal="center" vertical="center"/>
    </xf>
    <xf numFmtId="2" fontId="67" fillId="0" borderId="7" xfId="0" applyNumberFormat="1" applyFont="1" applyFill="1" applyBorder="1" applyAlignment="1">
      <alignment horizontal="center" vertical="center"/>
    </xf>
    <xf numFmtId="2" fontId="67" fillId="0" borderId="2" xfId="0" applyNumberFormat="1" applyFont="1" applyFill="1" applyBorder="1" applyAlignment="1">
      <alignment horizontal="center" vertical="center"/>
    </xf>
    <xf numFmtId="0" fontId="5" fillId="0" borderId="50" xfId="0" applyFont="1" applyFill="1" applyBorder="1" applyAlignment="1" applyProtection="1">
      <alignment horizontal="center" vertical="center"/>
      <protection locked="0"/>
    </xf>
    <xf numFmtId="0" fontId="67" fillId="0" borderId="11" xfId="0" applyFont="1" applyFill="1" applyBorder="1" applyAlignment="1">
      <alignment horizontal="center" vertical="center"/>
    </xf>
    <xf numFmtId="2" fontId="67" fillId="0" borderId="11" xfId="0" applyNumberFormat="1" applyFont="1" applyFill="1" applyBorder="1" applyAlignment="1">
      <alignment horizontal="center" vertical="center"/>
    </xf>
    <xf numFmtId="0" fontId="67" fillId="0" borderId="1" xfId="0" applyFont="1" applyFill="1" applyBorder="1" applyAlignment="1">
      <alignment horizontal="center" vertical="center"/>
    </xf>
    <xf numFmtId="2" fontId="67" fillId="0" borderId="1" xfId="0" applyNumberFormat="1" applyFont="1" applyFill="1" applyBorder="1" applyAlignment="1">
      <alignment horizontal="center" vertical="center"/>
    </xf>
    <xf numFmtId="0" fontId="5" fillId="0" borderId="51" xfId="0" applyFont="1" applyFill="1" applyBorder="1" applyAlignment="1" applyProtection="1">
      <alignment horizontal="center" vertical="center"/>
      <protection locked="0"/>
    </xf>
    <xf numFmtId="0" fontId="67" fillId="0" borderId="16" xfId="0" applyFont="1" applyFill="1" applyBorder="1" applyAlignment="1">
      <alignment horizontal="center" vertical="center"/>
    </xf>
    <xf numFmtId="0" fontId="67" fillId="0" borderId="39" xfId="0" applyFont="1" applyFill="1" applyBorder="1" applyAlignment="1">
      <alignment horizontal="center" vertical="center"/>
    </xf>
    <xf numFmtId="0" fontId="68" fillId="0" borderId="48" xfId="0" applyFont="1" applyFill="1" applyBorder="1" applyAlignment="1">
      <alignment horizontal="center" vertical="center"/>
    </xf>
    <xf numFmtId="0" fontId="67" fillId="0" borderId="2" xfId="0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/>
    </xf>
    <xf numFmtId="0" fontId="5" fillId="0" borderId="52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53" xfId="0" applyFont="1" applyFill="1" applyBorder="1" applyAlignment="1">
      <alignment horizontal="center" vertical="center"/>
    </xf>
    <xf numFmtId="0" fontId="64" fillId="0" borderId="4" xfId="0" applyFont="1" applyFill="1" applyBorder="1" applyAlignment="1">
      <alignment horizontal="center" vertical="center"/>
    </xf>
    <xf numFmtId="0" fontId="4" fillId="0" borderId="39" xfId="0" applyFont="1" applyFill="1" applyBorder="1" applyAlignment="1" applyProtection="1">
      <alignment horizontal="center" vertical="center"/>
    </xf>
    <xf numFmtId="2" fontId="69" fillId="0" borderId="39" xfId="0" applyNumberFormat="1" applyFont="1" applyFill="1" applyBorder="1" applyAlignment="1">
      <alignment horizontal="center" vertical="center"/>
    </xf>
    <xf numFmtId="0" fontId="51" fillId="0" borderId="39" xfId="0" applyFont="1" applyFill="1" applyBorder="1" applyAlignment="1" applyProtection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1" fillId="0" borderId="1" xfId="0" applyFont="1" applyFill="1" applyBorder="1" applyAlignment="1" applyProtection="1">
      <alignment horizontal="center" vertical="center"/>
    </xf>
    <xf numFmtId="2" fontId="69" fillId="0" borderId="1" xfId="0" applyNumberFormat="1" applyFont="1" applyFill="1" applyBorder="1" applyAlignment="1">
      <alignment horizontal="center" vertical="center"/>
    </xf>
    <xf numFmtId="0" fontId="64" fillId="0" borderId="1" xfId="0" applyFont="1" applyFill="1" applyBorder="1" applyAlignment="1">
      <alignment horizontal="center" vertical="center"/>
    </xf>
    <xf numFmtId="0" fontId="69" fillId="0" borderId="1" xfId="0" applyFont="1" applyFill="1" applyBorder="1" applyAlignment="1">
      <alignment horizontal="center" vertical="center"/>
    </xf>
    <xf numFmtId="0" fontId="70" fillId="0" borderId="11" xfId="0" applyFont="1" applyFill="1" applyBorder="1" applyAlignment="1">
      <alignment horizontal="center" vertical="center" wrapText="1"/>
    </xf>
    <xf numFmtId="0" fontId="6" fillId="0" borderId="0" xfId="0" applyFont="1"/>
    <xf numFmtId="14" fontId="5" fillId="0" borderId="0" xfId="0" applyNumberFormat="1" applyFont="1"/>
    <xf numFmtId="0" fontId="13" fillId="0" borderId="0" xfId="0" applyFont="1"/>
    <xf numFmtId="166" fontId="50" fillId="0" borderId="26" xfId="16" applyNumberFormat="1" applyFont="1" applyBorder="1" applyAlignment="1" applyProtection="1">
      <alignment horizontal="left" vertical="center" indent="1"/>
    </xf>
    <xf numFmtId="166" fontId="64" fillId="0" borderId="28" xfId="16" applyNumberFormat="1" applyFont="1" applyBorder="1" applyAlignment="1" applyProtection="1">
      <alignment horizontal="left" vertical="center" indent="1"/>
    </xf>
    <xf numFmtId="0" fontId="5" fillId="0" borderId="26" xfId="16" applyNumberFormat="1" applyFont="1" applyBorder="1" applyAlignment="1" applyProtection="1">
      <alignment vertical="center"/>
    </xf>
    <xf numFmtId="166" fontId="13" fillId="0" borderId="28" xfId="16" applyNumberFormat="1" applyFont="1" applyBorder="1" applyAlignment="1" applyProtection="1">
      <alignment horizontal="left" vertical="center"/>
    </xf>
    <xf numFmtId="0" fontId="5" fillId="0" borderId="39" xfId="0" applyFont="1" applyFill="1" applyBorder="1" applyAlignment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6" xfId="0" applyNumberFormat="1" applyFont="1" applyFill="1" applyBorder="1" applyAlignment="1" applyProtection="1">
      <alignment horizontal="center" vertical="center"/>
      <protection locked="0"/>
    </xf>
    <xf numFmtId="0" fontId="50" fillId="0" borderId="56" xfId="0" applyFont="1" applyFill="1" applyBorder="1" applyAlignment="1" applyProtection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66" fillId="0" borderId="1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56" xfId="0" applyFont="1" applyFill="1" applyBorder="1" applyAlignment="1" applyProtection="1">
      <alignment vertical="center"/>
    </xf>
    <xf numFmtId="0" fontId="9" fillId="0" borderId="39" xfId="0" applyFont="1" applyFill="1" applyBorder="1" applyAlignment="1" applyProtection="1">
      <alignment horizontal="center" vertical="center"/>
      <protection locked="0"/>
    </xf>
    <xf numFmtId="0" fontId="5" fillId="0" borderId="57" xfId="0" applyFont="1" applyFill="1" applyBorder="1" applyAlignment="1" applyProtection="1">
      <alignment horizontal="center" vertical="center"/>
    </xf>
    <xf numFmtId="0" fontId="5" fillId="0" borderId="58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59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5" xfId="0" applyFont="1" applyFill="1" applyBorder="1" applyAlignment="1" applyProtection="1">
      <alignment vertical="center"/>
    </xf>
    <xf numFmtId="0" fontId="5" fillId="0" borderId="60" xfId="0" applyFont="1" applyFill="1" applyBorder="1" applyAlignment="1" applyProtection="1">
      <alignment vertical="center"/>
    </xf>
    <xf numFmtId="0" fontId="5" fillId="0" borderId="61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vertical="center"/>
    </xf>
    <xf numFmtId="0" fontId="4" fillId="0" borderId="21" xfId="0" applyFont="1" applyFill="1" applyBorder="1" applyAlignment="1">
      <alignment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68" fillId="0" borderId="39" xfId="0" applyFont="1" applyFill="1" applyBorder="1" applyAlignment="1">
      <alignment horizontal="centerContinuous" vertical="center"/>
    </xf>
    <xf numFmtId="0" fontId="68" fillId="0" borderId="39" xfId="0" applyFont="1" applyFill="1" applyBorder="1" applyAlignment="1">
      <alignment horizontal="center" vertical="center"/>
    </xf>
    <xf numFmtId="0" fontId="71" fillId="0" borderId="1" xfId="0" applyFont="1" applyBorder="1" applyAlignment="1">
      <alignment horizontal="centerContinuous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6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1" fillId="0" borderId="1" xfId="0" applyFont="1" applyBorder="1" applyAlignment="1">
      <alignment horizontal="centerContinuous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1" fontId="66" fillId="2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7" fillId="0" borderId="67" xfId="0" applyFont="1" applyFill="1" applyBorder="1" applyAlignment="1" applyProtection="1">
      <alignment horizontal="center" vertical="center"/>
    </xf>
    <xf numFmtId="0" fontId="7" fillId="0" borderId="68" xfId="0" applyFont="1" applyFill="1" applyBorder="1" applyAlignment="1" applyProtection="1">
      <alignment horizontal="center" vertical="center"/>
    </xf>
    <xf numFmtId="0" fontId="7" fillId="0" borderId="69" xfId="0" applyFont="1" applyFill="1" applyBorder="1" applyAlignment="1" applyProtection="1">
      <alignment horizontal="center" vertical="center"/>
    </xf>
    <xf numFmtId="0" fontId="7" fillId="0" borderId="70" xfId="0" applyFont="1" applyBorder="1" applyAlignment="1" applyProtection="1">
      <alignment horizontal="center" vertical="center"/>
    </xf>
    <xf numFmtId="0" fontId="68" fillId="0" borderId="69" xfId="0" applyFont="1" applyFill="1" applyBorder="1" applyAlignment="1" applyProtection="1">
      <alignment horizontal="center" vertical="center"/>
    </xf>
    <xf numFmtId="0" fontId="72" fillId="0" borderId="69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vertical="center"/>
    </xf>
    <xf numFmtId="0" fontId="4" fillId="0" borderId="22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9" fillId="15" borderId="71" xfId="0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 applyProtection="1">
      <alignment horizontal="center" vertical="center"/>
      <protection locked="0"/>
    </xf>
    <xf numFmtId="0" fontId="51" fillId="0" borderId="71" xfId="0" applyNumberFormat="1" applyFont="1" applyFill="1" applyBorder="1" applyAlignment="1" applyProtection="1">
      <alignment horizontal="center" vertical="center"/>
    </xf>
    <xf numFmtId="0" fontId="4" fillId="0" borderId="72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9" fillId="0" borderId="74" xfId="0" applyFont="1" applyFill="1" applyBorder="1" applyAlignment="1" applyProtection="1">
      <alignment horizontal="center" vertical="center"/>
      <protection locked="0"/>
    </xf>
    <xf numFmtId="0" fontId="9" fillId="15" borderId="73" xfId="0" applyFont="1" applyFill="1" applyBorder="1" applyAlignment="1" applyProtection="1">
      <alignment horizontal="center" vertical="center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9" fillId="0" borderId="73" xfId="0" applyFont="1" applyFill="1" applyBorder="1" applyAlignment="1" applyProtection="1">
      <alignment horizontal="center" vertical="center"/>
      <protection locked="0"/>
    </xf>
    <xf numFmtId="0" fontId="51" fillId="0" borderId="1" xfId="0" applyNumberFormat="1" applyFont="1" applyFill="1" applyBorder="1" applyAlignment="1" applyProtection="1">
      <alignment horizontal="center" vertical="center"/>
    </xf>
    <xf numFmtId="0" fontId="4" fillId="2" borderId="72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  <protection locked="0"/>
    </xf>
    <xf numFmtId="0" fontId="9" fillId="0" borderId="15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vertical="center"/>
    </xf>
    <xf numFmtId="0" fontId="4" fillId="0" borderId="16" xfId="0" applyFont="1" applyFill="1" applyBorder="1" applyAlignment="1" applyProtection="1">
      <alignment vertical="center"/>
    </xf>
    <xf numFmtId="0" fontId="9" fillId="0" borderId="57" xfId="0" applyFont="1" applyFill="1" applyBorder="1" applyAlignment="1" applyProtection="1">
      <alignment horizontal="center" vertical="center"/>
      <protection locked="0"/>
    </xf>
    <xf numFmtId="0" fontId="4" fillId="0" borderId="77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10" fontId="4" fillId="0" borderId="0" xfId="0" applyNumberFormat="1" applyFont="1" applyFill="1" applyAlignment="1" applyProtection="1">
      <alignment horizontal="left" vertical="center"/>
    </xf>
    <xf numFmtId="165" fontId="73" fillId="16" borderId="26" xfId="24" applyNumberFormat="1" applyFont="1" applyFill="1" applyBorder="1" applyProtection="1">
      <alignment vertical="center"/>
    </xf>
    <xf numFmtId="165" fontId="73" fillId="16" borderId="28" xfId="24" applyNumberFormat="1" applyFont="1" applyFill="1" applyBorder="1" applyAlignment="1" applyProtection="1">
      <alignment horizontal="right" vertical="center"/>
    </xf>
    <xf numFmtId="0" fontId="4" fillId="0" borderId="0" xfId="28" applyFont="1" applyAlignment="1">
      <alignment vertical="center"/>
    </xf>
    <xf numFmtId="166" fontId="13" fillId="0" borderId="27" xfId="25" applyNumberFormat="1" applyFont="1" applyBorder="1" applyAlignment="1" applyProtection="1">
      <alignment horizontal="left" vertical="center"/>
    </xf>
    <xf numFmtId="0" fontId="6" fillId="0" borderId="0" xfId="28" applyFont="1" applyAlignment="1">
      <alignment vertical="center"/>
    </xf>
    <xf numFmtId="0" fontId="5" fillId="0" borderId="78" xfId="28" applyFont="1" applyBorder="1" applyAlignment="1">
      <alignment horizontal="center" vertical="center" wrapText="1"/>
    </xf>
    <xf numFmtId="0" fontId="5" fillId="0" borderId="79" xfId="28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5" fillId="17" borderId="80" xfId="28" applyFont="1" applyFill="1" applyBorder="1" applyAlignment="1">
      <alignment horizontal="center" vertical="center" wrapText="1"/>
    </xf>
    <xf numFmtId="0" fontId="20" fillId="18" borderId="1" xfId="21" applyFont="1" applyFill="1" applyBorder="1" applyAlignment="1">
      <alignment horizontal="left" vertical="center" wrapText="1"/>
    </xf>
    <xf numFmtId="167" fontId="62" fillId="17" borderId="15" xfId="0" applyNumberFormat="1" applyFont="1" applyFill="1" applyBorder="1" applyAlignment="1">
      <alignment horizontal="center" wrapText="1"/>
    </xf>
    <xf numFmtId="1" fontId="17" fillId="0" borderId="0" xfId="0" applyNumberFormat="1" applyFont="1" applyFill="1" applyBorder="1" applyAlignment="1">
      <alignment horizontal="right" vertical="top" shrinkToFit="1"/>
    </xf>
    <xf numFmtId="0" fontId="20" fillId="19" borderId="78" xfId="21" applyFont="1" applyFill="1" applyBorder="1" applyAlignment="1">
      <alignment horizontal="center" vertical="center" wrapText="1"/>
    </xf>
    <xf numFmtId="0" fontId="20" fillId="19" borderId="81" xfId="21" applyFont="1" applyFill="1" applyBorder="1" applyAlignment="1">
      <alignment horizontal="left" vertical="center" wrapText="1"/>
    </xf>
    <xf numFmtId="167" fontId="62" fillId="20" borderId="82" xfId="0" applyNumberFormat="1" applyFont="1" applyFill="1" applyBorder="1" applyAlignment="1">
      <alignment horizontal="right" vertical="top" wrapText="1"/>
    </xf>
    <xf numFmtId="0" fontId="5" fillId="0" borderId="78" xfId="21" applyFont="1" applyBorder="1" applyAlignment="1" applyProtection="1">
      <alignment vertical="center" wrapText="1"/>
    </xf>
    <xf numFmtId="0" fontId="4" fillId="0" borderId="78" xfId="21" applyFont="1" applyBorder="1" applyAlignment="1">
      <alignment horizontal="left" vertical="center" wrapText="1"/>
    </xf>
    <xf numFmtId="1" fontId="74" fillId="0" borderId="83" xfId="0" applyNumberFormat="1" applyFont="1" applyFill="1" applyBorder="1" applyAlignment="1">
      <alignment horizontal="right" vertical="top" shrinkToFit="1"/>
    </xf>
    <xf numFmtId="0" fontId="20" fillId="19" borderId="78" xfId="21" applyFont="1" applyFill="1" applyBorder="1" applyAlignment="1">
      <alignment wrapText="1"/>
    </xf>
    <xf numFmtId="167" fontId="62" fillId="20" borderId="80" xfId="0" applyNumberFormat="1" applyFont="1" applyFill="1" applyBorder="1" applyAlignment="1">
      <alignment horizontal="left" vertical="top" wrapText="1"/>
    </xf>
    <xf numFmtId="49" fontId="4" fillId="0" borderId="78" xfId="21" applyNumberFormat="1" applyFont="1" applyBorder="1" applyAlignment="1">
      <alignment horizontal="left" vertical="center" wrapText="1"/>
    </xf>
    <xf numFmtId="0" fontId="5" fillId="15" borderId="78" xfId="21" applyFont="1" applyFill="1" applyBorder="1" applyAlignment="1" applyProtection="1">
      <alignment vertical="center" wrapText="1"/>
    </xf>
    <xf numFmtId="0" fontId="20" fillId="19" borderId="78" xfId="21" applyFont="1" applyFill="1" applyBorder="1" applyAlignment="1">
      <alignment vertical="center" wrapText="1"/>
    </xf>
    <xf numFmtId="167" fontId="62" fillId="20" borderId="80" xfId="36" applyNumberFormat="1" applyFont="1" applyFill="1" applyBorder="1" applyAlignment="1">
      <alignment horizontal="left" vertical="top" wrapText="1"/>
    </xf>
    <xf numFmtId="49" fontId="4" fillId="21" borderId="78" xfId="21" applyNumberFormat="1" applyFont="1" applyFill="1" applyBorder="1" applyAlignment="1">
      <alignment horizontal="left" vertical="center" wrapText="1"/>
    </xf>
    <xf numFmtId="1" fontId="17" fillId="0" borderId="80" xfId="0" applyNumberFormat="1" applyFont="1" applyFill="1" applyBorder="1" applyAlignment="1">
      <alignment horizontal="right" vertical="top" shrinkToFit="1"/>
    </xf>
    <xf numFmtId="167" fontId="17" fillId="0" borderId="0" xfId="0" applyNumberFormat="1" applyFont="1" applyFill="1" applyBorder="1" applyAlignment="1">
      <alignment horizontal="right" vertical="top" wrapText="1"/>
    </xf>
    <xf numFmtId="49" fontId="4" fillId="15" borderId="78" xfId="21" applyNumberFormat="1" applyFont="1" applyFill="1" applyBorder="1" applyAlignment="1">
      <alignment horizontal="left" vertical="center" wrapText="1"/>
    </xf>
    <xf numFmtId="1" fontId="17" fillId="0" borderId="0" xfId="0" applyNumberFormat="1" applyFont="1" applyFill="1" applyBorder="1" applyAlignment="1">
      <alignment horizontal="right" vertical="center" shrinkToFit="1"/>
    </xf>
    <xf numFmtId="0" fontId="5" fillId="21" borderId="78" xfId="21" applyFont="1" applyFill="1" applyBorder="1" applyAlignment="1" applyProtection="1">
      <alignment vertical="center" wrapText="1"/>
    </xf>
    <xf numFmtId="0" fontId="4" fillId="15" borderId="78" xfId="21" applyFont="1" applyFill="1" applyBorder="1" applyAlignment="1">
      <alignment horizontal="left" vertical="center" wrapText="1"/>
    </xf>
    <xf numFmtId="167" fontId="62" fillId="20" borderId="80" xfId="0" applyNumberFormat="1" applyFont="1" applyFill="1" applyBorder="1" applyAlignment="1">
      <alignment horizontal="right" vertical="top" wrapText="1"/>
    </xf>
    <xf numFmtId="0" fontId="77" fillId="19" borderId="78" xfId="21" applyFont="1" applyFill="1" applyBorder="1" applyAlignment="1">
      <alignment horizontal="center" vertical="center" wrapText="1"/>
    </xf>
    <xf numFmtId="0" fontId="5" fillId="0" borderId="0" xfId="36" applyFont="1"/>
    <xf numFmtId="1" fontId="5" fillId="0" borderId="0" xfId="0" applyNumberFormat="1" applyFont="1" applyBorder="1"/>
    <xf numFmtId="0" fontId="77" fillId="19" borderId="81" xfId="28" applyFont="1" applyFill="1" applyBorder="1" applyAlignment="1">
      <alignment horizontal="center" wrapText="1"/>
    </xf>
    <xf numFmtId="0" fontId="77" fillId="19" borderId="78" xfId="28" applyFont="1" applyFill="1" applyBorder="1" applyAlignment="1">
      <alignment wrapText="1"/>
    </xf>
    <xf numFmtId="0" fontId="4" fillId="0" borderId="78" xfId="21" applyFont="1" applyBorder="1" applyAlignment="1">
      <alignment horizontal="left" wrapText="1"/>
    </xf>
    <xf numFmtId="0" fontId="5" fillId="0" borderId="78" xfId="21" applyFont="1" applyBorder="1" applyAlignment="1" applyProtection="1">
      <alignment wrapText="1"/>
    </xf>
    <xf numFmtId="0" fontId="77" fillId="19" borderId="78" xfId="28" applyFont="1" applyFill="1" applyBorder="1" applyAlignment="1">
      <alignment horizontal="center" wrapText="1"/>
    </xf>
    <xf numFmtId="0" fontId="4" fillId="0" borderId="0" xfId="28" applyFont="1"/>
    <xf numFmtId="1" fontId="4" fillId="0" borderId="0" xfId="28" applyNumberFormat="1" applyFont="1" applyBorder="1" applyAlignment="1">
      <alignment horizontal="center"/>
    </xf>
    <xf numFmtId="0" fontId="6" fillId="0" borderId="0" xfId="21" applyFont="1" applyFill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1" fillId="8" borderId="1" xfId="0" applyFont="1" applyFill="1" applyBorder="1" applyAlignment="1">
      <alignment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22" borderId="1" xfId="0" applyFont="1" applyFill="1" applyBorder="1" applyAlignment="1">
      <alignment vertical="center"/>
    </xf>
    <xf numFmtId="0" fontId="11" fillId="9" borderId="1" xfId="0" applyFont="1" applyFill="1" applyBorder="1" applyAlignment="1">
      <alignment wrapText="1"/>
    </xf>
    <xf numFmtId="0" fontId="11" fillId="0" borderId="15" xfId="33" applyFont="1" applyBorder="1" applyAlignment="1">
      <alignment vertical="center"/>
    </xf>
    <xf numFmtId="0" fontId="11" fillId="0" borderId="1" xfId="33" applyFont="1" applyBorder="1" applyAlignment="1">
      <alignment vertical="center"/>
    </xf>
    <xf numFmtId="0" fontId="11" fillId="0" borderId="1" xfId="33" applyFont="1" applyBorder="1" applyAlignment="1">
      <alignment vertical="center" wrapText="1"/>
    </xf>
    <xf numFmtId="0" fontId="11" fillId="0" borderId="5" xfId="33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11" fillId="8" borderId="11" xfId="0" applyFont="1" applyFill="1" applyBorder="1" applyAlignment="1">
      <alignment vertical="center"/>
    </xf>
    <xf numFmtId="0" fontId="11" fillId="8" borderId="12" xfId="0" applyFont="1" applyFill="1" applyBorder="1" applyAlignment="1">
      <alignment vertical="center"/>
    </xf>
    <xf numFmtId="16" fontId="11" fillId="8" borderId="12" xfId="0" quotePrefix="1" applyNumberFormat="1" applyFont="1" applyFill="1" applyBorder="1" applyAlignment="1">
      <alignment vertical="center"/>
    </xf>
    <xf numFmtId="0" fontId="8" fillId="0" borderId="0" xfId="0" applyFont="1" applyFill="1" applyAlignment="1"/>
    <xf numFmtId="166" fontId="8" fillId="0" borderId="26" xfId="16" applyNumberFormat="1" applyFont="1" applyBorder="1" applyAlignment="1" applyProtection="1">
      <alignment horizontal="left" vertical="center" indent="1"/>
    </xf>
    <xf numFmtId="0" fontId="8" fillId="0" borderId="23" xfId="0" applyFont="1" applyFill="1" applyBorder="1" applyAlignment="1">
      <alignment vertical="center"/>
    </xf>
    <xf numFmtId="0" fontId="5" fillId="0" borderId="23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88" xfId="0" applyFont="1" applyFill="1" applyBorder="1" applyAlignment="1">
      <alignment vertical="center"/>
    </xf>
    <xf numFmtId="0" fontId="8" fillId="0" borderId="0" xfId="0" applyFont="1" applyFill="1" applyAlignment="1">
      <alignment horizontal="right"/>
    </xf>
    <xf numFmtId="0" fontId="50" fillId="0" borderId="17" xfId="0" applyFont="1" applyFill="1" applyBorder="1" applyAlignment="1">
      <alignment horizontal="centerContinuous"/>
    </xf>
    <xf numFmtId="0" fontId="50" fillId="0" borderId="57" xfId="0" applyFont="1" applyFill="1" applyBorder="1" applyAlignment="1">
      <alignment horizontal="centerContinuous" vertical="center"/>
    </xf>
    <xf numFmtId="0" fontId="50" fillId="0" borderId="17" xfId="0" applyFont="1" applyFill="1" applyBorder="1" applyAlignment="1">
      <alignment horizontal="centerContinuous" vertical="center"/>
    </xf>
    <xf numFmtId="0" fontId="50" fillId="0" borderId="16" xfId="0" applyFont="1" applyFill="1" applyBorder="1" applyAlignment="1">
      <alignment horizontal="centerContinuous"/>
    </xf>
    <xf numFmtId="0" fontId="50" fillId="0" borderId="22" xfId="0" applyFont="1" applyFill="1" applyBorder="1" applyAlignment="1">
      <alignment horizontal="center" vertical="center"/>
    </xf>
    <xf numFmtId="0" fontId="50" fillId="0" borderId="6" xfId="0" applyFont="1" applyBorder="1" applyAlignment="1">
      <alignment horizontal="center" vertical="center" wrapText="1"/>
    </xf>
    <xf numFmtId="0" fontId="50" fillId="0" borderId="22" xfId="0" applyFont="1" applyFill="1" applyBorder="1" applyAlignment="1">
      <alignment horizontal="centerContinuous" vertical="top"/>
    </xf>
    <xf numFmtId="0" fontId="50" fillId="0" borderId="6" xfId="0" applyFont="1" applyFill="1" applyBorder="1" applyAlignment="1">
      <alignment horizontal="centerContinuous" vertical="top"/>
    </xf>
    <xf numFmtId="0" fontId="5" fillId="0" borderId="9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Continuous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Continuous" vertical="center"/>
    </xf>
    <xf numFmtId="0" fontId="5" fillId="0" borderId="32" xfId="0" applyFont="1" applyFill="1" applyBorder="1" applyAlignment="1">
      <alignment horizontal="centerContinuous" vertical="center"/>
    </xf>
    <xf numFmtId="0" fontId="66" fillId="0" borderId="1" xfId="0" applyFont="1" applyBorder="1" applyAlignment="1" applyProtection="1">
      <alignment horizontal="center" vertical="center" wrapText="1"/>
      <protection locked="0"/>
    </xf>
    <xf numFmtId="0" fontId="50" fillId="0" borderId="1" xfId="0" applyFont="1" applyBorder="1" applyAlignment="1" applyProtection="1">
      <alignment horizontal="right" vertical="center" wrapText="1"/>
      <protection locked="0"/>
    </xf>
    <xf numFmtId="1" fontId="50" fillId="0" borderId="1" xfId="0" applyNumberFormat="1" applyFont="1" applyFill="1" applyBorder="1" applyAlignment="1" applyProtection="1">
      <alignment horizontal="right" vertical="center"/>
      <protection locked="0"/>
    </xf>
    <xf numFmtId="1" fontId="50" fillId="0" borderId="1" xfId="0" applyNumberFormat="1" applyFont="1" applyFill="1" applyBorder="1" applyAlignment="1">
      <alignment horizontal="right" vertical="center"/>
    </xf>
    <xf numFmtId="1" fontId="50" fillId="0" borderId="98" xfId="0" applyNumberFormat="1" applyFont="1" applyFill="1" applyBorder="1" applyAlignment="1" applyProtection="1">
      <alignment horizontal="right" vertical="center"/>
      <protection locked="0"/>
    </xf>
    <xf numFmtId="0" fontId="64" fillId="0" borderId="20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64" fillId="0" borderId="98" xfId="0" applyFont="1" applyBorder="1" applyAlignment="1">
      <alignment horizontal="right" vertical="center" wrapText="1"/>
    </xf>
    <xf numFmtId="1" fontId="64" fillId="0" borderId="1" xfId="0" applyNumberFormat="1" applyFont="1" applyBorder="1" applyAlignment="1">
      <alignment horizontal="right" vertical="center" wrapText="1"/>
    </xf>
    <xf numFmtId="0" fontId="64" fillId="0" borderId="0" xfId="0" applyFont="1" applyFill="1" applyAlignment="1">
      <alignment vertical="center"/>
    </xf>
    <xf numFmtId="0" fontId="4" fillId="0" borderId="0" xfId="50" applyFont="1"/>
    <xf numFmtId="0" fontId="5" fillId="0" borderId="0" xfId="50" applyFont="1"/>
    <xf numFmtId="166" fontId="13" fillId="0" borderId="26" xfId="16" applyNumberFormat="1" applyFont="1" applyFill="1" applyBorder="1" applyAlignment="1" applyProtection="1">
      <alignment horizontal="left" vertical="center" indent="1"/>
      <protection locked="0"/>
    </xf>
    <xf numFmtId="3" fontId="5" fillId="0" borderId="0" xfId="50" applyNumberFormat="1" applyFont="1"/>
    <xf numFmtId="0" fontId="7" fillId="0" borderId="62" xfId="50" applyFont="1" applyBorder="1"/>
    <xf numFmtId="0" fontId="7" fillId="0" borderId="63" xfId="50" applyFont="1" applyBorder="1"/>
    <xf numFmtId="0" fontId="7" fillId="0" borderId="87" xfId="50" applyFont="1" applyBorder="1"/>
    <xf numFmtId="0" fontId="7" fillId="0" borderId="102" xfId="50" applyFont="1" applyBorder="1"/>
    <xf numFmtId="0" fontId="7" fillId="0" borderId="103" xfId="50" applyFont="1" applyBorder="1"/>
    <xf numFmtId="0" fontId="66" fillId="0" borderId="24" xfId="0" applyFont="1" applyFill="1" applyBorder="1" applyAlignment="1">
      <alignment horizontal="center" vertical="center" wrapText="1"/>
    </xf>
    <xf numFmtId="0" fontId="5" fillId="0" borderId="66" xfId="50" applyFont="1" applyBorder="1"/>
    <xf numFmtId="0" fontId="5" fillId="0" borderId="11" xfId="50" applyFont="1" applyBorder="1" applyAlignment="1">
      <alignment horizontal="center"/>
    </xf>
    <xf numFmtId="0" fontId="5" fillId="0" borderId="65" xfId="50" applyFont="1" applyBorder="1" applyAlignment="1">
      <alignment horizontal="center"/>
    </xf>
    <xf numFmtId="0" fontId="5" fillId="0" borderId="106" xfId="50" applyFont="1" applyBorder="1" applyAlignment="1">
      <alignment horizontal="center"/>
    </xf>
    <xf numFmtId="0" fontId="5" fillId="0" borderId="72" xfId="50" applyFont="1" applyBorder="1" applyAlignment="1"/>
    <xf numFmtId="0" fontId="5" fillId="0" borderId="12" xfId="50" applyFont="1" applyBorder="1"/>
    <xf numFmtId="0" fontId="5" fillId="0" borderId="1" xfId="50" applyFont="1" applyBorder="1"/>
    <xf numFmtId="3" fontId="5" fillId="0" borderId="1" xfId="50" applyNumberFormat="1" applyFont="1" applyBorder="1" applyAlignment="1">
      <alignment horizontal="center"/>
    </xf>
    <xf numFmtId="3" fontId="5" fillId="0" borderId="15" xfId="50" applyNumberFormat="1" applyFont="1" applyBorder="1" applyAlignment="1">
      <alignment horizontal="center"/>
    </xf>
    <xf numFmtId="3" fontId="51" fillId="0" borderId="1" xfId="50" applyNumberFormat="1" applyFont="1" applyBorder="1" applyAlignment="1">
      <alignment horizontal="center"/>
    </xf>
    <xf numFmtId="0" fontId="5" fillId="0" borderId="107" xfId="50" applyFont="1" applyBorder="1" applyAlignment="1"/>
    <xf numFmtId="0" fontId="5" fillId="0" borderId="1" xfId="50" applyNumberFormat="1" applyFont="1" applyBorder="1" applyAlignment="1">
      <alignment horizontal="center"/>
    </xf>
    <xf numFmtId="0" fontId="5" fillId="0" borderId="1" xfId="50" applyFont="1" applyBorder="1" applyAlignment="1">
      <alignment wrapText="1"/>
    </xf>
    <xf numFmtId="0" fontId="5" fillId="0" borderId="16" xfId="50" applyNumberFormat="1" applyFont="1" applyBorder="1" applyAlignment="1">
      <alignment horizontal="center"/>
    </xf>
    <xf numFmtId="0" fontId="5" fillId="0" borderId="108" xfId="50" applyFont="1" applyBorder="1" applyAlignment="1"/>
    <xf numFmtId="0" fontId="5" fillId="0" borderId="16" xfId="50" applyFont="1" applyBorder="1"/>
    <xf numFmtId="0" fontId="5" fillId="0" borderId="5" xfId="50" applyNumberFormat="1" applyFont="1" applyBorder="1" applyAlignment="1">
      <alignment horizontal="center"/>
    </xf>
    <xf numFmtId="3" fontId="51" fillId="0" borderId="16" xfId="50" applyNumberFormat="1" applyFont="1" applyBorder="1" applyAlignment="1">
      <alignment horizontal="center"/>
    </xf>
    <xf numFmtId="0" fontId="5" fillId="0" borderId="109" xfId="50" applyFont="1" applyBorder="1"/>
    <xf numFmtId="0" fontId="5" fillId="0" borderId="104" xfId="50" applyFont="1" applyBorder="1"/>
    <xf numFmtId="0" fontId="4" fillId="0" borderId="104" xfId="50" applyFont="1" applyBorder="1"/>
    <xf numFmtId="3" fontId="4" fillId="0" borderId="105" xfId="50" applyNumberFormat="1" applyFont="1" applyBorder="1" applyAlignment="1">
      <alignment horizontal="center"/>
    </xf>
    <xf numFmtId="3" fontId="51" fillId="0" borderId="24" xfId="50" applyNumberFormat="1" applyFont="1" applyBorder="1" applyAlignment="1">
      <alignment horizontal="center"/>
    </xf>
    <xf numFmtId="0" fontId="5" fillId="0" borderId="0" xfId="0" applyFont="1" applyBorder="1" applyAlignment="1"/>
    <xf numFmtId="0" fontId="48" fillId="0" borderId="26" xfId="16" applyNumberFormat="1" applyFont="1" applyBorder="1" applyAlignment="1" applyProtection="1">
      <alignment horizontal="left" vertical="center" indent="1"/>
    </xf>
    <xf numFmtId="166" fontId="5" fillId="0" borderId="26" xfId="16" applyNumberFormat="1" applyFont="1" applyFill="1" applyBorder="1" applyAlignment="1" applyProtection="1">
      <alignment horizontal="left" vertical="center" indent="1"/>
    </xf>
    <xf numFmtId="166" fontId="48" fillId="0" borderId="26" xfId="16" applyNumberFormat="1" applyFont="1" applyBorder="1" applyAlignment="1" applyProtection="1">
      <alignment horizontal="left" vertical="center"/>
    </xf>
    <xf numFmtId="0" fontId="5" fillId="0" borderId="0" xfId="37" applyFont="1" applyAlignment="1" applyProtection="1">
      <alignment horizontal="left"/>
    </xf>
    <xf numFmtId="0" fontId="5" fillId="0" borderId="0" xfId="37" applyFont="1" applyProtection="1"/>
    <xf numFmtId="49" fontId="5" fillId="0" borderId="0" xfId="37" applyNumberFormat="1" applyFont="1" applyFill="1" applyAlignment="1" applyProtection="1"/>
    <xf numFmtId="0" fontId="48" fillId="0" borderId="1" xfId="0" applyFont="1" applyBorder="1" applyAlignment="1">
      <alignment horizontal="left" vertical="center" wrapText="1"/>
    </xf>
    <xf numFmtId="49" fontId="5" fillId="0" borderId="110" xfId="0" applyNumberFormat="1" applyFont="1" applyBorder="1" applyAlignment="1"/>
    <xf numFmtId="0" fontId="5" fillId="0" borderId="1" xfId="0" applyFont="1" applyBorder="1" applyAlignment="1" applyProtection="1">
      <alignment horizontal="center"/>
      <protection locked="0"/>
    </xf>
    <xf numFmtId="0" fontId="48" fillId="0" borderId="71" xfId="0" applyFont="1" applyBorder="1" applyAlignment="1" applyProtection="1">
      <alignment horizontal="left" vertical="center" wrapText="1"/>
    </xf>
    <xf numFmtId="0" fontId="8" fillId="0" borderId="71" xfId="0" applyFont="1" applyBorder="1" applyAlignment="1" applyProtection="1">
      <alignment horizontal="left" vertical="center" wrapText="1"/>
    </xf>
    <xf numFmtId="0" fontId="5" fillId="0" borderId="72" xfId="0" applyFont="1" applyBorder="1" applyAlignment="1">
      <alignment horizontal="center"/>
    </xf>
    <xf numFmtId="0" fontId="4" fillId="0" borderId="111" xfId="0" applyFont="1" applyBorder="1" applyAlignment="1"/>
    <xf numFmtId="0" fontId="4" fillId="0" borderId="112" xfId="0" applyFont="1" applyBorder="1" applyAlignment="1"/>
    <xf numFmtId="0" fontId="4" fillId="0" borderId="85" xfId="0" applyFont="1" applyBorder="1" applyAlignment="1"/>
    <xf numFmtId="0" fontId="4" fillId="0" borderId="86" xfId="0" applyFont="1" applyBorder="1" applyAlignment="1">
      <alignment horizontal="center"/>
    </xf>
    <xf numFmtId="0" fontId="7" fillId="0" borderId="0" xfId="0" applyFont="1" applyBorder="1" applyAlignment="1"/>
    <xf numFmtId="49" fontId="6" fillId="0" borderId="0" xfId="37" applyNumberFormat="1" applyFont="1" applyFill="1" applyAlignment="1" applyProtection="1"/>
    <xf numFmtId="0" fontId="7" fillId="0" borderId="88" xfId="50" applyFont="1" applyBorder="1"/>
    <xf numFmtId="0" fontId="5" fillId="0" borderId="30" xfId="50" applyFont="1" applyBorder="1" applyAlignment="1">
      <alignment horizontal="center"/>
    </xf>
    <xf numFmtId="0" fontId="5" fillId="0" borderId="1" xfId="50" applyFont="1" applyBorder="1" applyAlignment="1">
      <alignment horizontal="center"/>
    </xf>
    <xf numFmtId="0" fontId="5" fillId="0" borderId="1" xfId="50" applyFont="1" applyBorder="1" applyAlignment="1" applyProtection="1">
      <alignment horizontal="center"/>
      <protection locked="0"/>
    </xf>
    <xf numFmtId="0" fontId="5" fillId="0" borderId="15" xfId="50" applyFont="1" applyBorder="1"/>
    <xf numFmtId="0" fontId="5" fillId="0" borderId="1" xfId="50" applyNumberFormat="1" applyFont="1" applyBorder="1" applyAlignment="1" applyProtection="1">
      <alignment horizontal="center"/>
      <protection locked="0"/>
    </xf>
    <xf numFmtId="0" fontId="5" fillId="0" borderId="15" xfId="50" applyFont="1" applyBorder="1" applyAlignment="1">
      <alignment wrapText="1"/>
    </xf>
    <xf numFmtId="0" fontId="5" fillId="0" borderId="14" xfId="50" applyFont="1" applyBorder="1"/>
    <xf numFmtId="3" fontId="5" fillId="0" borderId="1" xfId="50" applyNumberFormat="1" applyFont="1" applyBorder="1" applyAlignment="1" applyProtection="1">
      <alignment horizontal="center"/>
      <protection locked="0"/>
    </xf>
    <xf numFmtId="0" fontId="5" fillId="0" borderId="105" xfId="50" applyFont="1" applyBorder="1"/>
    <xf numFmtId="0" fontId="4" fillId="0" borderId="99" xfId="50" applyFont="1" applyBorder="1"/>
    <xf numFmtId="3" fontId="4" fillId="0" borderId="1" xfId="50" applyNumberFormat="1" applyFont="1" applyBorder="1" applyAlignment="1">
      <alignment horizontal="center"/>
    </xf>
    <xf numFmtId="0" fontId="22" fillId="0" borderId="0" xfId="0" applyFont="1" applyFill="1" applyAlignment="1">
      <alignment vertical="center" wrapText="1"/>
    </xf>
    <xf numFmtId="49" fontId="5" fillId="0" borderId="113" xfId="0" applyNumberFormat="1" applyFont="1" applyBorder="1" applyAlignment="1"/>
    <xf numFmtId="0" fontId="5" fillId="0" borderId="11" xfId="0" applyFont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 wrapText="1"/>
    </xf>
    <xf numFmtId="49" fontId="33" fillId="0" borderId="26" xfId="12" applyNumberFormat="1" applyFont="1" applyFill="1" applyBorder="1" applyAlignment="1" applyProtection="1">
      <alignment horizontal="left" vertical="center" indent="1"/>
      <protection locked="0"/>
    </xf>
    <xf numFmtId="49" fontId="33" fillId="0" borderId="27" xfId="12" applyNumberFormat="1" applyFont="1" applyFill="1" applyBorder="1" applyAlignment="1" applyProtection="1">
      <alignment horizontal="left" vertical="center" wrapText="1" indent="1"/>
      <protection locked="0"/>
    </xf>
    <xf numFmtId="49" fontId="33" fillId="0" borderId="28" xfId="12" applyNumberFormat="1" applyFont="1" applyFill="1" applyBorder="1" applyAlignment="1" applyProtection="1">
      <alignment horizontal="left" vertical="center" wrapText="1" indent="1"/>
      <protection locked="0"/>
    </xf>
    <xf numFmtId="0" fontId="78" fillId="0" borderId="1" xfId="0" applyFont="1" applyFill="1" applyBorder="1" applyAlignment="1" applyProtection="1">
      <alignment horizontal="left" vertical="center" wrapText="1"/>
      <protection locked="0"/>
    </xf>
    <xf numFmtId="2" fontId="23" fillId="0" borderId="1" xfId="0" applyNumberFormat="1" applyFont="1" applyFill="1" applyBorder="1" applyAlignment="1" applyProtection="1">
      <alignment horizontal="left" vertical="center" wrapText="1"/>
    </xf>
    <xf numFmtId="0" fontId="78" fillId="0" borderId="1" xfId="0" applyFont="1" applyBorder="1" applyProtection="1">
      <protection locked="0"/>
    </xf>
    <xf numFmtId="0" fontId="79" fillId="0" borderId="1" xfId="0" applyFont="1" applyBorder="1" applyProtection="1">
      <protection locked="0"/>
    </xf>
    <xf numFmtId="0" fontId="51" fillId="0" borderId="1" xfId="0" applyFont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left" vertical="center" wrapText="1"/>
      <protection locked="0"/>
    </xf>
    <xf numFmtId="3" fontId="80" fillId="0" borderId="1" xfId="0" applyNumberFormat="1" applyFont="1" applyBorder="1" applyAlignment="1" applyProtection="1">
      <alignment horizontal="center" vertical="center" wrapText="1"/>
      <protection locked="0"/>
    </xf>
    <xf numFmtId="3" fontId="80" fillId="3" borderId="1" xfId="0" applyNumberFormat="1" applyFont="1" applyFill="1" applyBorder="1" applyAlignment="1" applyProtection="1">
      <alignment horizontal="center" vertical="center" wrapText="1"/>
    </xf>
    <xf numFmtId="3" fontId="80" fillId="4" borderId="1" xfId="0" applyNumberFormat="1" applyFont="1" applyFill="1" applyBorder="1" applyProtection="1"/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1" fillId="0" borderId="16" xfId="0" applyFont="1" applyBorder="1" applyAlignment="1" applyProtection="1">
      <alignment horizontal="center" vertical="center" wrapText="1"/>
      <protection locked="0"/>
    </xf>
    <xf numFmtId="0" fontId="78" fillId="0" borderId="1" xfId="0" applyFont="1" applyFill="1" applyBorder="1" applyProtection="1">
      <protection locked="0"/>
    </xf>
    <xf numFmtId="0" fontId="51" fillId="0" borderId="11" xfId="0" applyFont="1" applyBorder="1" applyAlignment="1" applyProtection="1">
      <alignment horizontal="center" vertical="center" wrapText="1"/>
      <protection locked="0"/>
    </xf>
    <xf numFmtId="0" fontId="51" fillId="0" borderId="94" xfId="0" applyFont="1" applyFill="1" applyBorder="1" applyAlignment="1" applyProtection="1">
      <alignment horizontal="left" vertical="center" wrapText="1"/>
    </xf>
    <xf numFmtId="0" fontId="8" fillId="0" borderId="0" xfId="3" applyFont="1" applyAlignment="1" applyProtection="1">
      <alignment horizontal="center" vertical="center" wrapText="1"/>
    </xf>
    <xf numFmtId="0" fontId="8" fillId="0" borderId="0" xfId="3" applyFont="1" applyProtection="1"/>
    <xf numFmtId="3" fontId="8" fillId="0" borderId="0" xfId="3" applyNumberFormat="1" applyFont="1" applyAlignment="1" applyProtection="1">
      <alignment horizontal="center" vertical="center" wrapText="1"/>
    </xf>
    <xf numFmtId="3" fontId="6" fillId="0" borderId="0" xfId="3" applyNumberFormat="1" applyFont="1" applyAlignment="1" applyProtection="1">
      <alignment horizontal="center" vertical="center" wrapText="1"/>
    </xf>
    <xf numFmtId="3" fontId="8" fillId="0" borderId="0" xfId="3" applyNumberFormat="1" applyFont="1" applyAlignment="1" applyProtection="1">
      <alignment wrapText="1"/>
    </xf>
    <xf numFmtId="3" fontId="6" fillId="0" borderId="0" xfId="3" applyNumberFormat="1" applyFont="1" applyAlignment="1" applyProtection="1">
      <alignment wrapText="1"/>
    </xf>
    <xf numFmtId="0" fontId="8" fillId="0" borderId="0" xfId="3" applyFont="1" applyAlignment="1" applyProtection="1">
      <alignment horizontal="left" wrapText="1"/>
    </xf>
    <xf numFmtId="0" fontId="8" fillId="0" borderId="0" xfId="3" applyFont="1" applyAlignment="1" applyProtection="1">
      <alignment wrapText="1"/>
    </xf>
    <xf numFmtId="0" fontId="78" fillId="0" borderId="1" xfId="3" applyFont="1" applyBorder="1" applyAlignment="1" applyProtection="1">
      <alignment horizontal="center" vertical="center" wrapText="1"/>
      <protection locked="0"/>
    </xf>
    <xf numFmtId="0" fontId="78" fillId="0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0" fontId="78" fillId="0" borderId="1" xfId="0" applyFont="1" applyBorder="1" applyAlignment="1" applyProtection="1">
      <alignment horizontal="center" vertical="center" wrapText="1"/>
      <protection locked="0"/>
    </xf>
    <xf numFmtId="3" fontId="23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Border="1" applyAlignment="1" applyProtection="1">
      <alignment horizontal="center" wrapText="1"/>
      <protection locked="0"/>
    </xf>
    <xf numFmtId="3" fontId="7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24" borderId="1" xfId="0" applyFont="1" applyFill="1" applyBorder="1" applyAlignment="1" applyProtection="1">
      <alignment horizontal="left" wrapText="1"/>
    </xf>
    <xf numFmtId="0" fontId="5" fillId="24" borderId="1" xfId="0" applyFont="1" applyFill="1" applyBorder="1" applyAlignment="1" applyProtection="1">
      <alignment horizontal="center" vertical="center" wrapText="1"/>
      <protection locked="0"/>
    </xf>
    <xf numFmtId="0" fontId="48" fillId="24" borderId="1" xfId="0" applyFont="1" applyFill="1" applyBorder="1" applyAlignment="1" applyProtection="1">
      <alignment horizontal="center" vertical="center" wrapText="1"/>
      <protection locked="0"/>
    </xf>
    <xf numFmtId="0" fontId="48" fillId="24" borderId="1" xfId="0" applyFont="1" applyFill="1" applyBorder="1" applyAlignment="1" applyProtection="1">
      <alignment horizontal="center" wrapText="1"/>
      <protection locked="0"/>
    </xf>
    <xf numFmtId="3" fontId="5" fillId="24" borderId="1" xfId="3" applyNumberFormat="1" applyFont="1" applyFill="1" applyBorder="1" applyAlignment="1" applyProtection="1">
      <alignment horizontal="center" vertical="center" wrapText="1"/>
    </xf>
    <xf numFmtId="0" fontId="5" fillId="24" borderId="1" xfId="0" applyFont="1" applyFill="1" applyBorder="1" applyAlignment="1" applyProtection="1">
      <alignment horizontal="center"/>
      <protection locked="0"/>
    </xf>
    <xf numFmtId="0" fontId="26" fillId="3" borderId="1" xfId="9" applyFont="1" applyFill="1" applyBorder="1" applyAlignment="1" applyProtection="1">
      <alignment horizontal="right"/>
      <protection locked="0"/>
    </xf>
    <xf numFmtId="0" fontId="78" fillId="0" borderId="1" xfId="9" applyFont="1" applyBorder="1" applyProtection="1">
      <protection locked="0"/>
    </xf>
    <xf numFmtId="0" fontId="23" fillId="0" borderId="12" xfId="9" applyFont="1" applyFill="1" applyBorder="1" applyAlignment="1" applyProtection="1">
      <alignment horizontal="right"/>
      <protection locked="0"/>
    </xf>
    <xf numFmtId="0" fontId="79" fillId="0" borderId="1" xfId="9" applyFont="1" applyFill="1" applyBorder="1" applyAlignment="1" applyProtection="1">
      <alignment horizontal="right"/>
      <protection locked="0"/>
    </xf>
    <xf numFmtId="0" fontId="78" fillId="0" borderId="1" xfId="9" applyFont="1" applyFill="1" applyBorder="1" applyAlignment="1" applyProtection="1">
      <alignment horizontal="right"/>
      <protection locked="0"/>
    </xf>
    <xf numFmtId="0" fontId="79" fillId="0" borderId="1" xfId="9" applyFont="1" applyBorder="1" applyAlignment="1" applyProtection="1">
      <alignment wrapText="1"/>
      <protection locked="0"/>
    </xf>
    <xf numFmtId="0" fontId="3" fillId="2" borderId="0" xfId="2" applyFill="1" applyAlignment="1" applyProtection="1"/>
    <xf numFmtId="0" fontId="19" fillId="0" borderId="0" xfId="0" applyFont="1" applyFill="1" applyBorder="1" applyAlignment="1"/>
    <xf numFmtId="0" fontId="19" fillId="0" borderId="0" xfId="0" applyFont="1" applyFill="1" applyBorder="1" applyAlignment="1" applyProtection="1"/>
    <xf numFmtId="0" fontId="19" fillId="0" borderId="0" xfId="0" applyFont="1" applyBorder="1" applyProtection="1"/>
    <xf numFmtId="0" fontId="0" fillId="0" borderId="0" xfId="0" applyBorder="1" applyProtection="1"/>
    <xf numFmtId="0" fontId="5" fillId="0" borderId="0" xfId="0" applyFont="1" applyBorder="1" applyAlignment="1" applyProtection="1">
      <alignment horizontal="right"/>
    </xf>
    <xf numFmtId="0" fontId="40" fillId="0" borderId="36" xfId="13" applyAlignment="1">
      <alignment vertical="center" wrapText="1"/>
    </xf>
    <xf numFmtId="0" fontId="81" fillId="2" borderId="114" xfId="0" applyFont="1" applyFill="1" applyBorder="1" applyAlignment="1">
      <alignment horizontal="left" vertical="center" wrapText="1"/>
    </xf>
    <xf numFmtId="0" fontId="81" fillId="2" borderId="115" xfId="0" applyFont="1" applyFill="1" applyBorder="1" applyAlignment="1">
      <alignment horizontal="left" vertical="center" wrapText="1"/>
    </xf>
    <xf numFmtId="0" fontId="5" fillId="2" borderId="116" xfId="0" applyFont="1" applyFill="1" applyBorder="1"/>
    <xf numFmtId="0" fontId="5" fillId="2" borderId="117" xfId="0" applyFont="1" applyFill="1" applyBorder="1"/>
    <xf numFmtId="0" fontId="40" fillId="0" borderId="36" xfId="13" applyProtection="1">
      <protection locked="0"/>
    </xf>
    <xf numFmtId="0" fontId="40" fillId="0" borderId="118" xfId="13" applyBorder="1" applyProtection="1">
      <protection locked="0"/>
    </xf>
    <xf numFmtId="0" fontId="82" fillId="0" borderId="115" xfId="13" applyFont="1" applyBorder="1"/>
    <xf numFmtId="0" fontId="82" fillId="0" borderId="36" xfId="13" applyFont="1"/>
    <xf numFmtId="0" fontId="5" fillId="0" borderId="15" xfId="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horizontal="center" vertical="center"/>
    </xf>
    <xf numFmtId="165" fontId="83" fillId="5" borderId="26" xfId="15" applyNumberFormat="1" applyFont="1" applyFill="1" applyBorder="1" applyProtection="1">
      <alignment vertical="center"/>
    </xf>
    <xf numFmtId="165" fontId="83" fillId="5" borderId="28" xfId="15" applyNumberFormat="1" applyFont="1" applyFill="1" applyBorder="1" applyAlignment="1" applyProtection="1">
      <alignment horizontal="right" vertical="center"/>
    </xf>
    <xf numFmtId="0" fontId="41" fillId="0" borderId="0" xfId="36" applyFont="1" applyFill="1" applyAlignment="1">
      <alignment horizontal="center"/>
    </xf>
    <xf numFmtId="0" fontId="41" fillId="0" borderId="0" xfId="32" applyFont="1" applyFill="1" applyAlignment="1">
      <alignment horizontal="center"/>
    </xf>
    <xf numFmtId="0" fontId="41" fillId="0" borderId="0" xfId="36" applyFont="1" applyFill="1"/>
    <xf numFmtId="4" fontId="0" fillId="0" borderId="0" xfId="0" applyNumberFormat="1"/>
    <xf numFmtId="0" fontId="84" fillId="0" borderId="0" xfId="36" applyFont="1" applyFill="1" applyBorder="1"/>
    <xf numFmtId="0" fontId="41" fillId="0" borderId="0" xfId="32" applyFont="1" applyBorder="1"/>
    <xf numFmtId="0" fontId="41" fillId="0" borderId="0" xfId="32" applyFont="1"/>
    <xf numFmtId="0" fontId="41" fillId="0" borderId="0" xfId="36" applyFont="1"/>
    <xf numFmtId="0" fontId="41" fillId="0" borderId="18" xfId="36" applyFont="1" applyFill="1" applyBorder="1" applyAlignment="1">
      <alignment horizontal="center" vertical="center" wrapText="1"/>
    </xf>
    <xf numFmtId="0" fontId="85" fillId="0" borderId="18" xfId="36" applyFont="1" applyBorder="1" applyAlignment="1">
      <alignment horizontal="center" vertical="center" wrapText="1"/>
    </xf>
    <xf numFmtId="0" fontId="41" fillId="0" borderId="29" xfId="36" applyFont="1" applyFill="1" applyBorder="1" applyAlignment="1">
      <alignment vertical="center"/>
    </xf>
    <xf numFmtId="0" fontId="41" fillId="0" borderId="21" xfId="36" applyFont="1" applyFill="1" applyBorder="1" applyAlignment="1">
      <alignment vertical="center" wrapText="1"/>
    </xf>
    <xf numFmtId="3" fontId="84" fillId="0" borderId="8" xfId="0" applyNumberFormat="1" applyFont="1" applyFill="1" applyBorder="1" applyAlignment="1">
      <alignment horizontal="center" vertical="center"/>
    </xf>
    <xf numFmtId="3" fontId="84" fillId="0" borderId="31" xfId="0" applyNumberFormat="1" applyFont="1" applyFill="1" applyBorder="1" applyAlignment="1">
      <alignment horizontal="center" vertical="center"/>
    </xf>
    <xf numFmtId="0" fontId="84" fillId="0" borderId="32" xfId="36" applyFont="1" applyFill="1" applyBorder="1" applyAlignment="1">
      <alignment horizontal="center" vertical="center"/>
    </xf>
    <xf numFmtId="0" fontId="57" fillId="0" borderId="1" xfId="36" applyFont="1" applyFill="1" applyBorder="1" applyAlignment="1" applyProtection="1">
      <alignment vertical="center" wrapText="1"/>
    </xf>
    <xf numFmtId="3" fontId="84" fillId="0" borderId="1" xfId="0" applyNumberFormat="1" applyFont="1" applyFill="1" applyBorder="1" applyAlignment="1">
      <alignment horizontal="center" vertical="center"/>
    </xf>
    <xf numFmtId="0" fontId="41" fillId="0" borderId="1" xfId="36" applyFont="1" applyFill="1" applyBorder="1" applyAlignment="1">
      <alignment horizontal="left" vertical="center"/>
    </xf>
    <xf numFmtId="0" fontId="86" fillId="0" borderId="1" xfId="36" applyFont="1" applyFill="1" applyBorder="1" applyAlignment="1">
      <alignment horizontal="center" vertical="center" wrapText="1"/>
    </xf>
    <xf numFmtId="0" fontId="84" fillId="0" borderId="22" xfId="36" applyFont="1" applyFill="1" applyBorder="1" applyAlignment="1">
      <alignment horizontal="center" vertical="center"/>
    </xf>
    <xf numFmtId="0" fontId="41" fillId="0" borderId="1" xfId="36" applyFont="1" applyFill="1" applyBorder="1" applyAlignment="1" applyProtection="1">
      <alignment horizontal="center" vertical="center"/>
      <protection locked="0"/>
    </xf>
    <xf numFmtId="0" fontId="41" fillId="0" borderId="1" xfId="36" applyFont="1" applyFill="1" applyBorder="1" applyAlignment="1">
      <alignment horizontal="center" vertical="center"/>
    </xf>
    <xf numFmtId="0" fontId="86" fillId="0" borderId="12" xfId="36" applyFont="1" applyFill="1" applyBorder="1" applyAlignment="1">
      <alignment horizontal="center" vertical="center"/>
    </xf>
    <xf numFmtId="0" fontId="41" fillId="0" borderId="12" xfId="36" applyFont="1" applyFill="1" applyBorder="1" applyAlignment="1" applyProtection="1">
      <alignment horizontal="center" vertical="center"/>
      <protection locked="0"/>
    </xf>
    <xf numFmtId="0" fontId="41" fillId="0" borderId="22" xfId="36" applyFont="1" applyFill="1" applyBorder="1" applyAlignment="1">
      <alignment horizontal="center" vertical="center"/>
    </xf>
    <xf numFmtId="0" fontId="86" fillId="0" borderId="22" xfId="36" applyFont="1" applyFill="1" applyBorder="1" applyAlignment="1">
      <alignment horizontal="center" vertical="center"/>
    </xf>
    <xf numFmtId="0" fontId="41" fillId="0" borderId="15" xfId="36" applyFont="1" applyBorder="1" applyAlignment="1"/>
    <xf numFmtId="0" fontId="41" fillId="0" borderId="12" xfId="36" applyFont="1" applyBorder="1" applyAlignment="1"/>
    <xf numFmtId="0" fontId="84" fillId="0" borderId="1" xfId="36" applyFont="1" applyFill="1" applyBorder="1" applyAlignment="1">
      <alignment horizontal="center" vertical="center"/>
    </xf>
    <xf numFmtId="0" fontId="41" fillId="0" borderId="1" xfId="36" applyFont="1" applyFill="1" applyBorder="1" applyAlignment="1">
      <alignment horizontal="center" wrapText="1"/>
    </xf>
    <xf numFmtId="0" fontId="41" fillId="0" borderId="1" xfId="36" applyFont="1" applyBorder="1" applyAlignment="1">
      <alignment wrapText="1"/>
    </xf>
    <xf numFmtId="0" fontId="41" fillId="0" borderId="1" xfId="36" applyFont="1" applyFill="1" applyBorder="1" applyAlignment="1">
      <alignment horizontal="center"/>
    </xf>
    <xf numFmtId="0" fontId="41" fillId="0" borderId="12" xfId="36" applyFont="1" applyFill="1" applyBorder="1" applyAlignment="1">
      <alignment horizontal="center"/>
    </xf>
    <xf numFmtId="0" fontId="41" fillId="0" borderId="17" xfId="36" applyFont="1" applyFill="1" applyBorder="1" applyAlignment="1">
      <alignment horizontal="center"/>
    </xf>
    <xf numFmtId="0" fontId="84" fillId="0" borderId="1" xfId="0" applyFont="1" applyFill="1" applyBorder="1" applyAlignment="1">
      <alignment horizontal="center"/>
    </xf>
    <xf numFmtId="0" fontId="88" fillId="0" borderId="0" xfId="0" applyFont="1"/>
    <xf numFmtId="0" fontId="89" fillId="0" borderId="0" xfId="0" applyFont="1"/>
    <xf numFmtId="165" fontId="63" fillId="5" borderId="26" xfId="49" applyNumberFormat="1" applyFont="1" applyFill="1" applyBorder="1" applyProtection="1">
      <alignment vertical="center"/>
      <protection hidden="1"/>
    </xf>
    <xf numFmtId="165" fontId="63" fillId="5" borderId="28" xfId="49" applyNumberFormat="1" applyFont="1" applyFill="1" applyBorder="1" applyAlignment="1" applyProtection="1">
      <alignment horizontal="right" vertical="center"/>
      <protection hidden="1"/>
    </xf>
    <xf numFmtId="166" fontId="50" fillId="0" borderId="27" xfId="46" applyNumberFormat="1" applyFont="1" applyFill="1" applyBorder="1" applyAlignment="1" applyProtection="1">
      <alignment horizontal="left" vertical="center" indent="1"/>
      <protection hidden="1"/>
    </xf>
    <xf numFmtId="166" fontId="48" fillId="0" borderId="26" xfId="46" applyNumberFormat="1" applyFont="1" applyBorder="1" applyAlignment="1" applyProtection="1">
      <alignment horizontal="left" vertical="center" indent="1"/>
      <protection hidden="1"/>
    </xf>
    <xf numFmtId="166" fontId="48" fillId="0" borderId="27" xfId="46" applyNumberFormat="1" applyFont="1" applyBorder="1" applyAlignment="1" applyProtection="1">
      <alignment horizontal="left" vertical="center" indent="1"/>
      <protection hidden="1"/>
    </xf>
    <xf numFmtId="166" fontId="50" fillId="0" borderId="27" xfId="46" applyNumberFormat="1" applyFont="1" applyBorder="1" applyAlignment="1" applyProtection="1">
      <alignment horizontal="left" vertical="center" indent="1"/>
      <protection hidden="1"/>
    </xf>
    <xf numFmtId="4" fontId="61" fillId="0" borderId="0" xfId="51" applyNumberFormat="1" applyFont="1" applyProtection="1">
      <protection hidden="1"/>
    </xf>
    <xf numFmtId="0" fontId="61" fillId="0" borderId="0" xfId="51" applyFont="1" applyProtection="1">
      <protection hidden="1"/>
    </xf>
    <xf numFmtId="166" fontId="50" fillId="0" borderId="28" xfId="46" applyNumberFormat="1" applyFont="1" applyFill="1" applyBorder="1" applyAlignment="1" applyProtection="1">
      <alignment horizontal="left" vertical="center" indent="1"/>
      <protection hidden="1"/>
    </xf>
    <xf numFmtId="166" fontId="13" fillId="0" borderId="28" xfId="46" applyNumberFormat="1" applyFont="1" applyFill="1" applyBorder="1" applyAlignment="1" applyProtection="1">
      <alignment horizontal="left" vertical="center"/>
      <protection hidden="1"/>
    </xf>
    <xf numFmtId="166" fontId="13" fillId="0" borderId="26" xfId="46" applyNumberFormat="1" applyFont="1" applyBorder="1" applyAlignment="1" applyProtection="1">
      <alignment horizontal="left" vertical="center"/>
      <protection hidden="1"/>
    </xf>
    <xf numFmtId="166" fontId="13" fillId="0" borderId="27" xfId="46" applyNumberFormat="1" applyFont="1" applyBorder="1" applyAlignment="1" applyProtection="1">
      <alignment horizontal="left" vertical="center"/>
      <protection hidden="1"/>
    </xf>
    <xf numFmtId="0" fontId="61" fillId="0" borderId="0" xfId="51" applyFont="1" applyFill="1" applyProtection="1">
      <protection hidden="1"/>
    </xf>
    <xf numFmtId="0" fontId="7" fillId="0" borderId="11" xfId="29" applyFont="1" applyFill="1" applyBorder="1" applyAlignment="1" applyProtection="1">
      <alignment horizontal="center" vertical="center"/>
      <protection hidden="1"/>
    </xf>
    <xf numFmtId="168" fontId="7" fillId="0" borderId="11" xfId="29" applyNumberFormat="1" applyFont="1" applyFill="1" applyBorder="1" applyAlignment="1" applyProtection="1">
      <alignment horizontal="center" vertical="center" wrapText="1"/>
      <protection hidden="1"/>
    </xf>
    <xf numFmtId="0" fontId="7" fillId="0" borderId="11" xfId="29" applyFont="1" applyFill="1" applyBorder="1" applyAlignment="1" applyProtection="1">
      <alignment horizontal="center" vertical="center" wrapText="1"/>
      <protection hidden="1"/>
    </xf>
    <xf numFmtId="0" fontId="7" fillId="0" borderId="11" xfId="29" applyFont="1" applyBorder="1" applyAlignment="1" applyProtection="1">
      <alignment horizontal="center" vertical="center"/>
      <protection hidden="1"/>
    </xf>
    <xf numFmtId="168" fontId="7" fillId="0" borderId="11" xfId="29" applyNumberFormat="1" applyFont="1" applyBorder="1" applyAlignment="1" applyProtection="1">
      <alignment horizontal="center" vertical="center" wrapText="1"/>
      <protection hidden="1"/>
    </xf>
    <xf numFmtId="0" fontId="7" fillId="0" borderId="11" xfId="29" applyFont="1" applyBorder="1" applyAlignment="1" applyProtection="1">
      <alignment horizontal="center" vertical="center" wrapText="1"/>
      <protection hidden="1"/>
    </xf>
    <xf numFmtId="0" fontId="4" fillId="25" borderId="1" xfId="29" applyFont="1" applyFill="1" applyBorder="1" applyProtection="1">
      <protection hidden="1"/>
    </xf>
    <xf numFmtId="3" fontId="4" fillId="25" borderId="1" xfId="29" applyNumberFormat="1" applyFont="1" applyFill="1" applyBorder="1" applyProtection="1">
      <protection hidden="1"/>
    </xf>
    <xf numFmtId="3" fontId="4" fillId="25" borderId="1" xfId="29" applyNumberFormat="1" applyFont="1" applyFill="1" applyBorder="1" applyAlignment="1" applyProtection="1">
      <alignment horizontal="right"/>
      <protection hidden="1"/>
    </xf>
    <xf numFmtId="0" fontId="4" fillId="25" borderId="15" xfId="29" applyFont="1" applyFill="1" applyBorder="1" applyProtection="1">
      <protection hidden="1"/>
    </xf>
    <xf numFmtId="49" fontId="17" fillId="0" borderId="1" xfId="41" applyNumberFormat="1" applyFont="1" applyBorder="1" applyAlignment="1" applyProtection="1">
      <protection hidden="1"/>
    </xf>
    <xf numFmtId="0" fontId="17" fillId="0" borderId="1" xfId="41" applyFont="1" applyBorder="1" applyProtection="1">
      <protection hidden="1"/>
    </xf>
    <xf numFmtId="0" fontId="5" fillId="0" borderId="1" xfId="29" applyFont="1" applyFill="1" applyBorder="1" applyProtection="1">
      <protection hidden="1"/>
    </xf>
    <xf numFmtId="3" fontId="5" fillId="0" borderId="1" xfId="29" applyNumberFormat="1" applyFont="1" applyFill="1" applyBorder="1" applyProtection="1">
      <protection hidden="1"/>
    </xf>
    <xf numFmtId="3" fontId="5" fillId="0" borderId="1" xfId="29" applyNumberFormat="1" applyFont="1" applyFill="1" applyBorder="1" applyAlignment="1" applyProtection="1">
      <alignment horizontal="right"/>
      <protection hidden="1"/>
    </xf>
    <xf numFmtId="3" fontId="4" fillId="0" borderId="1" xfId="37" applyNumberFormat="1" applyFont="1" applyFill="1" applyBorder="1" applyProtection="1">
      <protection hidden="1"/>
    </xf>
    <xf numFmtId="3" fontId="4" fillId="25" borderId="1" xfId="37" applyNumberFormat="1" applyFont="1" applyFill="1" applyBorder="1" applyProtection="1">
      <protection hidden="1"/>
    </xf>
    <xf numFmtId="0" fontId="5" fillId="24" borderId="1" xfId="37" applyFont="1" applyFill="1" applyBorder="1" applyProtection="1">
      <protection hidden="1"/>
    </xf>
    <xf numFmtId="49" fontId="62" fillId="24" borderId="1" xfId="41" applyNumberFormat="1" applyFont="1" applyFill="1" applyBorder="1" applyAlignment="1" applyProtection="1">
      <protection hidden="1"/>
    </xf>
    <xf numFmtId="3" fontId="6" fillId="24" borderId="1" xfId="37" applyNumberFormat="1" applyFont="1" applyFill="1" applyBorder="1" applyProtection="1">
      <protection hidden="1"/>
    </xf>
    <xf numFmtId="3" fontId="4" fillId="24" borderId="1" xfId="37" applyNumberFormat="1" applyFont="1" applyFill="1" applyBorder="1" applyProtection="1">
      <protection hidden="1"/>
    </xf>
    <xf numFmtId="3" fontId="4" fillId="24" borderId="1" xfId="29" applyNumberFormat="1" applyFont="1" applyFill="1" applyBorder="1" applyAlignment="1" applyProtection="1">
      <alignment horizontal="right"/>
      <protection hidden="1"/>
    </xf>
    <xf numFmtId="0" fontId="5" fillId="2" borderId="1" xfId="37" applyFont="1" applyFill="1" applyBorder="1" applyProtection="1">
      <protection hidden="1"/>
    </xf>
    <xf numFmtId="49" fontId="17" fillId="2" borderId="1" xfId="41" applyNumberFormat="1" applyFont="1" applyFill="1" applyBorder="1" applyAlignment="1" applyProtection="1">
      <protection hidden="1"/>
    </xf>
    <xf numFmtId="3" fontId="4" fillId="2" borderId="1" xfId="37" applyNumberFormat="1" applyFont="1" applyFill="1" applyBorder="1" applyProtection="1">
      <protection hidden="1"/>
    </xf>
    <xf numFmtId="0" fontId="5" fillId="0" borderId="1" xfId="37" applyFont="1" applyBorder="1" applyProtection="1">
      <protection hidden="1"/>
    </xf>
    <xf numFmtId="3" fontId="5" fillId="0" borderId="1" xfId="37" applyNumberFormat="1" applyFont="1" applyFill="1" applyBorder="1" applyProtection="1">
      <protection hidden="1"/>
    </xf>
    <xf numFmtId="3" fontId="5" fillId="2" borderId="1" xfId="37" applyNumberFormat="1" applyFont="1" applyFill="1" applyBorder="1" applyProtection="1">
      <protection hidden="1"/>
    </xf>
    <xf numFmtId="0" fontId="4" fillId="24" borderId="1" xfId="29" applyFont="1" applyFill="1" applyBorder="1" applyProtection="1">
      <protection hidden="1"/>
    </xf>
    <xf numFmtId="0" fontId="5" fillId="0" borderId="1" xfId="37" applyFont="1" applyFill="1" applyBorder="1" applyProtection="1">
      <protection hidden="1"/>
    </xf>
    <xf numFmtId="49" fontId="17" fillId="0" borderId="1" xfId="41" applyNumberFormat="1" applyFont="1" applyFill="1" applyBorder="1" applyAlignment="1" applyProtection="1">
      <protection hidden="1"/>
    </xf>
    <xf numFmtId="4" fontId="61" fillId="0" borderId="0" xfId="51" applyNumberFormat="1" applyFont="1" applyFill="1" applyProtection="1">
      <protection hidden="1"/>
    </xf>
    <xf numFmtId="0" fontId="4" fillId="24" borderId="1" xfId="37" applyFont="1" applyFill="1" applyBorder="1" applyProtection="1">
      <protection hidden="1"/>
    </xf>
    <xf numFmtId="49" fontId="5" fillId="0" borderId="1" xfId="41" applyNumberFormat="1" applyFont="1" applyBorder="1" applyAlignment="1" applyProtection="1">
      <protection hidden="1"/>
    </xf>
    <xf numFmtId="49" fontId="62" fillId="24" borderId="1" xfId="41" applyNumberFormat="1" applyFont="1" applyFill="1" applyBorder="1" applyAlignment="1" applyProtection="1">
      <alignment wrapText="1"/>
      <protection hidden="1"/>
    </xf>
    <xf numFmtId="49" fontId="17" fillId="0" borderId="1" xfId="41" applyNumberFormat="1" applyFont="1" applyFill="1" applyBorder="1" applyAlignment="1" applyProtection="1">
      <alignment wrapText="1"/>
      <protection hidden="1"/>
    </xf>
    <xf numFmtId="0" fontId="9" fillId="0" borderId="1" xfId="29" applyFont="1" applyFill="1" applyBorder="1" applyProtection="1">
      <protection hidden="1"/>
    </xf>
    <xf numFmtId="3" fontId="9" fillId="0" borderId="1" xfId="37" applyNumberFormat="1" applyFont="1" applyFill="1" applyBorder="1" applyProtection="1">
      <protection hidden="1"/>
    </xf>
    <xf numFmtId="3" fontId="0" fillId="0" borderId="1" xfId="29" applyNumberFormat="1" applyFont="1" applyFill="1" applyBorder="1" applyAlignment="1" applyProtection="1">
      <alignment horizontal="right"/>
      <protection hidden="1"/>
    </xf>
    <xf numFmtId="3" fontId="61" fillId="0" borderId="0" xfId="51" applyNumberFormat="1" applyFont="1" applyFill="1" applyProtection="1">
      <protection hidden="1"/>
    </xf>
    <xf numFmtId="0" fontId="91" fillId="24" borderId="1" xfId="37" applyFont="1" applyFill="1" applyBorder="1" applyProtection="1">
      <protection hidden="1"/>
    </xf>
    <xf numFmtId="3" fontId="4" fillId="24" borderId="1" xfId="37" applyNumberFormat="1" applyFont="1" applyFill="1" applyBorder="1" applyProtection="1">
      <protection locked="0"/>
    </xf>
    <xf numFmtId="0" fontId="92" fillId="0" borderId="0" xfId="51" applyFont="1" applyProtection="1">
      <protection hidden="1"/>
    </xf>
    <xf numFmtId="0" fontId="17" fillId="0" borderId="1" xfId="37" applyFont="1" applyFill="1" applyBorder="1" applyProtection="1">
      <protection hidden="1"/>
    </xf>
    <xf numFmtId="0" fontId="93" fillId="0" borderId="1" xfId="29" applyFont="1" applyFill="1" applyBorder="1" applyProtection="1">
      <protection locked="0"/>
    </xf>
    <xf numFmtId="3" fontId="93" fillId="0" borderId="1" xfId="37" applyNumberFormat="1" applyFont="1" applyFill="1" applyBorder="1" applyProtection="1">
      <protection locked="0"/>
    </xf>
    <xf numFmtId="3" fontId="17" fillId="0" borderId="1" xfId="29" applyNumberFormat="1" applyFont="1" applyFill="1" applyBorder="1" applyAlignment="1" applyProtection="1">
      <alignment horizontal="right"/>
      <protection hidden="1"/>
    </xf>
    <xf numFmtId="0" fontId="61" fillId="0" borderId="0" xfId="51" applyFont="1" applyFill="1" applyBorder="1" applyProtection="1">
      <protection hidden="1"/>
    </xf>
    <xf numFmtId="0" fontId="5" fillId="0" borderId="1" xfId="37" applyFont="1" applyBorder="1" applyAlignment="1" applyProtection="1">
      <alignment horizontal="left"/>
      <protection hidden="1"/>
    </xf>
    <xf numFmtId="0" fontId="5" fillId="0" borderId="1" xfId="37" applyFont="1" applyFill="1" applyBorder="1" applyAlignment="1" applyProtection="1">
      <alignment horizontal="center" vertical="center" wrapText="1"/>
      <protection hidden="1"/>
    </xf>
    <xf numFmtId="49" fontId="17" fillId="0" borderId="1" xfId="41" applyNumberFormat="1" applyFont="1" applyFill="1" applyBorder="1" applyAlignment="1" applyProtection="1">
      <alignment horizontal="center" vertical="center"/>
      <protection hidden="1"/>
    </xf>
    <xf numFmtId="3" fontId="5" fillId="0" borderId="1" xfId="29" applyNumberFormat="1" applyFont="1" applyFill="1" applyBorder="1" applyAlignment="1" applyProtection="1">
      <alignment horizontal="center" vertical="center"/>
      <protection hidden="1"/>
    </xf>
    <xf numFmtId="0" fontId="5" fillId="0" borderId="1" xfId="29" applyFont="1" applyFill="1" applyBorder="1" applyAlignment="1" applyProtection="1">
      <alignment horizontal="right" vertical="center"/>
      <protection hidden="1"/>
    </xf>
    <xf numFmtId="0" fontId="61" fillId="0" borderId="0" xfId="51" applyFont="1" applyFill="1" applyAlignment="1" applyProtection="1">
      <alignment horizontal="center" vertical="center"/>
      <protection hidden="1"/>
    </xf>
    <xf numFmtId="49" fontId="17" fillId="25" borderId="1" xfId="41" applyNumberFormat="1" applyFont="1" applyFill="1" applyBorder="1" applyAlignment="1" applyProtection="1">
      <protection hidden="1"/>
    </xf>
    <xf numFmtId="4" fontId="4" fillId="25" borderId="1" xfId="29" applyNumberFormat="1" applyFont="1" applyFill="1" applyBorder="1" applyProtection="1">
      <protection hidden="1"/>
    </xf>
    <xf numFmtId="3" fontId="5" fillId="0" borderId="1" xfId="29" applyNumberFormat="1" applyFont="1" applyFill="1" applyBorder="1" applyAlignment="1" applyProtection="1">
      <protection hidden="1"/>
    </xf>
    <xf numFmtId="4" fontId="5" fillId="0" borderId="1" xfId="29" applyNumberFormat="1" applyFont="1" applyFill="1" applyBorder="1" applyAlignment="1" applyProtection="1">
      <alignment horizontal="right"/>
      <protection hidden="1"/>
    </xf>
    <xf numFmtId="49" fontId="17" fillId="0" borderId="1" xfId="41" applyNumberFormat="1" applyFont="1" applyBorder="1" applyAlignment="1" applyProtection="1">
      <alignment wrapText="1"/>
      <protection hidden="1"/>
    </xf>
    <xf numFmtId="49" fontId="62" fillId="25" borderId="1" xfId="41" applyNumberFormat="1" applyFont="1" applyFill="1" applyBorder="1" applyAlignment="1" applyProtection="1">
      <protection hidden="1"/>
    </xf>
    <xf numFmtId="49" fontId="17" fillId="0" borderId="0" xfId="41" applyNumberFormat="1" applyFont="1" applyFill="1" applyBorder="1" applyAlignment="1" applyProtection="1">
      <protection hidden="1"/>
    </xf>
    <xf numFmtId="165" fontId="63" fillId="5" borderId="26" xfId="48" applyNumberFormat="1" applyFont="1" applyFill="1" applyBorder="1" applyProtection="1">
      <alignment vertical="center"/>
    </xf>
    <xf numFmtId="165" fontId="63" fillId="5" borderId="28" xfId="48" applyNumberFormat="1" applyFont="1" applyFill="1" applyBorder="1" applyAlignment="1" applyProtection="1">
      <alignment horizontal="right" vertical="center"/>
    </xf>
    <xf numFmtId="166" fontId="48" fillId="0" borderId="26" xfId="16" applyNumberFormat="1" applyFont="1" applyBorder="1" applyAlignment="1" applyProtection="1">
      <alignment vertical="center"/>
    </xf>
    <xf numFmtId="166" fontId="48" fillId="0" borderId="27" xfId="16" applyNumberFormat="1" applyFont="1" applyBorder="1" applyAlignment="1" applyProtection="1">
      <alignment vertical="center"/>
    </xf>
    <xf numFmtId="0" fontId="8" fillId="0" borderId="0" xfId="31" applyFont="1"/>
    <xf numFmtId="3" fontId="8" fillId="0" borderId="0" xfId="31" applyNumberFormat="1" applyFont="1"/>
    <xf numFmtId="166" fontId="20" fillId="0" borderId="27" xfId="16" applyNumberFormat="1" applyFont="1" applyBorder="1" applyAlignment="1" applyProtection="1">
      <alignment horizontal="left" vertical="center" indent="1"/>
    </xf>
    <xf numFmtId="4" fontId="50" fillId="0" borderId="27" xfId="16" applyNumberFormat="1" applyFont="1" applyBorder="1" applyAlignment="1" applyProtection="1">
      <alignment horizontal="left" vertical="center" indent="1"/>
    </xf>
    <xf numFmtId="4" fontId="5" fillId="0" borderId="0" xfId="0" applyNumberFormat="1" applyFont="1"/>
    <xf numFmtId="166" fontId="48" fillId="0" borderId="27" xfId="16" applyNumberFormat="1" applyFont="1" applyBorder="1" applyAlignment="1" applyProtection="1">
      <alignment horizontal="left" vertical="center" indent="1"/>
    </xf>
    <xf numFmtId="166" fontId="20" fillId="0" borderId="27" xfId="16" applyNumberFormat="1" applyFont="1" applyBorder="1" applyAlignment="1" applyProtection="1">
      <alignment horizontal="left" vertical="center"/>
    </xf>
    <xf numFmtId="4" fontId="13" fillId="0" borderId="27" xfId="16" applyNumberFormat="1" applyFont="1" applyBorder="1" applyAlignment="1" applyProtection="1">
      <alignment horizontal="left" vertical="center"/>
    </xf>
    <xf numFmtId="0" fontId="4" fillId="0" borderId="0" xfId="31" applyFont="1" applyFill="1"/>
    <xf numFmtId="0" fontId="20" fillId="0" borderId="0" xfId="31" applyFont="1" applyFill="1"/>
    <xf numFmtId="4" fontId="4" fillId="0" borderId="0" xfId="31" applyNumberFormat="1" applyFont="1" applyFill="1"/>
    <xf numFmtId="0" fontId="5" fillId="5" borderId="15" xfId="31" applyFont="1" applyFill="1" applyBorder="1" applyAlignment="1">
      <alignment horizontal="center" vertical="center" wrapText="1"/>
    </xf>
    <xf numFmtId="0" fontId="5" fillId="5" borderId="1" xfId="31" applyFont="1" applyFill="1" applyBorder="1" applyAlignment="1">
      <alignment horizontal="center" vertical="center" wrapText="1"/>
    </xf>
    <xf numFmtId="3" fontId="5" fillId="0" borderId="1" xfId="31" applyNumberFormat="1" applyFont="1" applyBorder="1" applyAlignment="1">
      <alignment horizontal="center" vertical="center" wrapText="1"/>
    </xf>
    <xf numFmtId="4" fontId="5" fillId="0" borderId="1" xfId="31" applyNumberFormat="1" applyFont="1" applyBorder="1" applyAlignment="1">
      <alignment horizontal="center" vertical="center" wrapText="1"/>
    </xf>
    <xf numFmtId="0" fontId="20" fillId="0" borderId="0" xfId="0" applyFont="1"/>
    <xf numFmtId="0" fontId="17" fillId="0" borderId="1" xfId="31" applyFont="1" applyBorder="1" applyAlignment="1">
      <alignment horizontal="center" vertical="center"/>
    </xf>
    <xf numFmtId="0" fontId="17" fillId="0" borderId="1" xfId="31" applyFont="1" applyBorder="1" applyAlignment="1">
      <alignment vertical="center" wrapText="1"/>
    </xf>
    <xf numFmtId="0" fontId="61" fillId="0" borderId="1" xfId="31" applyFont="1" applyBorder="1" applyAlignment="1">
      <alignment horizontal="center" vertical="center"/>
    </xf>
    <xf numFmtId="0" fontId="61" fillId="0" borderId="1" xfId="31" applyFont="1" applyBorder="1" applyAlignment="1">
      <alignment horizontal="center" vertical="center" wrapText="1"/>
    </xf>
    <xf numFmtId="0" fontId="94" fillId="0" borderId="1" xfId="31" applyFont="1" applyBorder="1" applyAlignment="1">
      <alignment horizontal="center" vertical="center"/>
    </xf>
    <xf numFmtId="0" fontId="94" fillId="0" borderId="1" xfId="31" applyFont="1" applyBorder="1" applyAlignment="1">
      <alignment vertical="center" wrapText="1"/>
    </xf>
    <xf numFmtId="0" fontId="95" fillId="0" borderId="1" xfId="31" applyFont="1" applyBorder="1" applyAlignment="1">
      <alignment horizontal="center" vertical="center"/>
    </xf>
    <xf numFmtId="0" fontId="95" fillId="0" borderId="0" xfId="0" applyFont="1"/>
    <xf numFmtId="0" fontId="62" fillId="0" borderId="1" xfId="31" applyFont="1" applyBorder="1" applyAlignment="1">
      <alignment horizontal="center" vertical="center"/>
    </xf>
    <xf numFmtId="0" fontId="62" fillId="0" borderId="1" xfId="31" applyFont="1" applyBorder="1" applyAlignment="1">
      <alignment vertical="center" wrapText="1"/>
    </xf>
    <xf numFmtId="4" fontId="61" fillId="0" borderId="1" xfId="31" applyNumberFormat="1" applyFont="1" applyBorder="1" applyAlignment="1">
      <alignment horizontal="center" vertical="center" wrapText="1"/>
    </xf>
    <xf numFmtId="0" fontId="96" fillId="0" borderId="0" xfId="0" applyFont="1"/>
    <xf numFmtId="0" fontId="5" fillId="0" borderId="0" xfId="31" applyFont="1"/>
    <xf numFmtId="0" fontId="5" fillId="0" borderId="57" xfId="31" applyFont="1" applyBorder="1" applyAlignment="1">
      <alignment horizontal="center"/>
    </xf>
    <xf numFmtId="0" fontId="61" fillId="0" borderId="0" xfId="32" applyFont="1"/>
    <xf numFmtId="3" fontId="61" fillId="0" borderId="0" xfId="32" applyNumberFormat="1" applyFont="1"/>
    <xf numFmtId="0" fontId="20" fillId="0" borderId="0" xfId="31" applyFont="1"/>
    <xf numFmtId="4" fontId="5" fillId="0" borderId="0" xfId="31" applyNumberFormat="1" applyFont="1" applyBorder="1" applyAlignment="1">
      <alignment horizontal="center"/>
    </xf>
    <xf numFmtId="0" fontId="4" fillId="0" borderId="0" xfId="31" applyFont="1" applyAlignment="1">
      <alignment horizontal="right"/>
    </xf>
    <xf numFmtId="4" fontId="5" fillId="0" borderId="0" xfId="31" applyNumberFormat="1" applyFont="1"/>
    <xf numFmtId="0" fontId="97" fillId="0" borderId="0" xfId="32" applyFont="1"/>
    <xf numFmtId="4" fontId="61" fillId="0" borderId="0" xfId="32" applyNumberFormat="1" applyFont="1"/>
    <xf numFmtId="3" fontId="5" fillId="0" borderId="0" xfId="0" applyNumberFormat="1" applyFont="1"/>
    <xf numFmtId="4" fontId="22" fillId="0" borderId="120" xfId="0" applyNumberFormat="1" applyFont="1" applyBorder="1" applyAlignment="1">
      <alignment vertical="center"/>
    </xf>
    <xf numFmtId="4" fontId="22" fillId="0" borderId="1" xfId="0" applyNumberFormat="1" applyFont="1" applyBorder="1" applyAlignment="1">
      <alignment vertical="center"/>
    </xf>
    <xf numFmtId="0" fontId="11" fillId="10" borderId="1" xfId="0" applyFont="1" applyFill="1" applyBorder="1" applyAlignment="1">
      <alignment vertical="center"/>
    </xf>
    <xf numFmtId="4" fontId="11" fillId="0" borderId="1" xfId="0" applyNumberFormat="1" applyFont="1" applyBorder="1" applyAlignment="1">
      <alignment vertical="center"/>
    </xf>
    <xf numFmtId="0" fontId="11" fillId="0" borderId="12" xfId="0" applyFont="1" applyBorder="1"/>
    <xf numFmtId="0" fontId="11" fillId="0" borderId="15" xfId="0" applyFont="1" applyBorder="1" applyAlignment="1">
      <alignment horizontal="right" vertical="center" wrapText="1"/>
    </xf>
    <xf numFmtId="4" fontId="11" fillId="0" borderId="15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4" fontId="22" fillId="0" borderId="89" xfId="0" applyNumberFormat="1" applyFont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4" fontId="11" fillId="0" borderId="15" xfId="0" applyNumberFormat="1" applyFont="1" applyBorder="1" applyAlignment="1">
      <alignment vertical="center"/>
    </xf>
    <xf numFmtId="0" fontId="11" fillId="6" borderId="17" xfId="0" applyFont="1" applyFill="1" applyBorder="1" applyAlignment="1">
      <alignment vertical="center"/>
    </xf>
    <xf numFmtId="4" fontId="22" fillId="0" borderId="120" xfId="0" applyNumberFormat="1" applyFont="1" applyBorder="1" applyAlignment="1">
      <alignment horizontal="right" vertical="center"/>
    </xf>
    <xf numFmtId="4" fontId="11" fillId="0" borderId="14" xfId="0" applyNumberFormat="1" applyFont="1" applyBorder="1" applyAlignment="1">
      <alignment horizontal="right" vertical="center" wrapText="1"/>
    </xf>
    <xf numFmtId="0" fontId="11" fillId="11" borderId="15" xfId="0" applyFont="1" applyFill="1" applyBorder="1"/>
    <xf numFmtId="0" fontId="11" fillId="12" borderId="17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/>
    </xf>
    <xf numFmtId="4" fontId="11" fillId="11" borderId="1" xfId="0" applyNumberFormat="1" applyFont="1" applyFill="1" applyBorder="1" applyAlignment="1">
      <alignment vertical="center"/>
    </xf>
    <xf numFmtId="4" fontId="22" fillId="0" borderId="24" xfId="0" applyNumberFormat="1" applyFont="1" applyBorder="1" applyAlignment="1">
      <alignment vertical="center"/>
    </xf>
    <xf numFmtId="4" fontId="11" fillId="0" borderId="11" xfId="0" applyNumberFormat="1" applyFont="1" applyBorder="1"/>
    <xf numFmtId="4" fontId="30" fillId="0" borderId="24" xfId="0" applyNumberFormat="1" applyFont="1" applyFill="1" applyBorder="1" applyAlignment="1">
      <alignment horizontal="right" vertical="center"/>
    </xf>
    <xf numFmtId="4" fontId="22" fillId="0" borderId="24" xfId="0" applyNumberFormat="1" applyFont="1" applyBorder="1"/>
    <xf numFmtId="4" fontId="30" fillId="0" borderId="1" xfId="0" applyNumberFormat="1" applyFont="1" applyBorder="1"/>
    <xf numFmtId="4" fontId="30" fillId="0" borderId="1" xfId="0" applyNumberFormat="1" applyFont="1" applyFill="1" applyBorder="1"/>
    <xf numFmtId="49" fontId="22" fillId="0" borderId="0" xfId="0" applyNumberFormat="1" applyFont="1" applyFill="1" applyAlignment="1">
      <alignment vertical="center"/>
    </xf>
    <xf numFmtId="16" fontId="11" fillId="8" borderId="1" xfId="0" quotePrefix="1" applyNumberFormat="1" applyFont="1" applyFill="1" applyBorder="1" applyAlignment="1">
      <alignment horizontal="left" vertical="center"/>
    </xf>
    <xf numFmtId="0" fontId="11" fillId="0" borderId="15" xfId="0" applyFont="1" applyFill="1" applyBorder="1" applyAlignment="1">
      <alignment vertical="center"/>
    </xf>
    <xf numFmtId="0" fontId="25" fillId="11" borderId="1" xfId="3" applyFont="1" applyFill="1" applyBorder="1"/>
    <xf numFmtId="0" fontId="25" fillId="11" borderId="1" xfId="3" applyFont="1" applyFill="1" applyBorder="1" applyAlignment="1">
      <alignment wrapText="1"/>
    </xf>
    <xf numFmtId="0" fontId="25" fillId="11" borderId="1" xfId="3" applyFont="1" applyFill="1" applyBorder="1" applyAlignment="1">
      <alignment horizontal="left" wrapText="1"/>
    </xf>
    <xf numFmtId="2" fontId="67" fillId="0" borderId="121" xfId="0" applyNumberFormat="1" applyFont="1" applyFill="1" applyBorder="1" applyAlignment="1">
      <alignment horizontal="center" vertical="center"/>
    </xf>
    <xf numFmtId="2" fontId="67" fillId="0" borderId="4" xfId="0" applyNumberFormat="1" applyFont="1" applyFill="1" applyBorder="1" applyAlignment="1">
      <alignment horizontal="center" vertical="center"/>
    </xf>
    <xf numFmtId="2" fontId="67" fillId="0" borderId="122" xfId="0" applyNumberFormat="1" applyFont="1" applyFill="1" applyBorder="1" applyAlignment="1">
      <alignment horizontal="center" vertical="center"/>
    </xf>
    <xf numFmtId="2" fontId="67" fillId="0" borderId="123" xfId="0" applyNumberFormat="1" applyFont="1" applyFill="1" applyBorder="1" applyAlignment="1">
      <alignment horizontal="center" vertical="center"/>
    </xf>
    <xf numFmtId="2" fontId="69" fillId="0" borderId="122" xfId="0" applyNumberFormat="1" applyFont="1" applyFill="1" applyBorder="1" applyAlignment="1">
      <alignment horizontal="center" vertical="center"/>
    </xf>
    <xf numFmtId="2" fontId="69" fillId="0" borderId="123" xfId="0" applyNumberFormat="1" applyFont="1" applyFill="1" applyBorder="1" applyAlignment="1">
      <alignment horizontal="center" vertical="center"/>
    </xf>
    <xf numFmtId="0" fontId="5" fillId="0" borderId="27" xfId="16" applyNumberFormat="1" applyFont="1" applyBorder="1" applyAlignment="1" applyProtection="1">
      <alignment horizontal="center" vertical="center"/>
    </xf>
    <xf numFmtId="0" fontId="4" fillId="0" borderId="66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6" xfId="0" applyFont="1" applyFill="1" applyBorder="1" applyAlignment="1">
      <alignment horizontal="center" vertical="center"/>
    </xf>
    <xf numFmtId="166" fontId="64" fillId="0" borderId="0" xfId="16" applyNumberFormat="1" applyFont="1" applyBorder="1" applyAlignment="1" applyProtection="1">
      <alignment horizontal="left" vertical="center" indent="1"/>
    </xf>
    <xf numFmtId="166" fontId="13" fillId="0" borderId="0" xfId="16" applyNumberFormat="1" applyFont="1" applyBorder="1" applyAlignment="1" applyProtection="1">
      <alignment horizontal="left" vertical="center"/>
    </xf>
    <xf numFmtId="2" fontId="67" fillId="0" borderId="124" xfId="0" applyNumberFormat="1" applyFont="1" applyFill="1" applyBorder="1" applyAlignment="1">
      <alignment horizontal="center" vertical="center"/>
    </xf>
    <xf numFmtId="2" fontId="69" fillId="0" borderId="9" xfId="0" applyNumberFormat="1" applyFont="1" applyFill="1" applyBorder="1" applyAlignment="1">
      <alignment horizontal="center" vertical="center"/>
    </xf>
    <xf numFmtId="2" fontId="69" fillId="0" borderId="3" xfId="0" applyNumberFormat="1" applyFont="1" applyFill="1" applyBorder="1" applyAlignment="1">
      <alignment horizontal="center" vertical="center"/>
    </xf>
    <xf numFmtId="0" fontId="51" fillId="0" borderId="2" xfId="0" applyFont="1" applyFill="1" applyBorder="1" applyAlignment="1" applyProtection="1">
      <alignment horizontal="center" vertical="center"/>
    </xf>
    <xf numFmtId="2" fontId="69" fillId="0" borderId="124" xfId="0" applyNumberFormat="1" applyFont="1" applyFill="1" applyBorder="1" applyAlignment="1">
      <alignment horizontal="center" vertical="center"/>
    </xf>
    <xf numFmtId="2" fontId="69" fillId="0" borderId="2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2" fontId="9" fillId="0" borderId="16" xfId="0" applyNumberFormat="1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2" fontId="51" fillId="0" borderId="39" xfId="0" applyNumberFormat="1" applyFont="1" applyFill="1" applyBorder="1" applyAlignment="1">
      <alignment horizontal="center" vertical="center"/>
    </xf>
    <xf numFmtId="0" fontId="51" fillId="0" borderId="39" xfId="0" applyFont="1" applyFill="1" applyBorder="1" applyAlignment="1">
      <alignment horizontal="center" vertical="center"/>
    </xf>
    <xf numFmtId="2" fontId="68" fillId="0" borderId="39" xfId="0" applyNumberFormat="1" applyFont="1" applyFill="1" applyBorder="1" applyAlignment="1">
      <alignment horizontal="center" vertical="center"/>
    </xf>
    <xf numFmtId="2" fontId="66" fillId="0" borderId="11" xfId="0" applyNumberFormat="1" applyFont="1" applyFill="1" applyBorder="1" applyAlignment="1">
      <alignment horizontal="center" vertical="center"/>
    </xf>
    <xf numFmtId="49" fontId="33" fillId="0" borderId="27" xfId="17" applyNumberFormat="1" applyFont="1" applyFill="1" applyBorder="1" applyAlignment="1" applyProtection="1">
      <alignment horizontal="left" vertical="center" indent="1"/>
      <protection locked="0"/>
    </xf>
    <xf numFmtId="0" fontId="72" fillId="0" borderId="16" xfId="0" applyFont="1" applyFill="1" applyBorder="1" applyAlignment="1">
      <alignment horizontal="center" vertical="center" wrapText="1"/>
    </xf>
    <xf numFmtId="0" fontId="68" fillId="0" borderId="8" xfId="0" applyFont="1" applyFill="1" applyBorder="1" applyAlignment="1" applyProtection="1">
      <alignment horizontal="center" vertical="center"/>
    </xf>
    <xf numFmtId="0" fontId="72" fillId="0" borderId="8" xfId="0" applyFont="1" applyFill="1" applyBorder="1" applyAlignment="1" applyProtection="1">
      <alignment horizontal="center" vertical="center"/>
    </xf>
    <xf numFmtId="0" fontId="72" fillId="0" borderId="8" xfId="0" applyFont="1" applyFill="1" applyBorder="1" applyAlignment="1" applyProtection="1">
      <alignment horizontal="centerContinuous" vertical="center"/>
    </xf>
    <xf numFmtId="0" fontId="68" fillId="0" borderId="43" xfId="0" applyFont="1" applyFill="1" applyBorder="1" applyAlignment="1" applyProtection="1">
      <alignment horizontal="left" vertical="center"/>
    </xf>
    <xf numFmtId="2" fontId="9" fillId="10" borderId="11" xfId="0" applyNumberFormat="1" applyFont="1" applyFill="1" applyBorder="1" applyAlignment="1" applyProtection="1">
      <alignment horizontal="center" vertical="center"/>
      <protection locked="0"/>
    </xf>
    <xf numFmtId="0" fontId="9" fillId="10" borderId="39" xfId="0" applyFont="1" applyFill="1" applyBorder="1" applyAlignment="1" applyProtection="1">
      <alignment horizontal="center" vertical="center"/>
      <protection locked="0"/>
    </xf>
    <xf numFmtId="2" fontId="9" fillId="10" borderId="39" xfId="0" applyNumberFormat="1" applyFont="1" applyFill="1" applyBorder="1" applyAlignment="1" applyProtection="1">
      <alignment horizontal="center" vertical="center"/>
      <protection locked="0"/>
    </xf>
    <xf numFmtId="0" fontId="9" fillId="0" borderId="125" xfId="0" applyFont="1" applyFill="1" applyBorder="1" applyAlignment="1" applyProtection="1">
      <alignment horizontal="center" vertical="center"/>
      <protection locked="0"/>
    </xf>
    <xf numFmtId="0" fontId="51" fillId="0" borderId="125" xfId="0" applyNumberFormat="1" applyFont="1" applyFill="1" applyBorder="1" applyAlignment="1" applyProtection="1">
      <alignment horizontal="center" vertical="center"/>
    </xf>
    <xf numFmtId="0" fontId="51" fillId="0" borderId="126" xfId="0" applyNumberFormat="1" applyFont="1" applyFill="1" applyBorder="1" applyAlignment="1" applyProtection="1">
      <alignment horizontal="center" vertical="center"/>
    </xf>
    <xf numFmtId="2" fontId="51" fillId="10" borderId="39" xfId="0" applyNumberFormat="1" applyFont="1" applyFill="1" applyBorder="1" applyAlignment="1" applyProtection="1">
      <alignment horizontal="center" vertical="center"/>
      <protection locked="0"/>
    </xf>
    <xf numFmtId="0" fontId="51" fillId="0" borderId="39" xfId="0" applyNumberFormat="1" applyFont="1" applyFill="1" applyBorder="1" applyAlignment="1" applyProtection="1">
      <alignment horizontal="center" vertical="center"/>
    </xf>
    <xf numFmtId="0" fontId="68" fillId="0" borderId="73" xfId="0" applyFont="1" applyFill="1" applyBorder="1" applyAlignment="1" applyProtection="1">
      <alignment horizontal="left" vertical="center"/>
    </xf>
    <xf numFmtId="0" fontId="51" fillId="0" borderId="127" xfId="0" applyNumberFormat="1" applyFont="1" applyFill="1" applyBorder="1" applyAlignment="1" applyProtection="1">
      <alignment horizontal="center" vertical="center"/>
    </xf>
    <xf numFmtId="2" fontId="51" fillId="10" borderId="11" xfId="0" applyNumberFormat="1" applyFont="1" applyFill="1" applyBorder="1" applyAlignment="1" applyProtection="1">
      <alignment horizontal="center" vertical="center"/>
      <protection locked="0"/>
    </xf>
    <xf numFmtId="0" fontId="51" fillId="0" borderId="128" xfId="0" applyNumberFormat="1" applyFont="1" applyFill="1" applyBorder="1" applyAlignment="1" applyProtection="1">
      <alignment horizontal="center" vertical="center"/>
    </xf>
    <xf numFmtId="164" fontId="9" fillId="10" borderId="16" xfId="0" applyNumberFormat="1" applyFont="1" applyFill="1" applyBorder="1" applyAlignment="1" applyProtection="1">
      <alignment horizontal="center" vertical="center"/>
      <protection locked="0"/>
    </xf>
    <xf numFmtId="2" fontId="9" fillId="10" borderId="5" xfId="0" applyNumberFormat="1" applyFont="1" applyFill="1" applyBorder="1" applyAlignment="1" applyProtection="1">
      <alignment horizontal="center" vertical="center"/>
      <protection locked="0"/>
    </xf>
    <xf numFmtId="164" fontId="9" fillId="0" borderId="16" xfId="0" applyNumberFormat="1" applyFont="1" applyFill="1" applyBorder="1" applyAlignment="1" applyProtection="1">
      <alignment horizontal="center" vertical="center"/>
      <protection locked="0"/>
    </xf>
    <xf numFmtId="0" fontId="51" fillId="0" borderId="129" xfId="0" applyNumberFormat="1" applyFont="1" applyFill="1" applyBorder="1" applyAlignment="1" applyProtection="1">
      <alignment horizontal="center" vertical="center"/>
    </xf>
    <xf numFmtId="0" fontId="51" fillId="0" borderId="56" xfId="0" applyNumberFormat="1" applyFont="1" applyFill="1" applyBorder="1" applyAlignment="1" applyProtection="1">
      <alignment horizontal="center" vertical="center"/>
    </xf>
    <xf numFmtId="2" fontId="51" fillId="10" borderId="5" xfId="0" applyNumberFormat="1" applyFont="1" applyFill="1" applyBorder="1" applyAlignment="1" applyProtection="1">
      <alignment horizontal="center" vertical="center"/>
      <protection locked="0"/>
    </xf>
    <xf numFmtId="0" fontId="51" fillId="0" borderId="16" xfId="0" applyNumberFormat="1" applyFont="1" applyFill="1" applyBorder="1" applyAlignment="1" applyProtection="1">
      <alignment horizontal="center" vertical="center"/>
    </xf>
    <xf numFmtId="0" fontId="4" fillId="0" borderId="130" xfId="0" applyNumberFormat="1" applyFont="1" applyFill="1" applyBorder="1" applyAlignment="1" applyProtection="1">
      <alignment horizontal="center" vertical="center"/>
    </xf>
    <xf numFmtId="2" fontId="51" fillId="10" borderId="131" xfId="0" applyNumberFormat="1" applyFont="1" applyFill="1" applyBorder="1" applyAlignment="1" applyProtection="1">
      <alignment horizontal="center" vertical="center"/>
      <protection locked="0"/>
    </xf>
    <xf numFmtId="0" fontId="51" fillId="0" borderId="130" xfId="0" applyNumberFormat="1" applyFont="1" applyFill="1" applyBorder="1" applyAlignment="1" applyProtection="1">
      <alignment horizontal="center" vertical="center"/>
    </xf>
    <xf numFmtId="0" fontId="51" fillId="0" borderId="131" xfId="0" applyNumberFormat="1" applyFont="1" applyFill="1" applyBorder="1" applyAlignment="1" applyProtection="1">
      <alignment horizontal="center" vertical="center"/>
    </xf>
    <xf numFmtId="0" fontId="5" fillId="27" borderId="1" xfId="0" applyFont="1" applyFill="1" applyBorder="1"/>
    <xf numFmtId="1" fontId="74" fillId="0" borderId="132" xfId="0" applyNumberFormat="1" applyFont="1" applyFill="1" applyBorder="1" applyAlignment="1">
      <alignment horizontal="right" vertical="top" shrinkToFit="1"/>
    </xf>
    <xf numFmtId="2" fontId="41" fillId="0" borderId="1" xfId="0" applyNumberFormat="1" applyFont="1" applyBorder="1"/>
    <xf numFmtId="2" fontId="41" fillId="27" borderId="1" xfId="0" applyNumberFormat="1" applyFont="1" applyFill="1" applyBorder="1"/>
    <xf numFmtId="2" fontId="51" fillId="26" borderId="1" xfId="0" applyNumberFormat="1" applyFont="1" applyFill="1" applyBorder="1" applyAlignment="1">
      <alignment horizontal="center"/>
    </xf>
    <xf numFmtId="0" fontId="85" fillId="0" borderId="22" xfId="36" applyFont="1" applyBorder="1" applyAlignment="1">
      <alignment horizontal="center" vertical="center" wrapText="1"/>
    </xf>
    <xf numFmtId="4" fontId="84" fillId="0" borderId="1" xfId="0" applyNumberFormat="1" applyFont="1" applyFill="1" applyBorder="1" applyAlignment="1">
      <alignment horizontal="center" vertical="center"/>
    </xf>
    <xf numFmtId="3" fontId="84" fillId="0" borderId="5" xfId="30" applyNumberFormat="1" applyFont="1" applyFill="1" applyBorder="1" applyAlignment="1">
      <alignment horizontal="center" vertical="center"/>
    </xf>
    <xf numFmtId="3" fontId="41" fillId="0" borderId="1" xfId="36" applyNumberFormat="1" applyFont="1" applyFill="1" applyBorder="1" applyAlignment="1">
      <alignment horizontal="center" vertical="center"/>
    </xf>
    <xf numFmtId="4" fontId="41" fillId="0" borderId="1" xfId="0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 applyProtection="1">
      <alignment horizontal="center" vertical="center"/>
      <protection locked="0"/>
    </xf>
    <xf numFmtId="3" fontId="41" fillId="0" borderId="15" xfId="32" applyNumberFormat="1" applyFont="1" applyFill="1" applyBorder="1" applyAlignment="1" applyProtection="1">
      <alignment horizontal="center" vertical="center"/>
      <protection locked="0"/>
    </xf>
    <xf numFmtId="3" fontId="41" fillId="0" borderId="1" xfId="30" applyNumberFormat="1" applyFont="1" applyFill="1" applyBorder="1" applyAlignment="1">
      <alignment horizontal="center" vertical="center"/>
    </xf>
    <xf numFmtId="3" fontId="41" fillId="0" borderId="11" xfId="30" applyNumberFormat="1" applyFont="1" applyFill="1" applyBorder="1" applyAlignment="1">
      <alignment horizontal="center" vertical="center"/>
    </xf>
    <xf numFmtId="3" fontId="84" fillId="0" borderId="15" xfId="0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>
      <alignment horizontal="center" vertical="center"/>
    </xf>
    <xf numFmtId="3" fontId="41" fillId="0" borderId="5" xfId="32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>
      <alignment horizontal="center" wrapText="1"/>
    </xf>
    <xf numFmtId="3" fontId="41" fillId="0" borderId="1" xfId="32" applyNumberFormat="1" applyFont="1" applyFill="1" applyBorder="1" applyAlignment="1">
      <alignment horizontal="center"/>
    </xf>
    <xf numFmtId="3" fontId="84" fillId="0" borderId="1" xfId="30" applyNumberFormat="1" applyFont="1" applyFill="1" applyBorder="1" applyAlignment="1">
      <alignment horizontal="center" vertical="center"/>
    </xf>
    <xf numFmtId="0" fontId="9" fillId="0" borderId="1" xfId="31" applyFont="1" applyBorder="1" applyAlignment="1">
      <alignment horizontal="center" vertical="center" wrapText="1"/>
    </xf>
    <xf numFmtId="0" fontId="5" fillId="0" borderId="1" xfId="31" applyFont="1" applyBorder="1" applyAlignment="1">
      <alignment horizontal="center" vertical="center"/>
    </xf>
    <xf numFmtId="3" fontId="5" fillId="0" borderId="1" xfId="31" applyNumberFormat="1" applyFont="1" applyBorder="1" applyAlignment="1">
      <alignment horizontal="center" vertical="center"/>
    </xf>
    <xf numFmtId="0" fontId="4" fillId="0" borderId="1" xfId="31" applyFont="1" applyBorder="1" applyAlignment="1">
      <alignment horizontal="center" vertical="center"/>
    </xf>
    <xf numFmtId="4" fontId="5" fillId="0" borderId="1" xfId="31" applyNumberFormat="1" applyFont="1" applyBorder="1" applyAlignment="1">
      <alignment horizontal="center" vertical="center"/>
    </xf>
    <xf numFmtId="0" fontId="98" fillId="0" borderId="1" xfId="31" applyFont="1" applyBorder="1" applyAlignment="1">
      <alignment horizontal="center" vertical="center"/>
    </xf>
    <xf numFmtId="3" fontId="98" fillId="0" borderId="1" xfId="31" applyNumberFormat="1" applyFont="1" applyBorder="1" applyAlignment="1">
      <alignment horizontal="center" vertical="center"/>
    </xf>
    <xf numFmtId="4" fontId="99" fillId="0" borderId="1" xfId="31" applyNumberFormat="1" applyFont="1" applyBorder="1" applyAlignment="1">
      <alignment horizontal="center" vertical="center"/>
    </xf>
    <xf numFmtId="0" fontId="9" fillId="0" borderId="1" xfId="31" applyFont="1" applyBorder="1" applyAlignment="1">
      <alignment horizontal="center" vertical="center"/>
    </xf>
    <xf numFmtId="3" fontId="9" fillId="0" borderId="1" xfId="31" applyNumberFormat="1" applyFont="1" applyBorder="1" applyAlignment="1">
      <alignment horizontal="center" vertical="center"/>
    </xf>
    <xf numFmtId="0" fontId="100" fillId="0" borderId="0" xfId="32" applyFont="1"/>
    <xf numFmtId="3" fontId="100" fillId="0" borderId="0" xfId="32" applyNumberFormat="1" applyFont="1"/>
    <xf numFmtId="3" fontId="90" fillId="0" borderId="0" xfId="0" applyNumberFormat="1" applyFont="1"/>
    <xf numFmtId="0" fontId="11" fillId="9" borderId="12" xfId="0" applyFont="1" applyFill="1" applyBorder="1" applyAlignment="1">
      <alignment vertical="center"/>
    </xf>
    <xf numFmtId="0" fontId="11" fillId="9" borderId="15" xfId="0" applyFont="1" applyFill="1" applyBorder="1" applyAlignment="1">
      <alignment horizontal="right" vertical="center"/>
    </xf>
    <xf numFmtId="4" fontId="22" fillId="0" borderId="101" xfId="0" applyNumberFormat="1" applyFont="1" applyBorder="1" applyAlignment="1">
      <alignment vertical="center"/>
    </xf>
    <xf numFmtId="0" fontId="11" fillId="9" borderId="1" xfId="0" applyFont="1" applyFill="1" applyBorder="1" applyAlignment="1">
      <alignment vertical="center"/>
    </xf>
    <xf numFmtId="0" fontId="11" fillId="9" borderId="1" xfId="0" applyFont="1" applyFill="1" applyBorder="1" applyAlignment="1">
      <alignment horizontal="right" vertical="center"/>
    </xf>
    <xf numFmtId="4" fontId="11" fillId="10" borderId="1" xfId="0" applyNumberFormat="1" applyFont="1" applyFill="1" applyBorder="1" applyAlignment="1">
      <alignment horizontal="right" vertical="center"/>
    </xf>
    <xf numFmtId="2" fontId="11" fillId="0" borderId="1" xfId="0" applyNumberFormat="1" applyFont="1" applyBorder="1" applyAlignment="1">
      <alignment vertical="center"/>
    </xf>
    <xf numFmtId="4" fontId="84" fillId="11" borderId="1" xfId="0" applyNumberFormat="1" applyFont="1" applyFill="1" applyBorder="1" applyAlignment="1">
      <alignment vertical="center"/>
    </xf>
    <xf numFmtId="2" fontId="11" fillId="11" borderId="1" xfId="0" applyNumberFormat="1" applyFont="1" applyFill="1" applyBorder="1" applyAlignment="1">
      <alignment horizontal="right" vertical="center"/>
    </xf>
    <xf numFmtId="4" fontId="11" fillId="11" borderId="1" xfId="0" applyNumberFormat="1" applyFont="1" applyFill="1" applyBorder="1" applyAlignment="1">
      <alignment horizontal="right" vertical="center"/>
    </xf>
    <xf numFmtId="0" fontId="7" fillId="0" borderId="1" xfId="29" applyFont="1" applyBorder="1" applyAlignment="1" applyProtection="1">
      <alignment horizontal="center" vertical="center" wrapText="1"/>
      <protection hidden="1"/>
    </xf>
    <xf numFmtId="0" fontId="4" fillId="28" borderId="1" xfId="29" applyFont="1" applyFill="1" applyBorder="1" applyProtection="1">
      <protection hidden="1"/>
    </xf>
    <xf numFmtId="3" fontId="4" fillId="28" borderId="1" xfId="29" applyNumberFormat="1" applyFont="1" applyFill="1" applyBorder="1" applyProtection="1">
      <protection hidden="1"/>
    </xf>
    <xf numFmtId="3" fontId="4" fillId="28" borderId="1" xfId="29" applyNumberFormat="1" applyFont="1" applyFill="1" applyBorder="1" applyAlignment="1" applyProtection="1">
      <alignment horizontal="right"/>
      <protection hidden="1"/>
    </xf>
    <xf numFmtId="3" fontId="4" fillId="28" borderId="1" xfId="37" applyNumberFormat="1" applyFont="1" applyFill="1" applyBorder="1" applyProtection="1">
      <protection hidden="1"/>
    </xf>
    <xf numFmtId="3" fontId="6" fillId="11" borderId="1" xfId="37" applyNumberFormat="1" applyFont="1" applyFill="1" applyBorder="1" applyProtection="1">
      <protection hidden="1"/>
    </xf>
    <xf numFmtId="3" fontId="4" fillId="11" borderId="1" xfId="37" applyNumberFormat="1" applyFont="1" applyFill="1" applyBorder="1" applyProtection="1">
      <protection hidden="1"/>
    </xf>
    <xf numFmtId="3" fontId="4" fillId="11" borderId="1" xfId="29" applyNumberFormat="1" applyFont="1" applyFill="1" applyBorder="1" applyAlignment="1" applyProtection="1">
      <alignment horizontal="right"/>
      <protection hidden="1"/>
    </xf>
    <xf numFmtId="0" fontId="4" fillId="11" borderId="1" xfId="29" applyFont="1" applyFill="1" applyBorder="1" applyProtection="1">
      <protection hidden="1"/>
    </xf>
    <xf numFmtId="0" fontId="4" fillId="11" borderId="1" xfId="37" applyFont="1" applyFill="1" applyBorder="1" applyProtection="1">
      <protection hidden="1"/>
    </xf>
    <xf numFmtId="49" fontId="62" fillId="11" borderId="1" xfId="41" applyNumberFormat="1" applyFont="1" applyFill="1" applyBorder="1" applyAlignment="1" applyProtection="1">
      <alignment wrapText="1"/>
      <protection hidden="1"/>
    </xf>
    <xf numFmtId="0" fontId="4" fillId="11" borderId="1" xfId="29" applyFont="1" applyFill="1" applyBorder="1" applyProtection="1">
      <protection locked="0"/>
    </xf>
    <xf numFmtId="3" fontId="4" fillId="11" borderId="1" xfId="37" applyNumberFormat="1" applyFont="1" applyFill="1" applyBorder="1" applyProtection="1">
      <protection locked="0"/>
    </xf>
    <xf numFmtId="0" fontId="62" fillId="11" borderId="1" xfId="29" applyFont="1" applyFill="1" applyBorder="1" applyProtection="1">
      <protection locked="0"/>
    </xf>
    <xf numFmtId="4" fontId="4" fillId="28" borderId="1" xfId="29" applyNumberFormat="1" applyFont="1" applyFill="1" applyBorder="1" applyProtection="1">
      <protection hidden="1"/>
    </xf>
    <xf numFmtId="0" fontId="7" fillId="0" borderId="0" xfId="0" applyFont="1" applyBorder="1"/>
    <xf numFmtId="0" fontId="25" fillId="9" borderId="0" xfId="3" applyFont="1" applyFill="1" applyBorder="1" applyAlignment="1">
      <alignment horizontal="center" vertical="center" wrapText="1"/>
    </xf>
    <xf numFmtId="0" fontId="5" fillId="0" borderId="133" xfId="0" applyFont="1" applyFill="1" applyBorder="1" applyAlignment="1">
      <alignment horizontal="centerContinuous" vertical="center"/>
    </xf>
    <xf numFmtId="2" fontId="50" fillId="0" borderId="1" xfId="0" applyNumberFormat="1" applyFont="1" applyBorder="1" applyAlignment="1" applyProtection="1">
      <alignment horizontal="right" vertical="center" wrapText="1"/>
      <protection locked="0"/>
    </xf>
    <xf numFmtId="2" fontId="50" fillId="0" borderId="98" xfId="0" applyNumberFormat="1" applyFont="1" applyBorder="1" applyAlignment="1" applyProtection="1">
      <alignment horizontal="right" vertical="center" wrapText="1"/>
      <protection locked="0"/>
    </xf>
    <xf numFmtId="2" fontId="69" fillId="0" borderId="1" xfId="0" applyNumberFormat="1" applyFont="1" applyBorder="1" applyAlignment="1" applyProtection="1">
      <alignment horizontal="right" vertical="center" wrapText="1"/>
      <protection locked="0"/>
    </xf>
    <xf numFmtId="2" fontId="69" fillId="0" borderId="98" xfId="0" applyNumberFormat="1" applyFont="1" applyBorder="1" applyAlignment="1" applyProtection="1">
      <alignment horizontal="right" vertical="center" wrapText="1"/>
      <protection locked="0"/>
    </xf>
    <xf numFmtId="166" fontId="33" fillId="0" borderId="0" xfId="12" applyNumberFormat="1" applyFont="1" applyBorder="1" applyAlignment="1" applyProtection="1">
      <alignment horizontal="center" vertical="center"/>
    </xf>
    <xf numFmtId="166" fontId="13" fillId="0" borderId="0" xfId="16" applyNumberFormat="1" applyFont="1" applyFill="1" applyBorder="1" applyAlignment="1" applyProtection="1">
      <alignment horizontal="left" vertical="center" indent="1"/>
      <protection locked="0"/>
    </xf>
    <xf numFmtId="0" fontId="5" fillId="0" borderId="11" xfId="50" applyFont="1" applyBorder="1"/>
    <xf numFmtId="4" fontId="5" fillId="0" borderId="1" xfId="50" applyNumberFormat="1" applyFont="1" applyBorder="1" applyAlignment="1">
      <alignment horizontal="center"/>
    </xf>
    <xf numFmtId="3" fontId="51" fillId="0" borderId="15" xfId="50" applyNumberFormat="1" applyFont="1" applyBorder="1" applyAlignment="1">
      <alignment horizontal="center"/>
    </xf>
    <xf numFmtId="4" fontId="51" fillId="0" borderId="1" xfId="50" applyNumberFormat="1" applyFont="1" applyBorder="1" applyAlignment="1">
      <alignment horizontal="center"/>
    </xf>
    <xf numFmtId="4" fontId="5" fillId="0" borderId="16" xfId="50" applyNumberFormat="1" applyFont="1" applyBorder="1" applyAlignment="1">
      <alignment horizontal="center"/>
    </xf>
    <xf numFmtId="3" fontId="51" fillId="0" borderId="14" xfId="50" applyNumberFormat="1" applyFont="1" applyBorder="1" applyAlignment="1">
      <alignment horizontal="center"/>
    </xf>
    <xf numFmtId="4" fontId="51" fillId="0" borderId="16" xfId="50" applyNumberFormat="1" applyFont="1" applyBorder="1" applyAlignment="1">
      <alignment horizontal="center"/>
    </xf>
    <xf numFmtId="4" fontId="51" fillId="0" borderId="24" xfId="50" applyNumberFormat="1" applyFont="1" applyBorder="1" applyAlignment="1">
      <alignment horizontal="center"/>
    </xf>
    <xf numFmtId="0" fontId="68" fillId="0" borderId="84" xfId="50" applyFont="1" applyBorder="1" applyAlignment="1"/>
    <xf numFmtId="0" fontId="68" fillId="0" borderId="112" xfId="50" applyFont="1" applyBorder="1" applyAlignment="1"/>
    <xf numFmtId="0" fontId="68" fillId="0" borderId="85" xfId="50" applyFont="1" applyBorder="1" applyAlignment="1"/>
    <xf numFmtId="2" fontId="5" fillId="0" borderId="1" xfId="50" applyNumberFormat="1" applyFont="1" applyBorder="1" applyAlignment="1" applyProtection="1">
      <alignment horizontal="center"/>
      <protection locked="0"/>
    </xf>
    <xf numFmtId="2" fontId="51" fillId="0" borderId="1" xfId="5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49" fontId="5" fillId="0" borderId="1" xfId="0" applyNumberFormat="1" applyFont="1" applyBorder="1" applyAlignment="1"/>
    <xf numFmtId="0" fontId="48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2" fontId="5" fillId="0" borderId="1" xfId="0" applyNumberFormat="1" applyFont="1" applyBorder="1"/>
    <xf numFmtId="2" fontId="5" fillId="0" borderId="11" xfId="0" applyNumberFormat="1" applyFont="1" applyBorder="1"/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2" fontId="51" fillId="0" borderId="1" xfId="0" applyNumberFormat="1" applyFont="1" applyBorder="1"/>
    <xf numFmtId="2" fontId="5" fillId="0" borderId="16" xfId="0" applyNumberFormat="1" applyFont="1" applyBorder="1"/>
    <xf numFmtId="2" fontId="5" fillId="0" borderId="57" xfId="0" applyNumberFormat="1" applyFont="1" applyBorder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23" fillId="0" borderId="26" xfId="12" applyNumberFormat="1" applyFont="1" applyBorder="1" applyAlignment="1" applyProtection="1">
      <alignment horizontal="left" vertical="center" indent="1"/>
    </xf>
    <xf numFmtId="166" fontId="23" fillId="0" borderId="27" xfId="12" applyNumberFormat="1" applyFont="1" applyBorder="1" applyAlignment="1" applyProtection="1">
      <alignment horizontal="left" vertical="center" indent="1"/>
    </xf>
    <xf numFmtId="166" fontId="30" fillId="0" borderId="26" xfId="12" applyNumberFormat="1" applyFont="1" applyBorder="1" applyAlignment="1" applyProtection="1">
      <alignment horizontal="left" vertical="center"/>
    </xf>
    <xf numFmtId="166" fontId="30" fillId="0" borderId="27" xfId="12" applyNumberFormat="1" applyFont="1" applyBorder="1" applyAlignment="1" applyProtection="1">
      <alignment horizontal="left" vertical="center"/>
    </xf>
    <xf numFmtId="49" fontId="101" fillId="0" borderId="0" xfId="11" applyNumberFormat="1" applyFont="1" applyFill="1" applyBorder="1" applyProtection="1">
      <alignment vertical="center"/>
    </xf>
    <xf numFmtId="165" fontId="101" fillId="0" borderId="0" xfId="11" applyNumberFormat="1" applyFont="1" applyFill="1" applyBorder="1" applyAlignment="1" applyProtection="1">
      <alignment horizontal="right" vertical="center"/>
    </xf>
    <xf numFmtId="165" fontId="44" fillId="5" borderId="0" xfId="11" applyNumberFormat="1" applyFont="1" applyFill="1" applyBorder="1" applyAlignment="1" applyProtection="1"/>
    <xf numFmtId="49" fontId="102" fillId="5" borderId="0" xfId="11" applyNumberFormat="1" applyFont="1" applyFill="1" applyBorder="1" applyAlignment="1" applyProtection="1"/>
    <xf numFmtId="165" fontId="102" fillId="5" borderId="0" xfId="11" applyNumberFormat="1" applyFont="1" applyFill="1" applyBorder="1" applyAlignment="1" applyProtection="1"/>
    <xf numFmtId="49" fontId="11" fillId="0" borderId="15" xfId="0" applyNumberFormat="1" applyFont="1" applyBorder="1"/>
    <xf numFmtId="49" fontId="102" fillId="5" borderId="0" xfId="15" applyNumberFormat="1" applyFont="1" applyFill="1" applyBorder="1" applyAlignment="1" applyProtection="1"/>
    <xf numFmtId="165" fontId="102" fillId="5" borderId="0" xfId="15" applyNumberFormat="1" applyFont="1" applyFill="1" applyBorder="1" applyAlignment="1" applyProtection="1"/>
    <xf numFmtId="0" fontId="11" fillId="0" borderId="0" xfId="0" applyFont="1" applyBorder="1"/>
    <xf numFmtId="0" fontId="27" fillId="0" borderId="1" xfId="0" applyFont="1" applyBorder="1"/>
    <xf numFmtId="0" fontId="22" fillId="0" borderId="0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103" fillId="0" borderId="1" xfId="0" applyFont="1" applyBorder="1"/>
    <xf numFmtId="0" fontId="27" fillId="0" borderId="15" xfId="0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49" fontId="11" fillId="0" borderId="1" xfId="0" applyNumberFormat="1" applyFont="1" applyBorder="1" applyAlignment="1">
      <alignment horizontal="left"/>
    </xf>
    <xf numFmtId="49" fontId="11" fillId="0" borderId="14" xfId="0" applyNumberFormat="1" applyFont="1" applyBorder="1"/>
    <xf numFmtId="49" fontId="11" fillId="0" borderId="11" xfId="0" applyNumberFormat="1" applyFont="1" applyBorder="1"/>
    <xf numFmtId="0" fontId="11" fillId="0" borderId="23" xfId="0" applyFont="1" applyBorder="1" applyAlignment="1">
      <alignment wrapText="1"/>
    </xf>
    <xf numFmtId="49" fontId="11" fillId="0" borderId="1" xfId="0" applyNumberFormat="1" applyFont="1" applyBorder="1"/>
    <xf numFmtId="0" fontId="11" fillId="0" borderId="20" xfId="0" applyFont="1" applyBorder="1" applyAlignment="1">
      <alignment wrapText="1"/>
    </xf>
    <xf numFmtId="49" fontId="102" fillId="5" borderId="1" xfId="15" applyNumberFormat="1" applyFont="1" applyFill="1" applyBorder="1" applyAlignment="1" applyProtection="1"/>
    <xf numFmtId="165" fontId="102" fillId="5" borderId="1" xfId="15" applyNumberFormat="1" applyFont="1" applyFill="1" applyBorder="1" applyAlignment="1" applyProtection="1"/>
    <xf numFmtId="0" fontId="11" fillId="0" borderId="11" xfId="0" applyFont="1" applyBorder="1" applyAlignment="1">
      <alignment wrapText="1"/>
    </xf>
    <xf numFmtId="0" fontId="25" fillId="0" borderId="0" xfId="0" applyFont="1" applyBorder="1" applyAlignment="1">
      <alignment horizontal="left" vertical="center"/>
    </xf>
    <xf numFmtId="0" fontId="11" fillId="0" borderId="20" xfId="0" applyFont="1" applyFill="1" applyBorder="1" applyAlignment="1">
      <alignment horizontal="left" vertical="center" wrapText="1"/>
    </xf>
    <xf numFmtId="0" fontId="25" fillId="0" borderId="0" xfId="0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2" xfId="0" applyFont="1" applyBorder="1" applyAlignment="1">
      <alignment wrapText="1"/>
    </xf>
    <xf numFmtId="0" fontId="25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17" xfId="0" applyFont="1" applyBorder="1" applyAlignment="1">
      <alignment wrapText="1"/>
    </xf>
    <xf numFmtId="0" fontId="11" fillId="0" borderId="109" xfId="0" applyFont="1" applyFill="1" applyBorder="1" applyAlignment="1">
      <alignment vertical="center"/>
    </xf>
    <xf numFmtId="0" fontId="22" fillId="0" borderId="0" xfId="0" applyFont="1" applyFill="1" applyBorder="1"/>
    <xf numFmtId="0" fontId="27" fillId="0" borderId="15" xfId="0" applyFont="1" applyBorder="1" applyAlignment="1">
      <alignment horizontal="center" wrapText="1"/>
    </xf>
    <xf numFmtId="0" fontId="11" fillId="0" borderId="11" xfId="0" applyFont="1" applyBorder="1" applyAlignment="1">
      <alignment horizontal="left" vertical="center"/>
    </xf>
    <xf numFmtId="0" fontId="11" fillId="0" borderId="15" xfId="0" applyFont="1" applyBorder="1" applyAlignment="1">
      <alignment horizontal="left" wrapText="1"/>
    </xf>
    <xf numFmtId="3" fontId="11" fillId="0" borderId="1" xfId="0" applyNumberFormat="1" applyFont="1" applyBorder="1" applyAlignment="1">
      <alignment horizontal="left" wrapText="1"/>
    </xf>
    <xf numFmtId="0" fontId="11" fillId="0" borderId="19" xfId="0" applyFont="1" applyBorder="1" applyAlignment="1">
      <alignment wrapText="1"/>
    </xf>
    <xf numFmtId="0" fontId="11" fillId="0" borderId="14" xfId="0" applyFont="1" applyBorder="1" applyAlignment="1">
      <alignment wrapText="1"/>
    </xf>
    <xf numFmtId="49" fontId="27" fillId="0" borderId="1" xfId="0" applyNumberFormat="1" applyFont="1" applyBorder="1"/>
    <xf numFmtId="0" fontId="24" fillId="0" borderId="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 wrapText="1"/>
    </xf>
    <xf numFmtId="0" fontId="11" fillId="0" borderId="15" xfId="0" applyFont="1" applyBorder="1" applyAlignment="1">
      <alignment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0" borderId="15" xfId="0" applyFont="1" applyBorder="1" applyAlignment="1">
      <alignment horizontal="left" vertical="center" wrapText="1"/>
    </xf>
    <xf numFmtId="49" fontId="27" fillId="0" borderId="15" xfId="0" applyNumberFormat="1" applyFont="1" applyBorder="1"/>
    <xf numFmtId="0" fontId="27" fillId="0" borderId="1" xfId="0" applyFont="1" applyBorder="1" applyAlignment="1">
      <alignment wrapText="1"/>
    </xf>
    <xf numFmtId="0" fontId="11" fillId="0" borderId="1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 wrapText="1"/>
    </xf>
    <xf numFmtId="0" fontId="103" fillId="0" borderId="1" xfId="0" applyFont="1" applyBorder="1" applyAlignment="1">
      <alignment wrapText="1"/>
    </xf>
    <xf numFmtId="0" fontId="103" fillId="0" borderId="15" xfId="0" applyFont="1" applyBorder="1" applyAlignment="1">
      <alignment wrapText="1"/>
    </xf>
    <xf numFmtId="0" fontId="103" fillId="0" borderId="1" xfId="0" applyFont="1" applyBorder="1" applyAlignment="1">
      <alignment horizontal="left"/>
    </xf>
    <xf numFmtId="49" fontId="11" fillId="0" borderId="12" xfId="0" applyNumberFormat="1" applyFont="1" applyBorder="1"/>
    <xf numFmtId="0" fontId="27" fillId="0" borderId="1" xfId="0" applyFont="1" applyBorder="1" applyAlignment="1">
      <alignment horizontal="left"/>
    </xf>
    <xf numFmtId="0" fontId="27" fillId="0" borderId="15" xfId="0" applyFont="1" applyBorder="1" applyAlignment="1">
      <alignment horizontal="left" wrapText="1"/>
    </xf>
    <xf numFmtId="49" fontId="24" fillId="0" borderId="1" xfId="0" applyNumberFormat="1" applyFont="1" applyFill="1" applyBorder="1" applyAlignment="1">
      <alignment horizontal="left" vertical="center"/>
    </xf>
    <xf numFmtId="49" fontId="11" fillId="0" borderId="15" xfId="0" applyNumberFormat="1" applyFont="1" applyBorder="1" applyAlignment="1">
      <alignment wrapText="1"/>
    </xf>
    <xf numFmtId="49" fontId="11" fillId="0" borderId="15" xfId="0" applyNumberFormat="1" applyFont="1" applyBorder="1" applyAlignment="1">
      <alignment horizontal="left" wrapText="1"/>
    </xf>
    <xf numFmtId="3" fontId="11" fillId="0" borderId="12" xfId="0" applyNumberFormat="1" applyFont="1" applyBorder="1" applyAlignment="1">
      <alignment wrapText="1"/>
    </xf>
    <xf numFmtId="49" fontId="11" fillId="0" borderId="1" xfId="0" applyNumberFormat="1" applyFont="1" applyBorder="1" applyAlignment="1">
      <alignment wrapText="1"/>
    </xf>
    <xf numFmtId="49" fontId="11" fillId="0" borderId="12" xfId="0" applyNumberFormat="1" applyFont="1" applyBorder="1" applyAlignment="1">
      <alignment wrapText="1"/>
    </xf>
    <xf numFmtId="3" fontId="11" fillId="0" borderId="1" xfId="0" applyNumberFormat="1" applyFont="1" applyBorder="1" applyAlignment="1">
      <alignment wrapText="1"/>
    </xf>
    <xf numFmtId="49" fontId="11" fillId="0" borderId="20" xfId="0" applyNumberFormat="1" applyFont="1" applyBorder="1" applyAlignment="1">
      <alignment wrapText="1"/>
    </xf>
    <xf numFmtId="3" fontId="11" fillId="0" borderId="15" xfId="0" applyNumberFormat="1" applyFont="1" applyBorder="1" applyAlignment="1">
      <alignment wrapText="1"/>
    </xf>
    <xf numFmtId="3" fontId="11" fillId="0" borderId="12" xfId="0" applyNumberFormat="1" applyFont="1" applyBorder="1"/>
    <xf numFmtId="0" fontId="11" fillId="0" borderId="15" xfId="0" applyFont="1" applyFill="1" applyBorder="1" applyAlignment="1">
      <alignment horizontal="left" vertical="center"/>
    </xf>
    <xf numFmtId="49" fontId="11" fillId="2" borderId="15" xfId="0" applyNumberFormat="1" applyFont="1" applyFill="1" applyBorder="1"/>
    <xf numFmtId="0" fontId="11" fillId="2" borderId="1" xfId="0" applyFont="1" applyFill="1" applyBorder="1" applyAlignment="1">
      <alignment wrapText="1"/>
    </xf>
    <xf numFmtId="49" fontId="11" fillId="0" borderId="15" xfId="0" applyNumberFormat="1" applyFont="1" applyBorder="1" applyAlignment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49" fontId="11" fillId="0" borderId="1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left" wrapText="1"/>
    </xf>
    <xf numFmtId="0" fontId="11" fillId="0" borderId="0" xfId="0" quotePrefix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 wrapText="1"/>
    </xf>
    <xf numFmtId="49" fontId="11" fillId="0" borderId="15" xfId="33" applyNumberFormat="1" applyFont="1" applyBorder="1"/>
    <xf numFmtId="0" fontId="11" fillId="0" borderId="1" xfId="33" applyFont="1" applyBorder="1" applyAlignment="1">
      <alignment wrapText="1"/>
    </xf>
    <xf numFmtId="49" fontId="11" fillId="0" borderId="14" xfId="33" applyNumberFormat="1" applyFont="1" applyBorder="1"/>
    <xf numFmtId="0" fontId="11" fillId="0" borderId="16" xfId="33" applyFont="1" applyBorder="1" applyAlignment="1">
      <alignment wrapText="1"/>
    </xf>
    <xf numFmtId="49" fontId="11" fillId="0" borderId="30" xfId="33" applyNumberFormat="1" applyFont="1" applyBorder="1"/>
    <xf numFmtId="49" fontId="24" fillId="0" borderId="15" xfId="0" applyNumberFormat="1" applyFont="1" applyBorder="1" applyAlignment="1">
      <alignment horizontal="center"/>
    </xf>
    <xf numFmtId="0" fontId="24" fillId="0" borderId="1" xfId="0" applyFont="1" applyBorder="1" applyAlignment="1">
      <alignment vertical="center"/>
    </xf>
    <xf numFmtId="0" fontId="11" fillId="0" borderId="11" xfId="33" applyFont="1" applyBorder="1" applyAlignment="1">
      <alignment wrapText="1"/>
    </xf>
    <xf numFmtId="49" fontId="11" fillId="0" borderId="1" xfId="33" applyNumberFormat="1" applyFont="1" applyBorder="1"/>
    <xf numFmtId="0" fontId="21" fillId="0" borderId="1" xfId="0" applyFont="1" applyBorder="1" applyAlignment="1">
      <alignment wrapText="1"/>
    </xf>
    <xf numFmtId="49" fontId="24" fillId="0" borderId="15" xfId="0" applyNumberFormat="1" applyFont="1" applyBorder="1"/>
    <xf numFmtId="0" fontId="24" fillId="0" borderId="11" xfId="0" applyFont="1" applyBorder="1" applyAlignment="1">
      <alignment vertical="center"/>
    </xf>
    <xf numFmtId="0" fontId="24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wrapText="1"/>
    </xf>
    <xf numFmtId="49" fontId="24" fillId="0" borderId="15" xfId="0" applyNumberFormat="1" applyFont="1" applyBorder="1" applyAlignment="1">
      <alignment horizontal="left"/>
    </xf>
    <xf numFmtId="0" fontId="22" fillId="23" borderId="21" xfId="0" applyFont="1" applyFill="1" applyBorder="1" applyAlignment="1">
      <alignment vertical="center"/>
    </xf>
    <xf numFmtId="0" fontId="22" fillId="23" borderId="12" xfId="0" applyFont="1" applyFill="1" applyBorder="1" applyAlignment="1">
      <alignment vertical="center"/>
    </xf>
    <xf numFmtId="16" fontId="22" fillId="23" borderId="85" xfId="0" applyNumberFormat="1" applyFont="1" applyFill="1" applyBorder="1" applyAlignment="1">
      <alignment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12" xfId="0" applyFont="1" applyBorder="1" applyAlignment="1">
      <alignment vertical="center"/>
    </xf>
    <xf numFmtId="0" fontId="11" fillId="0" borderId="12" xfId="0" applyFont="1" applyBorder="1" applyAlignment="1">
      <alignment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justify"/>
    </xf>
    <xf numFmtId="0" fontId="11" fillId="0" borderId="1" xfId="0" applyFont="1" applyBorder="1" applyAlignment="1">
      <alignment horizontal="left"/>
    </xf>
    <xf numFmtId="16" fontId="11" fillId="0" borderId="16" xfId="0" quotePrefix="1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5" fillId="0" borderId="1" xfId="0" applyFont="1" applyFill="1" applyBorder="1" applyAlignment="1">
      <alignment horizontal="center" vertical="center"/>
    </xf>
    <xf numFmtId="3" fontId="106" fillId="0" borderId="1" xfId="0" quotePrefix="1" applyNumberFormat="1" applyFont="1" applyFill="1" applyBorder="1" applyAlignment="1">
      <alignment horizontal="center" vertical="center" wrapText="1"/>
    </xf>
    <xf numFmtId="3" fontId="105" fillId="0" borderId="1" xfId="0" quotePrefix="1" applyNumberFormat="1" applyFont="1" applyFill="1" applyBorder="1" applyAlignment="1">
      <alignment horizontal="center" vertical="center" wrapText="1"/>
    </xf>
    <xf numFmtId="3" fontId="90" fillId="0" borderId="1" xfId="0" applyNumberFormat="1" applyFont="1" applyBorder="1" applyAlignment="1">
      <alignment horizontal="center"/>
    </xf>
    <xf numFmtId="0" fontId="100" fillId="0" borderId="1" xfId="32" applyFont="1" applyBorder="1" applyAlignment="1" applyProtection="1">
      <alignment horizontal="center" vertical="center" wrapText="1"/>
    </xf>
    <xf numFmtId="3" fontId="90" fillId="0" borderId="1" xfId="0" applyNumberFormat="1" applyFont="1" applyBorder="1" applyAlignment="1">
      <alignment horizontal="center" vertical="center"/>
    </xf>
    <xf numFmtId="3" fontId="106" fillId="0" borderId="1" xfId="0" quotePrefix="1" applyNumberFormat="1" applyFont="1" applyFill="1" applyBorder="1" applyAlignment="1">
      <alignment horizontal="center" vertical="center"/>
    </xf>
    <xf numFmtId="0" fontId="11" fillId="0" borderId="29" xfId="0" applyFont="1" applyBorder="1" applyAlignment="1">
      <alignment wrapText="1"/>
    </xf>
    <xf numFmtId="0" fontId="11" fillId="0" borderId="30" xfId="0" applyFont="1" applyBorder="1" applyAlignment="1">
      <alignment wrapText="1"/>
    </xf>
    <xf numFmtId="0" fontId="27" fillId="0" borderId="15" xfId="0" applyFont="1" applyFill="1" applyBorder="1" applyAlignment="1">
      <alignment horizontal="left" vertical="center" wrapText="1"/>
    </xf>
    <xf numFmtId="0" fontId="11" fillId="0" borderId="15" xfId="0" quotePrefix="1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3" fontId="11" fillId="0" borderId="15" xfId="0" applyNumberFormat="1" applyFont="1" applyBorder="1" applyAlignment="1">
      <alignment horizontal="left" wrapText="1"/>
    </xf>
    <xf numFmtId="0" fontId="11" fillId="0" borderId="57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vertical="center" wrapText="1"/>
    </xf>
    <xf numFmtId="0" fontId="11" fillId="8" borderId="0" xfId="0" applyFont="1" applyFill="1" applyAlignment="1">
      <alignment vertical="center"/>
    </xf>
    <xf numFmtId="0" fontId="11" fillId="29" borderId="0" xfId="0" applyFont="1" applyFill="1" applyAlignment="1">
      <alignment vertical="center"/>
    </xf>
    <xf numFmtId="49" fontId="11" fillId="29" borderId="0" xfId="0" applyNumberFormat="1" applyFont="1" applyFill="1" applyAlignment="1">
      <alignment vertical="center"/>
    </xf>
    <xf numFmtId="49" fontId="11" fillId="8" borderId="0" xfId="0" applyNumberFormat="1" applyFont="1" applyFill="1" applyAlignment="1">
      <alignment vertical="center"/>
    </xf>
    <xf numFmtId="16" fontId="22" fillId="2" borderId="1" xfId="0" applyNumberFormat="1" applyFont="1" applyFill="1" applyBorder="1" applyAlignment="1">
      <alignment vertical="center"/>
    </xf>
    <xf numFmtId="0" fontId="22" fillId="0" borderId="1" xfId="0" applyFont="1" applyBorder="1" applyAlignment="1">
      <alignment wrapText="1"/>
    </xf>
    <xf numFmtId="0" fontId="5" fillId="0" borderId="0" xfId="0" applyFont="1" applyBorder="1" applyAlignment="1">
      <alignment horizontal="center" vertical="center"/>
    </xf>
    <xf numFmtId="49" fontId="84" fillId="0" borderId="0" xfId="0" applyNumberFormat="1" applyFont="1" applyFill="1" applyAlignment="1">
      <alignment vertical="center"/>
    </xf>
    <xf numFmtId="0" fontId="84" fillId="0" borderId="0" xfId="0" applyFont="1" applyFill="1" applyAlignment="1">
      <alignment vertical="center"/>
    </xf>
    <xf numFmtId="0" fontId="84" fillId="0" borderId="1" xfId="0" applyFont="1" applyFill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justify"/>
    </xf>
    <xf numFmtId="3" fontId="84" fillId="0" borderId="1" xfId="0" applyNumberFormat="1" applyFont="1" applyBorder="1" applyAlignment="1">
      <alignment horizontal="center" vertical="center"/>
    </xf>
    <xf numFmtId="4" fontId="84" fillId="0" borderId="1" xfId="0" applyNumberFormat="1" applyFont="1" applyBorder="1" applyAlignment="1">
      <alignment horizontal="center" vertical="center"/>
    </xf>
    <xf numFmtId="3" fontId="84" fillId="0" borderId="16" xfId="0" applyNumberFormat="1" applyFont="1" applyBorder="1" applyAlignment="1">
      <alignment horizontal="center" vertical="center"/>
    </xf>
    <xf numFmtId="3" fontId="84" fillId="0" borderId="16" xfId="0" applyNumberFormat="1" applyFont="1" applyBorder="1" applyAlignment="1">
      <alignment horizontal="center" vertical="center"/>
    </xf>
    <xf numFmtId="165" fontId="107" fillId="5" borderId="0" xfId="15" applyNumberFormat="1" applyFont="1" applyFill="1" applyBorder="1" applyAlignment="1" applyProtection="1">
      <alignment horizontal="center"/>
    </xf>
    <xf numFmtId="165" fontId="107" fillId="5" borderId="16" xfId="15" applyNumberFormat="1" applyFont="1" applyFill="1" applyBorder="1" applyAlignment="1" applyProtection="1">
      <alignment horizontal="center"/>
    </xf>
    <xf numFmtId="3" fontId="105" fillId="0" borderId="1" xfId="0" applyNumberFormat="1" applyFont="1" applyFill="1" applyBorder="1" applyAlignment="1">
      <alignment horizontal="center" vertical="center"/>
    </xf>
    <xf numFmtId="3" fontId="90" fillId="0" borderId="12" xfId="0" applyNumberFormat="1" applyFont="1" applyBorder="1" applyAlignment="1">
      <alignment horizontal="center"/>
    </xf>
    <xf numFmtId="3" fontId="105" fillId="0" borderId="1" xfId="0" applyNumberFormat="1" applyFont="1" applyFill="1" applyBorder="1" applyAlignment="1">
      <alignment horizontal="center"/>
    </xf>
    <xf numFmtId="0" fontId="90" fillId="0" borderId="12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 wrapText="1"/>
    </xf>
    <xf numFmtId="0" fontId="90" fillId="0" borderId="1" xfId="0" applyFont="1" applyFill="1" applyBorder="1" applyAlignment="1">
      <alignment horizontal="center" vertical="center" wrapText="1"/>
    </xf>
    <xf numFmtId="0" fontId="90" fillId="0" borderId="12" xfId="0" applyNumberFormat="1" applyFont="1" applyBorder="1" applyAlignment="1">
      <alignment horizontal="center"/>
    </xf>
    <xf numFmtId="0" fontId="90" fillId="0" borderId="1" xfId="0" applyNumberFormat="1" applyFont="1" applyBorder="1" applyAlignment="1">
      <alignment horizontal="center"/>
    </xf>
    <xf numFmtId="0" fontId="90" fillId="0" borderId="0" xfId="0" applyFont="1" applyFill="1" applyAlignment="1">
      <alignment horizontal="center" vertical="center"/>
    </xf>
    <xf numFmtId="0" fontId="106" fillId="0" borderId="1" xfId="0" applyFont="1" applyBorder="1" applyAlignment="1">
      <alignment horizontal="center" vertical="center"/>
    </xf>
    <xf numFmtId="0" fontId="90" fillId="0" borderId="1" xfId="0" quotePrefix="1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3" fontId="105" fillId="0" borderId="1" xfId="0" applyNumberFormat="1" applyFont="1" applyBorder="1" applyAlignment="1">
      <alignment horizontal="center"/>
    </xf>
    <xf numFmtId="3" fontId="106" fillId="0" borderId="1" xfId="0" quotePrefix="1" applyNumberFormat="1" applyFont="1" applyFill="1" applyBorder="1" applyAlignment="1">
      <alignment horizontal="center" wrapText="1"/>
    </xf>
    <xf numFmtId="0" fontId="105" fillId="0" borderId="1" xfId="0" applyFont="1" applyFill="1" applyBorder="1" applyAlignment="1">
      <alignment horizontal="center"/>
    </xf>
    <xf numFmtId="3" fontId="90" fillId="0" borderId="1" xfId="36" applyNumberFormat="1" applyFont="1" applyBorder="1" applyAlignment="1">
      <alignment horizontal="center"/>
    </xf>
    <xf numFmtId="3" fontId="90" fillId="0" borderId="17" xfId="0" applyNumberFormat="1" applyFont="1" applyBorder="1" applyAlignment="1">
      <alignment horizontal="center"/>
    </xf>
    <xf numFmtId="3" fontId="90" fillId="0" borderId="16" xfId="0" applyNumberFormat="1" applyFont="1" applyBorder="1" applyAlignment="1">
      <alignment horizontal="center"/>
    </xf>
    <xf numFmtId="3" fontId="105" fillId="0" borderId="16" xfId="0" applyNumberFormat="1" applyFont="1" applyBorder="1" applyAlignment="1">
      <alignment horizontal="center"/>
    </xf>
    <xf numFmtId="0" fontId="105" fillId="0" borderId="16" xfId="0" applyFont="1" applyFill="1" applyBorder="1" applyAlignment="1">
      <alignment horizontal="center" vertical="center"/>
    </xf>
    <xf numFmtId="3" fontId="105" fillId="0" borderId="104" xfId="0" quotePrefix="1" applyNumberFormat="1" applyFont="1" applyFill="1" applyBorder="1" applyAlignment="1">
      <alignment horizontal="center" vertical="center" wrapText="1"/>
    </xf>
    <xf numFmtId="3" fontId="105" fillId="0" borderId="134" xfId="0" quotePrefix="1" applyNumberFormat="1" applyFont="1" applyFill="1" applyBorder="1" applyAlignment="1">
      <alignment horizontal="center" vertical="center" wrapText="1"/>
    </xf>
    <xf numFmtId="3" fontId="90" fillId="0" borderId="19" xfId="0" applyNumberFormat="1" applyFont="1" applyBorder="1" applyAlignment="1">
      <alignment horizontal="center"/>
    </xf>
    <xf numFmtId="3" fontId="90" fillId="0" borderId="11" xfId="0" applyNumberFormat="1" applyFont="1" applyBorder="1" applyAlignment="1">
      <alignment horizontal="center"/>
    </xf>
    <xf numFmtId="3" fontId="105" fillId="0" borderId="11" xfId="0" applyNumberFormat="1" applyFont="1" applyBorder="1" applyAlignment="1">
      <alignment horizontal="center"/>
    </xf>
    <xf numFmtId="0" fontId="105" fillId="0" borderId="11" xfId="0" applyFont="1" applyFill="1" applyBorder="1" applyAlignment="1">
      <alignment horizontal="center" vertical="center"/>
    </xf>
    <xf numFmtId="3" fontId="100" fillId="0" borderId="1" xfId="0" applyNumberFormat="1" applyFont="1" applyBorder="1" applyAlignment="1">
      <alignment horizontal="center"/>
    </xf>
    <xf numFmtId="3" fontId="108" fillId="0" borderId="1" xfId="0" applyNumberFormat="1" applyFont="1" applyBorder="1" applyAlignment="1">
      <alignment horizontal="center"/>
    </xf>
    <xf numFmtId="0" fontId="108" fillId="0" borderId="1" xfId="0" applyFont="1" applyFill="1" applyBorder="1" applyAlignment="1">
      <alignment horizontal="center" vertical="center"/>
    </xf>
    <xf numFmtId="0" fontId="90" fillId="0" borderId="1" xfId="0" applyFont="1" applyBorder="1" applyAlignment="1">
      <alignment horizontal="center" vertical="center"/>
    </xf>
    <xf numFmtId="0" fontId="106" fillId="0" borderId="1" xfId="0" quotePrefix="1" applyFont="1" applyFill="1" applyBorder="1" applyAlignment="1">
      <alignment horizontal="center" vertical="center"/>
    </xf>
    <xf numFmtId="0" fontId="90" fillId="0" borderId="1" xfId="0" applyFont="1" applyBorder="1" applyAlignment="1">
      <alignment horizontal="center" vertical="center" wrapText="1"/>
    </xf>
    <xf numFmtId="0" fontId="106" fillId="0" borderId="1" xfId="0" quotePrefix="1" applyFont="1" applyFill="1" applyBorder="1" applyAlignment="1">
      <alignment horizontal="center" vertical="center" wrapText="1"/>
    </xf>
    <xf numFmtId="0" fontId="105" fillId="0" borderId="1" xfId="0" quotePrefix="1" applyFont="1" applyFill="1" applyBorder="1" applyAlignment="1">
      <alignment horizontal="center" vertical="center" wrapText="1"/>
    </xf>
    <xf numFmtId="0" fontId="100" fillId="0" borderId="12" xfId="0" applyNumberFormat="1" applyFont="1" applyBorder="1" applyAlignment="1">
      <alignment horizontal="center"/>
    </xf>
    <xf numFmtId="0" fontId="105" fillId="0" borderId="1" xfId="0" quotePrefix="1" applyFont="1" applyFill="1" applyBorder="1" applyAlignment="1">
      <alignment horizontal="center" vertical="center"/>
    </xf>
    <xf numFmtId="0" fontId="90" fillId="0" borderId="12" xfId="0" applyFont="1" applyFill="1" applyBorder="1" applyAlignment="1">
      <alignment horizontal="center" vertical="center"/>
    </xf>
    <xf numFmtId="0" fontId="90" fillId="0" borderId="16" xfId="0" applyFont="1" applyFill="1" applyBorder="1" applyAlignment="1">
      <alignment horizontal="center" vertical="center" wrapText="1"/>
    </xf>
    <xf numFmtId="0" fontId="90" fillId="0" borderId="16" xfId="0" applyFont="1" applyFill="1" applyBorder="1" applyAlignment="1">
      <alignment horizontal="center" vertical="center"/>
    </xf>
    <xf numFmtId="3" fontId="105" fillId="0" borderId="16" xfId="0" applyNumberFormat="1" applyFont="1" applyFill="1" applyBorder="1" applyAlignment="1">
      <alignment horizontal="center" vertical="center"/>
    </xf>
    <xf numFmtId="3" fontId="105" fillId="0" borderId="24" xfId="0" quotePrefix="1" applyNumberFormat="1" applyFont="1" applyFill="1" applyBorder="1" applyAlignment="1">
      <alignment horizontal="center" vertical="center" wrapText="1"/>
    </xf>
    <xf numFmtId="3" fontId="105" fillId="0" borderId="119" xfId="0" quotePrefix="1" applyNumberFormat="1" applyFont="1" applyFill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vertical="center"/>
    </xf>
    <xf numFmtId="0" fontId="90" fillId="0" borderId="17" xfId="0" applyFont="1" applyFill="1" applyBorder="1" applyAlignment="1">
      <alignment horizontal="center" vertical="center" wrapText="1"/>
    </xf>
    <xf numFmtId="0" fontId="90" fillId="0" borderId="17" xfId="0" applyFont="1" applyFill="1" applyBorder="1" applyAlignment="1">
      <alignment horizontal="center" vertical="center"/>
    </xf>
    <xf numFmtId="0" fontId="105" fillId="0" borderId="5" xfId="0" applyFont="1" applyFill="1" applyBorder="1" applyAlignment="1">
      <alignment horizontal="center" vertical="center"/>
    </xf>
    <xf numFmtId="3" fontId="90" fillId="0" borderId="1" xfId="0" applyNumberFormat="1" applyFont="1" applyBorder="1" applyAlignment="1">
      <alignment horizontal="center" wrapText="1"/>
    </xf>
    <xf numFmtId="0" fontId="105" fillId="0" borderId="1" xfId="0" applyFont="1" applyFill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wrapText="1"/>
    </xf>
    <xf numFmtId="3" fontId="90" fillId="0" borderId="16" xfId="0" applyNumberFormat="1" applyFont="1" applyBorder="1" applyAlignment="1">
      <alignment horizontal="center" wrapText="1"/>
    </xf>
    <xf numFmtId="0" fontId="105" fillId="0" borderId="16" xfId="0" applyFont="1" applyFill="1" applyBorder="1" applyAlignment="1">
      <alignment horizontal="center" vertical="center" wrapText="1"/>
    </xf>
    <xf numFmtId="0" fontId="90" fillId="0" borderId="1" xfId="0" applyFont="1" applyBorder="1" applyAlignment="1">
      <alignment horizontal="center"/>
    </xf>
    <xf numFmtId="0" fontId="109" fillId="2" borderId="12" xfId="0" applyFont="1" applyFill="1" applyBorder="1" applyAlignment="1">
      <alignment horizontal="center" vertical="center"/>
    </xf>
    <xf numFmtId="0" fontId="90" fillId="2" borderId="1" xfId="0" applyFont="1" applyFill="1" applyBorder="1" applyAlignment="1">
      <alignment horizontal="center" vertical="center"/>
    </xf>
    <xf numFmtId="0" fontId="109" fillId="2" borderId="17" xfId="0" applyFont="1" applyFill="1" applyBorder="1" applyAlignment="1">
      <alignment horizontal="center" vertical="center"/>
    </xf>
    <xf numFmtId="0" fontId="90" fillId="2" borderId="16" xfId="0" applyFont="1" applyFill="1" applyBorder="1" applyAlignment="1">
      <alignment horizontal="center" vertical="center"/>
    </xf>
    <xf numFmtId="3" fontId="105" fillId="0" borderId="100" xfId="0" quotePrefix="1" applyNumberFormat="1" applyFont="1" applyFill="1" applyBorder="1" applyAlignment="1">
      <alignment horizontal="center" vertical="center" wrapText="1"/>
    </xf>
    <xf numFmtId="0" fontId="90" fillId="0" borderId="19" xfId="0" applyFont="1" applyFill="1" applyBorder="1" applyAlignment="1">
      <alignment horizontal="center" vertical="center" wrapText="1"/>
    </xf>
    <xf numFmtId="0" fontId="90" fillId="0" borderId="15" xfId="0" applyFont="1" applyFill="1" applyBorder="1" applyAlignment="1">
      <alignment horizontal="center" wrapText="1"/>
    </xf>
    <xf numFmtId="0" fontId="90" fillId="0" borderId="1" xfId="0" applyNumberFormat="1" applyFont="1" applyBorder="1" applyAlignment="1">
      <alignment horizontal="center" vertical="center"/>
    </xf>
    <xf numFmtId="3" fontId="90" fillId="0" borderId="11" xfId="0" applyNumberFormat="1" applyFont="1" applyBorder="1" applyAlignment="1">
      <alignment horizontal="center" vertical="center" wrapText="1"/>
    </xf>
    <xf numFmtId="3" fontId="105" fillId="0" borderId="11" xfId="0" applyNumberFormat="1" applyFont="1" applyFill="1" applyBorder="1" applyAlignment="1">
      <alignment horizontal="center" vertical="center" wrapText="1"/>
    </xf>
    <xf numFmtId="3" fontId="105" fillId="0" borderId="1" xfId="0" applyNumberFormat="1" applyFont="1" applyFill="1" applyBorder="1" applyAlignment="1">
      <alignment horizontal="center" vertical="center" wrapText="1"/>
    </xf>
    <xf numFmtId="3" fontId="90" fillId="0" borderId="1" xfId="0" applyNumberFormat="1" applyFont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vertical="center" wrapText="1"/>
    </xf>
    <xf numFmtId="0" fontId="90" fillId="0" borderId="0" xfId="0" quotePrefix="1" applyFont="1" applyFill="1" applyBorder="1" applyAlignment="1">
      <alignment horizontal="center" vertical="center" wrapText="1"/>
    </xf>
    <xf numFmtId="0" fontId="90" fillId="0" borderId="0" xfId="0" quotePrefix="1" applyFont="1" applyFill="1" applyBorder="1" applyAlignment="1">
      <alignment horizontal="center" vertical="center"/>
    </xf>
    <xf numFmtId="0" fontId="100" fillId="0" borderId="1" xfId="0" applyFont="1" applyBorder="1" applyAlignment="1" applyProtection="1">
      <alignment horizontal="center" vertical="center" wrapText="1"/>
    </xf>
    <xf numFmtId="0" fontId="105" fillId="8" borderId="1" xfId="0" applyFont="1" applyFill="1" applyBorder="1" applyAlignment="1">
      <alignment horizontal="center" vertical="center" wrapText="1"/>
    </xf>
    <xf numFmtId="0" fontId="106" fillId="8" borderId="1" xfId="0" applyFont="1" applyFill="1" applyBorder="1" applyAlignment="1">
      <alignment horizontal="center" vertical="center" wrapText="1"/>
    </xf>
    <xf numFmtId="0" fontId="105" fillId="22" borderId="1" xfId="0" applyFont="1" applyFill="1" applyBorder="1" applyAlignment="1">
      <alignment horizontal="center" vertical="center" wrapText="1"/>
    </xf>
    <xf numFmtId="3" fontId="90" fillId="0" borderId="12" xfId="34" applyNumberFormat="1" applyFont="1" applyBorder="1" applyAlignment="1">
      <alignment horizontal="center"/>
    </xf>
    <xf numFmtId="3" fontId="90" fillId="0" borderId="1" xfId="34" applyNumberFormat="1" applyFont="1" applyBorder="1" applyAlignment="1">
      <alignment horizontal="center"/>
    </xf>
    <xf numFmtId="0" fontId="105" fillId="0" borderId="71" xfId="0" applyFont="1" applyBorder="1" applyAlignment="1">
      <alignment horizontal="center" vertical="center"/>
    </xf>
    <xf numFmtId="3" fontId="90" fillId="0" borderId="12" xfId="33" applyNumberFormat="1" applyFont="1" applyBorder="1" applyAlignment="1">
      <alignment horizontal="center"/>
    </xf>
    <xf numFmtId="3" fontId="90" fillId="0" borderId="1" xfId="33" applyNumberFormat="1" applyFont="1" applyBorder="1" applyAlignment="1">
      <alignment horizontal="center"/>
    </xf>
    <xf numFmtId="0" fontId="90" fillId="9" borderId="1" xfId="0" applyFont="1" applyFill="1" applyBorder="1" applyAlignment="1">
      <alignment horizontal="center" vertical="center" wrapText="1"/>
    </xf>
    <xf numFmtId="0" fontId="106" fillId="22" borderId="1" xfId="0" applyFont="1" applyFill="1" applyBorder="1" applyAlignment="1">
      <alignment horizontal="center" vertical="center"/>
    </xf>
    <xf numFmtId="3" fontId="90" fillId="0" borderId="19" xfId="34" applyNumberFormat="1" applyFont="1" applyBorder="1" applyAlignment="1">
      <alignment horizontal="center"/>
    </xf>
    <xf numFmtId="0" fontId="105" fillId="0" borderId="11" xfId="0" quotePrefix="1" applyFont="1" applyFill="1" applyBorder="1" applyAlignment="1">
      <alignment horizontal="center" vertical="center"/>
    </xf>
    <xf numFmtId="3" fontId="90" fillId="0" borderId="19" xfId="33" applyNumberFormat="1" applyFont="1" applyBorder="1" applyAlignment="1">
      <alignment horizontal="center"/>
    </xf>
    <xf numFmtId="3" fontId="90" fillId="0" borderId="11" xfId="33" applyNumberFormat="1" applyFont="1" applyBorder="1" applyAlignment="1">
      <alignment horizontal="center"/>
    </xf>
    <xf numFmtId="3" fontId="90" fillId="0" borderId="11" xfId="34" applyNumberFormat="1" applyFont="1" applyBorder="1" applyAlignment="1">
      <alignment horizontal="center"/>
    </xf>
    <xf numFmtId="0" fontId="90" fillId="9" borderId="1" xfId="0" applyFont="1" applyFill="1" applyBorder="1" applyAlignment="1">
      <alignment horizontal="center"/>
    </xf>
    <xf numFmtId="0" fontId="105" fillId="9" borderId="1" xfId="0" applyFont="1" applyFill="1" applyBorder="1" applyAlignment="1">
      <alignment horizontal="center"/>
    </xf>
    <xf numFmtId="0" fontId="90" fillId="9" borderId="1" xfId="0" applyFont="1" applyFill="1" applyBorder="1" applyAlignment="1">
      <alignment horizontal="center" vertical="center"/>
    </xf>
    <xf numFmtId="3" fontId="90" fillId="0" borderId="17" xfId="34" applyNumberFormat="1" applyFont="1" applyBorder="1" applyAlignment="1">
      <alignment horizontal="center"/>
    </xf>
    <xf numFmtId="3" fontId="90" fillId="0" borderId="16" xfId="34" applyNumberFormat="1" applyFont="1" applyBorder="1" applyAlignment="1">
      <alignment horizontal="center"/>
    </xf>
    <xf numFmtId="0" fontId="110" fillId="8" borderId="1" xfId="0" applyFont="1" applyFill="1" applyBorder="1" applyAlignment="1">
      <alignment horizontal="center" vertical="center"/>
    </xf>
    <xf numFmtId="0" fontId="106" fillId="8" borderId="1" xfId="0" applyFont="1" applyFill="1" applyBorder="1" applyAlignment="1">
      <alignment horizontal="center" vertical="center"/>
    </xf>
    <xf numFmtId="0" fontId="90" fillId="8" borderId="1" xfId="0" applyFont="1" applyFill="1" applyBorder="1" applyAlignment="1">
      <alignment horizontal="center" vertical="center"/>
    </xf>
    <xf numFmtId="0" fontId="90" fillId="0" borderId="11" xfId="0" applyFont="1" applyBorder="1" applyAlignment="1">
      <alignment horizontal="center" vertical="center"/>
    </xf>
    <xf numFmtId="0" fontId="90" fillId="8" borderId="11" xfId="0" applyFont="1" applyFill="1" applyBorder="1" applyAlignment="1">
      <alignment horizontal="center" vertical="center"/>
    </xf>
    <xf numFmtId="0" fontId="90" fillId="0" borderId="12" xfId="0" applyFont="1" applyBorder="1" applyAlignment="1">
      <alignment horizontal="center" vertical="center"/>
    </xf>
    <xf numFmtId="0" fontId="106" fillId="23" borderId="39" xfId="0" applyFont="1" applyFill="1" applyBorder="1" applyAlignment="1">
      <alignment horizontal="center" vertical="center"/>
    </xf>
    <xf numFmtId="0" fontId="106" fillId="23" borderId="1" xfId="0" applyFont="1" applyFill="1" applyBorder="1" applyAlignment="1">
      <alignment horizontal="center" vertical="center"/>
    </xf>
    <xf numFmtId="0" fontId="106" fillId="23" borderId="86" xfId="0" applyFont="1" applyFill="1" applyBorder="1" applyAlignment="1">
      <alignment horizontal="center" vertical="center"/>
    </xf>
    <xf numFmtId="0" fontId="106" fillId="0" borderId="12" xfId="0" applyFont="1" applyBorder="1" applyAlignment="1">
      <alignment horizontal="center" vertical="center"/>
    </xf>
    <xf numFmtId="0" fontId="106" fillId="0" borderId="1" xfId="0" applyFont="1" applyFill="1" applyBorder="1" applyAlignment="1">
      <alignment horizontal="center" vertical="center"/>
    </xf>
    <xf numFmtId="3" fontId="106" fillId="0" borderId="135" xfId="0" applyNumberFormat="1" applyFont="1" applyBorder="1" applyAlignment="1" applyProtection="1">
      <alignment horizontal="center" vertical="center"/>
    </xf>
    <xf numFmtId="3" fontId="106" fillId="0" borderId="73" xfId="0" applyNumberFormat="1" applyFont="1" applyBorder="1" applyAlignment="1" applyProtection="1">
      <alignment horizontal="center" vertical="center"/>
    </xf>
    <xf numFmtId="3" fontId="105" fillId="0" borderId="20" xfId="0" applyNumberFormat="1" applyFont="1" applyBorder="1" applyAlignment="1">
      <alignment horizontal="center"/>
    </xf>
    <xf numFmtId="3" fontId="105" fillId="0" borderId="12" xfId="0" applyNumberFormat="1" applyFont="1" applyBorder="1" applyAlignment="1">
      <alignment horizontal="center"/>
    </xf>
    <xf numFmtId="3" fontId="106" fillId="0" borderId="19" xfId="0" applyNumberFormat="1" applyFont="1" applyBorder="1" applyAlignment="1">
      <alignment horizontal="center"/>
    </xf>
    <xf numFmtId="0" fontId="106" fillId="0" borderId="11" xfId="0" applyFont="1" applyFill="1" applyBorder="1" applyAlignment="1">
      <alignment horizontal="center" vertical="center"/>
    </xf>
    <xf numFmtId="0" fontId="90" fillId="0" borderId="20" xfId="0" applyFont="1" applyBorder="1" applyAlignment="1">
      <alignment horizontal="center" vertical="center"/>
    </xf>
    <xf numFmtId="3" fontId="90" fillId="0" borderId="73" xfId="0" applyNumberFormat="1" applyFont="1" applyBorder="1" applyAlignment="1" applyProtection="1">
      <alignment horizontal="center" vertical="center"/>
    </xf>
    <xf numFmtId="3" fontId="106" fillId="0" borderId="1" xfId="0" applyNumberFormat="1" applyFont="1" applyBorder="1" applyAlignment="1" applyProtection="1">
      <alignment horizontal="center" vertical="center"/>
    </xf>
    <xf numFmtId="4" fontId="106" fillId="0" borderId="1" xfId="0" quotePrefix="1" applyNumberFormat="1" applyFont="1" applyFill="1" applyBorder="1" applyAlignment="1">
      <alignment horizontal="center" vertical="center"/>
    </xf>
    <xf numFmtId="4" fontId="90" fillId="0" borderId="1" xfId="0" applyNumberFormat="1" applyFont="1" applyBorder="1" applyAlignment="1">
      <alignment horizontal="center"/>
    </xf>
    <xf numFmtId="4" fontId="105" fillId="0" borderId="1" xfId="0" applyNumberFormat="1" applyFont="1" applyBorder="1" applyAlignment="1">
      <alignment horizontal="center"/>
    </xf>
    <xf numFmtId="4" fontId="90" fillId="0" borderId="16" xfId="0" applyNumberFormat="1" applyFont="1" applyBorder="1" applyAlignment="1">
      <alignment horizontal="center"/>
    </xf>
    <xf numFmtId="4" fontId="90" fillId="0" borderId="11" xfId="0" applyNumberFormat="1" applyFont="1" applyBorder="1" applyAlignment="1">
      <alignment horizontal="center"/>
    </xf>
    <xf numFmtId="4" fontId="105" fillId="0" borderId="104" xfId="0" applyNumberFormat="1" applyFont="1" applyBorder="1" applyAlignment="1">
      <alignment horizontal="center"/>
    </xf>
    <xf numFmtId="0" fontId="11" fillId="0" borderId="30" xfId="0" applyFont="1" applyBorder="1" applyAlignment="1">
      <alignment horizontal="left" vertical="center"/>
    </xf>
    <xf numFmtId="4" fontId="105" fillId="0" borderId="16" xfId="0" applyNumberFormat="1" applyFont="1" applyBorder="1" applyAlignment="1">
      <alignment horizontal="center"/>
    </xf>
    <xf numFmtId="4" fontId="105" fillId="0" borderId="11" xfId="0" applyNumberFormat="1" applyFont="1" applyBorder="1" applyAlignment="1">
      <alignment horizontal="center"/>
    </xf>
    <xf numFmtId="4" fontId="105" fillId="0" borderId="24" xfId="0" applyNumberFormat="1" applyFont="1" applyBorder="1" applyAlignment="1">
      <alignment horizontal="center"/>
    </xf>
    <xf numFmtId="4" fontId="106" fillId="0" borderId="1" xfId="0" applyNumberFormat="1" applyFont="1" applyBorder="1" applyAlignment="1">
      <alignment horizontal="center"/>
    </xf>
    <xf numFmtId="4" fontId="105" fillId="0" borderId="109" xfId="0" applyNumberFormat="1" applyFont="1" applyBorder="1" applyAlignment="1">
      <alignment horizontal="center"/>
    </xf>
    <xf numFmtId="4" fontId="105" fillId="0" borderId="134" xfId="0" applyNumberFormat="1" applyFont="1" applyBorder="1" applyAlignment="1">
      <alignment horizontal="center"/>
    </xf>
    <xf numFmtId="3" fontId="105" fillId="0" borderId="99" xfId="0" quotePrefix="1" applyNumberFormat="1" applyFont="1" applyFill="1" applyBorder="1" applyAlignment="1">
      <alignment horizontal="center" vertical="center" wrapText="1"/>
    </xf>
    <xf numFmtId="4" fontId="90" fillId="0" borderId="12" xfId="0" applyNumberFormat="1" applyFont="1" applyBorder="1" applyAlignment="1">
      <alignment horizontal="center"/>
    </xf>
    <xf numFmtId="4" fontId="90" fillId="0" borderId="17" xfId="0" applyNumberFormat="1" applyFont="1" applyBorder="1" applyAlignment="1">
      <alignment horizontal="center"/>
    </xf>
    <xf numFmtId="4" fontId="90" fillId="0" borderId="19" xfId="0" applyNumberFormat="1" applyFont="1" applyBorder="1" applyAlignment="1">
      <alignment horizontal="center"/>
    </xf>
    <xf numFmtId="3" fontId="105" fillId="0" borderId="109" xfId="0" quotePrefix="1" applyNumberFormat="1" applyFont="1" applyFill="1" applyBorder="1" applyAlignment="1">
      <alignment horizontal="center" vertical="center" wrapText="1"/>
    </xf>
    <xf numFmtId="4" fontId="105" fillId="0" borderId="136" xfId="0" applyNumberFormat="1" applyFont="1" applyBorder="1" applyAlignment="1">
      <alignment horizontal="center"/>
    </xf>
    <xf numFmtId="4" fontId="105" fillId="0" borderId="12" xfId="0" applyNumberFormat="1" applyFont="1" applyBorder="1" applyAlignment="1">
      <alignment horizontal="center"/>
    </xf>
    <xf numFmtId="4" fontId="106" fillId="0" borderId="12" xfId="0" applyNumberFormat="1" applyFont="1" applyBorder="1" applyAlignment="1">
      <alignment horizontal="center"/>
    </xf>
    <xf numFmtId="4" fontId="105" fillId="0" borderId="17" xfId="0" applyNumberFormat="1" applyFont="1" applyBorder="1" applyAlignment="1">
      <alignment horizontal="center"/>
    </xf>
    <xf numFmtId="4" fontId="105" fillId="0" borderId="19" xfId="0" applyNumberFormat="1" applyFont="1" applyBorder="1" applyAlignment="1">
      <alignment horizontal="center"/>
    </xf>
    <xf numFmtId="4" fontId="105" fillId="0" borderId="119" xfId="0" applyNumberFormat="1" applyFont="1" applyBorder="1" applyAlignment="1">
      <alignment horizontal="center"/>
    </xf>
    <xf numFmtId="4" fontId="90" fillId="8" borderId="12" xfId="0" applyNumberFormat="1" applyFont="1" applyFill="1" applyBorder="1" applyAlignment="1">
      <alignment horizontal="center"/>
    </xf>
    <xf numFmtId="4" fontId="105" fillId="8" borderId="12" xfId="0" applyNumberFormat="1" applyFont="1" applyFill="1" applyBorder="1" applyAlignment="1">
      <alignment horizontal="center"/>
    </xf>
    <xf numFmtId="0" fontId="105" fillId="29" borderId="1" xfId="0" applyFont="1" applyFill="1" applyBorder="1" applyAlignment="1">
      <alignment horizontal="center" vertical="center" wrapText="1"/>
    </xf>
    <xf numFmtId="4" fontId="105" fillId="29" borderId="12" xfId="0" applyNumberFormat="1" applyFont="1" applyFill="1" applyBorder="1" applyAlignment="1">
      <alignment horizontal="center" vertical="center"/>
    </xf>
    <xf numFmtId="4" fontId="106" fillId="8" borderId="12" xfId="0" applyNumberFormat="1" applyFont="1" applyFill="1" applyBorder="1" applyAlignment="1">
      <alignment horizontal="center" vertical="center"/>
    </xf>
    <xf numFmtId="4" fontId="106" fillId="29" borderId="12" xfId="0" applyNumberFormat="1" applyFont="1" applyFill="1" applyBorder="1" applyAlignment="1">
      <alignment horizontal="center"/>
    </xf>
    <xf numFmtId="0" fontId="106" fillId="29" borderId="1" xfId="0" applyFont="1" applyFill="1" applyBorder="1" applyAlignment="1">
      <alignment horizontal="center" vertical="center"/>
    </xf>
    <xf numFmtId="4" fontId="106" fillId="8" borderId="12" xfId="0" applyNumberFormat="1" applyFont="1" applyFill="1" applyBorder="1" applyAlignment="1">
      <alignment horizontal="center"/>
    </xf>
    <xf numFmtId="4" fontId="106" fillId="23" borderId="12" xfId="0" applyNumberFormat="1" applyFont="1" applyFill="1" applyBorder="1" applyAlignment="1">
      <alignment horizontal="center"/>
    </xf>
    <xf numFmtId="4" fontId="90" fillId="8" borderId="17" xfId="0" applyNumberFormat="1" applyFont="1" applyFill="1" applyBorder="1" applyAlignment="1">
      <alignment horizontal="center"/>
    </xf>
    <xf numFmtId="0" fontId="90" fillId="8" borderId="16" xfId="0" applyFont="1" applyFill="1" applyBorder="1" applyAlignment="1">
      <alignment horizontal="center" vertical="center"/>
    </xf>
    <xf numFmtId="4" fontId="105" fillId="8" borderId="17" xfId="0" applyNumberFormat="1" applyFont="1" applyFill="1" applyBorder="1" applyAlignment="1">
      <alignment horizontal="center"/>
    </xf>
    <xf numFmtId="4" fontId="106" fillId="23" borderId="39" xfId="0" applyNumberFormat="1" applyFont="1" applyFill="1" applyBorder="1" applyAlignment="1">
      <alignment horizontal="center"/>
    </xf>
    <xf numFmtId="4" fontId="106" fillId="23" borderId="21" xfId="0" applyNumberFormat="1" applyFont="1" applyFill="1" applyBorder="1" applyAlignment="1">
      <alignment horizontal="center"/>
    </xf>
    <xf numFmtId="4" fontId="106" fillId="23" borderId="1" xfId="0" applyNumberFormat="1" applyFont="1" applyFill="1" applyBorder="1" applyAlignment="1">
      <alignment horizontal="center"/>
    </xf>
    <xf numFmtId="4" fontId="106" fillId="23" borderId="86" xfId="0" applyNumberFormat="1" applyFont="1" applyFill="1" applyBorder="1" applyAlignment="1">
      <alignment horizontal="center"/>
    </xf>
    <xf numFmtId="4" fontId="106" fillId="23" borderId="85" xfId="0" applyNumberFormat="1" applyFont="1" applyFill="1" applyBorder="1" applyAlignment="1">
      <alignment horizontal="center"/>
    </xf>
    <xf numFmtId="0" fontId="105" fillId="9" borderId="1" xfId="0" applyFont="1" applyFill="1" applyBorder="1" applyAlignment="1">
      <alignment horizontal="center" vertical="center" wrapText="1"/>
    </xf>
    <xf numFmtId="0" fontId="105" fillId="9" borderId="1" xfId="0" applyFont="1" applyFill="1" applyBorder="1" applyAlignment="1">
      <alignment horizontal="center" vertical="center"/>
    </xf>
    <xf numFmtId="0" fontId="105" fillId="0" borderId="0" xfId="0" applyFont="1" applyFill="1" applyBorder="1" applyAlignment="1">
      <alignment horizontal="center" vertical="center"/>
    </xf>
    <xf numFmtId="3" fontId="105" fillId="0" borderId="0" xfId="0" applyNumberFormat="1" applyFont="1" applyFill="1" applyBorder="1" applyAlignment="1">
      <alignment horizontal="center" vertical="center"/>
    </xf>
    <xf numFmtId="4" fontId="90" fillId="0" borderId="0" xfId="0" applyNumberFormat="1" applyFont="1" applyBorder="1" applyAlignment="1">
      <alignment horizontal="center"/>
    </xf>
    <xf numFmtId="0" fontId="10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center" vertical="center" wrapText="1"/>
    </xf>
    <xf numFmtId="0" fontId="105" fillId="0" borderId="1" xfId="0" applyFont="1" applyBorder="1" applyAlignment="1">
      <alignment horizontal="center" vertical="center"/>
    </xf>
    <xf numFmtId="0" fontId="105" fillId="8" borderId="1" xfId="0" applyFont="1" applyFill="1" applyBorder="1" applyAlignment="1">
      <alignment horizontal="center" vertical="center"/>
    </xf>
    <xf numFmtId="0" fontId="105" fillId="8" borderId="19" xfId="0" applyFont="1" applyFill="1" applyBorder="1" applyAlignment="1">
      <alignment horizontal="center" vertical="center"/>
    </xf>
    <xf numFmtId="0" fontId="105" fillId="0" borderId="12" xfId="0" applyFont="1" applyBorder="1" applyAlignment="1">
      <alignment horizontal="center" vertical="center"/>
    </xf>
    <xf numFmtId="0" fontId="105" fillId="0" borderId="19" xfId="0" applyFont="1" applyBorder="1" applyAlignment="1">
      <alignment horizontal="center" vertical="center"/>
    </xf>
    <xf numFmtId="0" fontId="105" fillId="8" borderId="22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/>
    </xf>
    <xf numFmtId="0" fontId="105" fillId="0" borderId="1" xfId="0" applyFont="1" applyBorder="1" applyAlignment="1">
      <alignment horizontal="center" vertical="center" wrapText="1"/>
    </xf>
    <xf numFmtId="0" fontId="51" fillId="0" borderId="98" xfId="0" applyFont="1" applyFill="1" applyBorder="1" applyAlignment="1" applyProtection="1">
      <alignment horizontal="left" vertical="center" wrapText="1"/>
    </xf>
    <xf numFmtId="0" fontId="69" fillId="0" borderId="98" xfId="0" applyFont="1" applyFill="1" applyBorder="1" applyAlignment="1" applyProtection="1">
      <alignment horizontal="left" vertical="center" wrapText="1"/>
    </xf>
    <xf numFmtId="0" fontId="50" fillId="0" borderId="0" xfId="3" applyFont="1" applyAlignment="1" applyProtection="1">
      <alignment horizontal="left" wrapText="1"/>
    </xf>
    <xf numFmtId="0" fontId="23" fillId="2" borderId="1" xfId="0" applyFont="1" applyFill="1" applyBorder="1" applyAlignment="1" applyProtection="1">
      <alignment horizontal="left" wrapText="1"/>
    </xf>
    <xf numFmtId="0" fontId="5" fillId="0" borderId="72" xfId="3" applyFont="1" applyBorder="1" applyProtection="1">
      <protection locked="0"/>
    </xf>
    <xf numFmtId="0" fontId="5" fillId="0" borderId="72" xfId="8" applyFont="1" applyBorder="1" applyProtection="1">
      <protection locked="0"/>
    </xf>
    <xf numFmtId="0" fontId="5" fillId="0" borderId="108" xfId="8" applyFont="1" applyBorder="1" applyProtection="1">
      <protection locked="0"/>
    </xf>
    <xf numFmtId="0" fontId="5" fillId="0" borderId="1" xfId="3" applyFont="1" applyBorder="1" applyProtection="1">
      <protection locked="0"/>
    </xf>
    <xf numFmtId="0" fontId="50" fillId="0" borderId="55" xfId="0" applyFont="1" applyFill="1" applyBorder="1" applyAlignment="1" applyProtection="1">
      <alignment horizontal="left" vertical="center" wrapText="1"/>
    </xf>
    <xf numFmtId="0" fontId="50" fillId="0" borderId="54" xfId="0" applyFont="1" applyFill="1" applyBorder="1" applyAlignment="1" applyProtection="1">
      <alignment horizontal="left" vertical="center" wrapText="1"/>
    </xf>
    <xf numFmtId="3" fontId="84" fillId="0" borderId="16" xfId="0" applyNumberFormat="1" applyFont="1" applyBorder="1" applyAlignment="1">
      <alignment horizontal="center" vertical="center"/>
    </xf>
    <xf numFmtId="49" fontId="22" fillId="0" borderId="0" xfId="0" applyNumberFormat="1" applyFont="1" applyBorder="1"/>
    <xf numFmtId="0" fontId="22" fillId="0" borderId="0" xfId="0" applyFont="1" applyFill="1" applyBorder="1" applyAlignment="1">
      <alignment vertical="center" wrapText="1"/>
    </xf>
    <xf numFmtId="49" fontId="111" fillId="0" borderId="1" xfId="0" applyNumberFormat="1" applyFont="1" applyFill="1" applyBorder="1" applyAlignment="1">
      <alignment vertical="center"/>
    </xf>
    <xf numFmtId="0" fontId="111" fillId="0" borderId="1" xfId="0" applyFont="1" applyFill="1" applyBorder="1" applyAlignment="1">
      <alignment vertical="center"/>
    </xf>
    <xf numFmtId="0" fontId="11" fillId="0" borderId="1" xfId="0" quotePrefix="1" applyFont="1" applyFill="1" applyBorder="1" applyAlignment="1">
      <alignment horizontal="center" vertical="center"/>
    </xf>
    <xf numFmtId="16" fontId="22" fillId="0" borderId="15" xfId="0" quotePrefix="1" applyNumberFormat="1" applyFont="1" applyBorder="1" applyAlignment="1">
      <alignment vertical="center"/>
    </xf>
    <xf numFmtId="16" fontId="22" fillId="0" borderId="12" xfId="0" applyNumberFormat="1" applyFont="1" applyBorder="1" applyAlignment="1">
      <alignment vertical="center"/>
    </xf>
    <xf numFmtId="49" fontId="22" fillId="0" borderId="1" xfId="0" applyNumberFormat="1" applyFont="1" applyBorder="1" applyAlignment="1">
      <alignment horizontal="center" vertical="center"/>
    </xf>
    <xf numFmtId="16" fontId="22" fillId="0" borderId="15" xfId="0" applyNumberFormat="1" applyFont="1" applyBorder="1" applyAlignment="1">
      <alignment vertical="center"/>
    </xf>
    <xf numFmtId="0" fontId="112" fillId="0" borderId="0" xfId="50" applyFont="1"/>
    <xf numFmtId="164" fontId="9" fillId="10" borderId="2" xfId="0" applyNumberFormat="1" applyFont="1" applyFill="1" applyBorder="1" applyAlignment="1" applyProtection="1">
      <alignment horizontal="center" vertical="center"/>
      <protection locked="0"/>
    </xf>
    <xf numFmtId="0" fontId="86" fillId="0" borderId="12" xfId="36" applyFont="1" applyFill="1" applyBorder="1" applyAlignment="1" applyProtection="1">
      <alignment horizontal="center" vertical="center"/>
      <protection locked="0"/>
    </xf>
    <xf numFmtId="4" fontId="5" fillId="0" borderId="0" xfId="0" applyNumberFormat="1" applyFont="1" applyAlignment="1">
      <alignment horizontal="right"/>
    </xf>
    <xf numFmtId="4" fontId="8" fillId="0" borderId="0" xfId="0" applyNumberFormat="1" applyFont="1" applyBorder="1" applyAlignment="1">
      <alignment horizontal="right"/>
    </xf>
    <xf numFmtId="4" fontId="25" fillId="0" borderId="1" xfId="0" applyNumberFormat="1" applyFont="1" applyBorder="1" applyAlignment="1">
      <alignment horizontal="right" vertical="center" wrapText="1"/>
    </xf>
    <xf numFmtId="4" fontId="11" fillId="6" borderId="15" xfId="0" applyNumberFormat="1" applyFont="1" applyFill="1" applyBorder="1" applyAlignment="1">
      <alignment horizontal="right" vertical="center"/>
    </xf>
    <xf numFmtId="4" fontId="11" fillId="9" borderId="15" xfId="0" applyNumberFormat="1" applyFont="1" applyFill="1" applyBorder="1" applyAlignment="1">
      <alignment horizontal="right" vertical="center"/>
    </xf>
    <xf numFmtId="4" fontId="11" fillId="9" borderId="1" xfId="0" applyNumberFormat="1" applyFont="1" applyFill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6" borderId="14" xfId="0" applyNumberFormat="1" applyFont="1" applyFill="1" applyBorder="1" applyAlignment="1">
      <alignment horizontal="right" vertical="center"/>
    </xf>
    <xf numFmtId="4" fontId="11" fillId="0" borderId="11" xfId="0" applyNumberFormat="1" applyFont="1" applyBorder="1" applyAlignment="1">
      <alignment horizontal="right" vertical="center" wrapText="1"/>
    </xf>
    <xf numFmtId="4" fontId="11" fillId="12" borderId="14" xfId="0" applyNumberFormat="1" applyFont="1" applyFill="1" applyBorder="1" applyAlignment="1">
      <alignment horizontal="right" vertical="center"/>
    </xf>
    <xf numFmtId="4" fontId="11" fillId="6" borderId="1" xfId="0" applyNumberFormat="1" applyFont="1" applyFill="1" applyBorder="1" applyAlignment="1">
      <alignment horizontal="right" vertical="center" wrapText="1"/>
    </xf>
    <xf numFmtId="4" fontId="11" fillId="6" borderId="1" xfId="0" applyNumberFormat="1" applyFont="1" applyFill="1" applyBorder="1" applyAlignment="1">
      <alignment horizontal="right"/>
    </xf>
    <xf numFmtId="4" fontId="25" fillId="6" borderId="15" xfId="0" applyNumberFormat="1" applyFont="1" applyFill="1" applyBorder="1" applyAlignment="1">
      <alignment horizontal="right"/>
    </xf>
    <xf numFmtId="4" fontId="5" fillId="0" borderId="0" xfId="0" applyNumberFormat="1" applyFont="1" applyBorder="1" applyAlignment="1">
      <alignment horizontal="right"/>
    </xf>
    <xf numFmtId="0" fontId="25" fillId="11" borderId="1" xfId="0" applyFont="1" applyFill="1" applyBorder="1"/>
    <xf numFmtId="4" fontId="30" fillId="11" borderId="1" xfId="3" applyNumberFormat="1" applyFont="1" applyFill="1" applyBorder="1"/>
    <xf numFmtId="2" fontId="30" fillId="11" borderId="1" xfId="0" applyNumberFormat="1" applyFont="1" applyFill="1" applyBorder="1"/>
    <xf numFmtId="0" fontId="11" fillId="0" borderId="0" xfId="3" applyFont="1"/>
    <xf numFmtId="2" fontId="30" fillId="0" borderId="1" xfId="0" applyNumberFormat="1" applyFont="1" applyBorder="1"/>
    <xf numFmtId="0" fontId="25" fillId="0" borderId="0" xfId="0" applyFont="1"/>
    <xf numFmtId="0" fontId="25" fillId="0" borderId="16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wrapText="1"/>
    </xf>
    <xf numFmtId="0" fontId="4" fillId="0" borderId="75" xfId="0" applyFont="1" applyFill="1" applyBorder="1" applyAlignment="1" applyProtection="1">
      <alignment horizontal="center" vertical="center"/>
    </xf>
    <xf numFmtId="0" fontId="68" fillId="0" borderId="73" xfId="0" applyFont="1" applyFill="1" applyBorder="1" applyAlignment="1" applyProtection="1">
      <alignment horizontal="left" vertical="center" wrapText="1"/>
    </xf>
    <xf numFmtId="0" fontId="5" fillId="0" borderId="16" xfId="50" applyFont="1" applyBorder="1" applyAlignment="1">
      <alignment wrapText="1"/>
    </xf>
    <xf numFmtId="166" fontId="51" fillId="0" borderId="27" xfId="16" applyNumberFormat="1" applyFont="1" applyFill="1" applyBorder="1" applyAlignment="1" applyProtection="1">
      <alignment horizontal="left" vertical="center"/>
      <protection locked="0"/>
    </xf>
    <xf numFmtId="4" fontId="106" fillId="0" borderId="1" xfId="0" applyNumberFormat="1" applyFont="1" applyBorder="1" applyAlignment="1"/>
    <xf numFmtId="0" fontId="106" fillId="0" borderId="1" xfId="0" quotePrefix="1" applyFont="1" applyFill="1" applyBorder="1" applyAlignment="1">
      <alignment wrapText="1"/>
    </xf>
    <xf numFmtId="0" fontId="11" fillId="0" borderId="20" xfId="0" applyFont="1" applyFill="1" applyBorder="1" applyAlignment="1">
      <alignment vertical="center" wrapText="1"/>
    </xf>
    <xf numFmtId="3" fontId="11" fillId="0" borderId="12" xfId="0" applyNumberFormat="1" applyFont="1" applyBorder="1" applyAlignment="1">
      <alignment horizontal="left" wrapText="1"/>
    </xf>
    <xf numFmtId="0" fontId="90" fillId="0" borderId="0" xfId="0" applyFont="1" applyBorder="1" applyAlignment="1">
      <alignment horizontal="center" vertical="center"/>
    </xf>
    <xf numFmtId="0" fontId="95" fillId="2" borderId="17" xfId="0" applyFont="1" applyFill="1" applyBorder="1" applyAlignment="1">
      <alignment horizontal="center" vertical="center"/>
    </xf>
    <xf numFmtId="0" fontId="109" fillId="2" borderId="1" xfId="0" applyFont="1" applyFill="1" applyBorder="1" applyAlignment="1">
      <alignment horizontal="center" vertical="center"/>
    </xf>
    <xf numFmtId="0" fontId="113" fillId="2" borderId="17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left" wrapText="1"/>
    </xf>
    <xf numFmtId="4" fontId="105" fillId="8" borderId="12" xfId="0" applyNumberFormat="1" applyFont="1" applyFill="1" applyBorder="1" applyAlignment="1">
      <alignment horizontal="center" vertical="center"/>
    </xf>
    <xf numFmtId="0" fontId="114" fillId="0" borderId="0" xfId="0" applyFont="1"/>
    <xf numFmtId="4" fontId="11" fillId="11" borderId="5" xfId="0" applyNumberFormat="1" applyFont="1" applyFill="1" applyBorder="1" applyAlignment="1">
      <alignment vertical="center"/>
    </xf>
    <xf numFmtId="0" fontId="11" fillId="11" borderId="11" xfId="0" applyFont="1" applyFill="1" applyBorder="1" applyAlignment="1">
      <alignment vertical="center"/>
    </xf>
    <xf numFmtId="4" fontId="11" fillId="11" borderId="11" xfId="0" applyNumberFormat="1" applyFont="1" applyFill="1" applyBorder="1" applyAlignment="1">
      <alignment horizontal="right" vertical="center"/>
    </xf>
    <xf numFmtId="10" fontId="8" fillId="0" borderId="0" xfId="0" applyNumberFormat="1" applyFont="1" applyBorder="1"/>
    <xf numFmtId="0" fontId="26" fillId="0" borderId="16" xfId="3" applyFont="1" applyBorder="1" applyAlignment="1" applyProtection="1">
      <alignment vertical="center" wrapText="1"/>
      <protection locked="0"/>
    </xf>
    <xf numFmtId="0" fontId="26" fillId="0" borderId="16" xfId="0" applyFont="1" applyFill="1" applyBorder="1" applyAlignment="1" applyProtection="1">
      <alignment horizontal="left" vertical="center" wrapText="1"/>
      <protection locked="0"/>
    </xf>
    <xf numFmtId="16" fontId="11" fillId="8" borderId="12" xfId="0" quotePrefix="1" applyNumberFormat="1" applyFont="1" applyFill="1" applyBorder="1" applyAlignment="1">
      <alignment horizontal="left" vertical="center"/>
    </xf>
    <xf numFmtId="0" fontId="11" fillId="22" borderId="19" xfId="0" applyFont="1" applyFill="1" applyBorder="1" applyAlignment="1">
      <alignment vertical="center"/>
    </xf>
    <xf numFmtId="0" fontId="11" fillId="22" borderId="12" xfId="0" applyFont="1" applyFill="1" applyBorder="1" applyAlignment="1">
      <alignment vertical="center"/>
    </xf>
    <xf numFmtId="0" fontId="22" fillId="2" borderId="120" xfId="0" applyFont="1" applyFill="1" applyBorder="1" applyAlignment="1" applyProtection="1">
      <alignment horizontal="left" vertical="center" wrapText="1"/>
    </xf>
    <xf numFmtId="0" fontId="22" fillId="2" borderId="0" xfId="0" applyFont="1" applyFill="1" applyBorder="1" applyAlignment="1" applyProtection="1">
      <alignment horizontal="left" vertical="center" wrapText="1"/>
    </xf>
    <xf numFmtId="0" fontId="11" fillId="8" borderId="23" xfId="0" applyFont="1" applyFill="1" applyBorder="1" applyAlignment="1">
      <alignment vertical="center"/>
    </xf>
    <xf numFmtId="0" fontId="11" fillId="8" borderId="20" xfId="0" applyFont="1" applyFill="1" applyBorder="1" applyAlignment="1">
      <alignment vertical="center"/>
    </xf>
    <xf numFmtId="16" fontId="11" fillId="8" borderId="20" xfId="0" quotePrefix="1" applyNumberFormat="1" applyFont="1" applyFill="1" applyBorder="1" applyAlignment="1">
      <alignment vertical="center"/>
    </xf>
    <xf numFmtId="16" fontId="23" fillId="8" borderId="20" xfId="0" quotePrefix="1" applyNumberFormat="1" applyFont="1" applyFill="1" applyBorder="1" applyAlignment="1">
      <alignment vertical="center"/>
    </xf>
    <xf numFmtId="0" fontId="11" fillId="8" borderId="19" xfId="0" applyFont="1" applyFill="1" applyBorder="1" applyAlignment="1">
      <alignment vertical="center"/>
    </xf>
    <xf numFmtId="0" fontId="22" fillId="23" borderId="38" xfId="0" applyFont="1" applyFill="1" applyBorder="1" applyAlignment="1">
      <alignment vertical="center"/>
    </xf>
    <xf numFmtId="0" fontId="22" fillId="23" borderId="20" xfId="0" applyFont="1" applyFill="1" applyBorder="1" applyAlignment="1">
      <alignment vertical="center"/>
    </xf>
    <xf numFmtId="16" fontId="22" fillId="23" borderId="112" xfId="0" applyNumberFormat="1" applyFont="1" applyFill="1" applyBorder="1" applyAlignment="1">
      <alignment vertical="center"/>
    </xf>
    <xf numFmtId="0" fontId="22" fillId="2" borderId="137" xfId="0" applyFont="1" applyFill="1" applyBorder="1" applyAlignment="1" applyProtection="1">
      <alignment horizontal="left" vertical="center" wrapText="1"/>
    </xf>
    <xf numFmtId="0" fontId="4" fillId="0" borderId="12" xfId="0" applyFont="1" applyBorder="1" applyAlignment="1">
      <alignment vertical="center"/>
    </xf>
    <xf numFmtId="16" fontId="4" fillId="2" borderId="12" xfId="0" applyNumberFormat="1" applyFont="1" applyFill="1" applyBorder="1" applyAlignment="1">
      <alignment vertical="center"/>
    </xf>
    <xf numFmtId="49" fontId="4" fillId="0" borderId="12" xfId="0" applyNumberFormat="1" applyFont="1" applyBorder="1"/>
    <xf numFmtId="0" fontId="26" fillId="2" borderId="62" xfId="0" applyFont="1" applyFill="1" applyBorder="1" applyAlignment="1" applyProtection="1">
      <alignment horizontal="left" vertical="center" wrapText="1"/>
    </xf>
    <xf numFmtId="4" fontId="95" fillId="11" borderId="1" xfId="31" applyNumberFormat="1" applyFont="1" applyFill="1" applyBorder="1" applyAlignment="1">
      <alignment horizontal="center" vertical="center" wrapText="1"/>
    </xf>
    <xf numFmtId="4" fontId="61" fillId="11" borderId="1" xfId="31" applyNumberFormat="1" applyFont="1" applyFill="1" applyBorder="1" applyAlignment="1">
      <alignment horizontal="center" vertical="center" wrapText="1"/>
    </xf>
    <xf numFmtId="0" fontId="61" fillId="11" borderId="1" xfId="31" applyFont="1" applyFill="1" applyBorder="1" applyAlignment="1">
      <alignment horizontal="center" vertical="center" wrapText="1"/>
    </xf>
    <xf numFmtId="166" fontId="51" fillId="0" borderId="26" xfId="16" applyNumberFormat="1" applyFont="1" applyFill="1" applyBorder="1" applyAlignment="1" applyProtection="1">
      <alignment horizontal="left" vertical="center"/>
      <protection locked="0"/>
    </xf>
    <xf numFmtId="0" fontId="26" fillId="0" borderId="26" xfId="12" applyNumberFormat="1" applyFont="1" applyBorder="1" applyAlignment="1" applyProtection="1">
      <alignment horizontal="left" vertical="center" indent="1"/>
    </xf>
    <xf numFmtId="0" fontId="25" fillId="0" borderId="1" xfId="0" applyFont="1" applyFill="1" applyBorder="1" applyAlignment="1" applyProtection="1">
      <alignment horizontal="center" vertical="center" textRotation="90" wrapText="1"/>
    </xf>
    <xf numFmtId="3" fontId="25" fillId="0" borderId="1" xfId="0" applyNumberFormat="1" applyFont="1" applyFill="1" applyBorder="1" applyAlignment="1" applyProtection="1">
      <alignment horizontal="center" vertical="center" textRotation="90" wrapText="1"/>
    </xf>
    <xf numFmtId="0" fontId="25" fillId="2" borderId="1" xfId="0" applyFont="1" applyFill="1" applyBorder="1" applyAlignment="1" applyProtection="1">
      <alignment horizontal="center" vertical="center" textRotation="90" wrapText="1"/>
    </xf>
    <xf numFmtId="0" fontId="90" fillId="2" borderId="17" xfId="0" applyFont="1" applyFill="1" applyBorder="1" applyAlignment="1">
      <alignment horizontal="center" vertical="center"/>
    </xf>
    <xf numFmtId="0" fontId="5" fillId="0" borderId="1" xfId="31" applyFont="1" applyBorder="1" applyAlignment="1">
      <alignment horizontal="center" vertical="center" wrapText="1"/>
    </xf>
    <xf numFmtId="0" fontId="41" fillId="0" borderId="15" xfId="36" applyFont="1" applyFill="1" applyBorder="1" applyAlignment="1">
      <alignment horizontal="center" vertical="center"/>
    </xf>
    <xf numFmtId="0" fontId="41" fillId="0" borderId="6" xfId="36" applyFont="1" applyFill="1" applyBorder="1" applyAlignment="1">
      <alignment horizontal="center" vertical="center" wrapText="1"/>
    </xf>
    <xf numFmtId="0" fontId="41" fillId="0" borderId="12" xfId="36" applyFont="1" applyFill="1" applyBorder="1" applyAlignment="1">
      <alignment horizontal="center" wrapText="1"/>
    </xf>
    <xf numFmtId="0" fontId="10" fillId="0" borderId="0" xfId="3" applyFont="1" applyAlignment="1" applyProtection="1">
      <alignment horizontal="left"/>
    </xf>
    <xf numFmtId="0" fontId="10" fillId="0" borderId="1" xfId="3" applyFont="1" applyBorder="1" applyAlignment="1" applyProtection="1">
      <alignment horizontal="left"/>
    </xf>
    <xf numFmtId="0" fontId="11" fillId="0" borderId="15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11" borderId="1" xfId="3" applyFont="1" applyFill="1" applyBorder="1" applyAlignment="1">
      <alignment horizontal="center" vertical="center" wrapText="1"/>
    </xf>
    <xf numFmtId="0" fontId="11" fillId="11" borderId="16" xfId="0" applyFont="1" applyFill="1" applyBorder="1" applyAlignment="1">
      <alignment wrapText="1"/>
    </xf>
    <xf numFmtId="4" fontId="30" fillId="0" borderId="16" xfId="0" applyNumberFormat="1" applyFont="1" applyFill="1" applyBorder="1"/>
    <xf numFmtId="2" fontId="30" fillId="0" borderId="16" xfId="0" applyNumberFormat="1" applyFont="1" applyBorder="1"/>
    <xf numFmtId="0" fontId="7" fillId="0" borderId="1" xfId="0" applyFont="1" applyBorder="1"/>
    <xf numFmtId="0" fontId="25" fillId="0" borderId="1" xfId="3" applyFont="1" applyBorder="1"/>
    <xf numFmtId="2" fontId="64" fillId="0" borderId="3" xfId="0" applyNumberFormat="1" applyFont="1" applyFill="1" applyBorder="1" applyAlignment="1">
      <alignment horizontal="center" vertical="center"/>
    </xf>
    <xf numFmtId="0" fontId="22" fillId="0" borderId="5" xfId="0" applyFont="1" applyFill="1" applyBorder="1" applyAlignment="1" applyProtection="1">
      <alignment horizontal="left" vertical="center"/>
      <protection locked="0"/>
    </xf>
    <xf numFmtId="0" fontId="26" fillId="0" borderId="0" xfId="3" applyFont="1" applyBorder="1" applyAlignment="1" applyProtection="1">
      <alignment vertical="center" wrapText="1"/>
      <protection locked="0"/>
    </xf>
    <xf numFmtId="0" fontId="22" fillId="0" borderId="0" xfId="0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Fill="1" applyBorder="1" applyAlignment="1" applyProtection="1">
      <alignment horizontal="left" vertical="center" wrapText="1"/>
      <protection locked="0"/>
    </xf>
    <xf numFmtId="0" fontId="26" fillId="2" borderId="66" xfId="0" applyFont="1" applyFill="1" applyBorder="1" applyAlignment="1" applyProtection="1">
      <alignment horizontal="left" vertical="center" wrapText="1"/>
    </xf>
    <xf numFmtId="0" fontId="26" fillId="2" borderId="0" xfId="0" applyFont="1" applyFill="1" applyBorder="1" applyAlignment="1" applyProtection="1">
      <alignment horizontal="left" vertical="center" wrapText="1"/>
    </xf>
    <xf numFmtId="1" fontId="115" fillId="0" borderId="83" xfId="0" applyNumberFormat="1" applyFont="1" applyFill="1" applyBorder="1" applyAlignment="1">
      <alignment horizontal="right" vertical="top" shrinkToFit="1"/>
    </xf>
    <xf numFmtId="0" fontId="13" fillId="2" borderId="0" xfId="3" applyFont="1" applyFill="1" applyAlignment="1">
      <alignment horizontal="left"/>
    </xf>
    <xf numFmtId="0" fontId="6" fillId="2" borderId="0" xfId="3" applyFont="1" applyFill="1" applyAlignment="1">
      <alignment horizontal="left"/>
    </xf>
    <xf numFmtId="0" fontId="20" fillId="2" borderId="0" xfId="3" applyFont="1" applyFill="1" applyAlignment="1">
      <alignment horizontal="center"/>
    </xf>
    <xf numFmtId="0" fontId="20" fillId="0" borderId="0" xfId="3" applyFont="1" applyFill="1" applyAlignment="1">
      <alignment horizontal="center"/>
    </xf>
    <xf numFmtId="0" fontId="25" fillId="0" borderId="1" xfId="0" applyFont="1" applyFill="1" applyBorder="1" applyAlignment="1" applyProtection="1">
      <alignment horizontal="center" vertical="center" textRotation="90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 wrapText="1"/>
    </xf>
    <xf numFmtId="3" fontId="25" fillId="0" borderId="1" xfId="0" applyNumberFormat="1" applyFont="1" applyFill="1" applyBorder="1" applyAlignment="1" applyProtection="1">
      <alignment horizontal="center" vertical="center" wrapText="1"/>
    </xf>
    <xf numFmtId="3" fontId="25" fillId="0" borderId="1" xfId="0" applyNumberFormat="1" applyFont="1" applyFill="1" applyBorder="1" applyAlignment="1" applyProtection="1">
      <alignment horizontal="center" vertical="center" textRotation="90" wrapText="1"/>
    </xf>
    <xf numFmtId="0" fontId="23" fillId="2" borderId="1" xfId="3" applyFont="1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 wrapText="1"/>
    </xf>
    <xf numFmtId="0" fontId="23" fillId="2" borderId="1" xfId="0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 textRotation="90" wrapText="1"/>
    </xf>
    <xf numFmtId="0" fontId="23" fillId="0" borderId="1" xfId="3" applyFont="1" applyBorder="1" applyAlignment="1" applyProtection="1">
      <alignment horizontal="center" vertical="center" wrapText="1"/>
    </xf>
    <xf numFmtId="0" fontId="23" fillId="2" borderId="1" xfId="9" applyFont="1" applyFill="1" applyBorder="1" applyAlignment="1" applyProtection="1">
      <alignment horizontal="center" vertical="center" wrapText="1"/>
    </xf>
    <xf numFmtId="0" fontId="50" fillId="0" borderId="15" xfId="0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0" fontId="64" fillId="0" borderId="31" xfId="0" applyFont="1" applyFill="1" applyBorder="1" applyAlignment="1">
      <alignment horizontal="center" vertical="center"/>
    </xf>
    <xf numFmtId="0" fontId="64" fillId="0" borderId="32" xfId="0" applyFont="1" applyFill="1" applyBorder="1" applyAlignment="1">
      <alignment horizontal="center" vertical="center"/>
    </xf>
    <xf numFmtId="0" fontId="64" fillId="0" borderId="13" xfId="0" applyFont="1" applyFill="1" applyBorder="1" applyAlignment="1">
      <alignment horizontal="center" vertical="center"/>
    </xf>
    <xf numFmtId="0" fontId="64" fillId="0" borderId="22" xfId="0" applyFont="1" applyFill="1" applyBorder="1" applyAlignment="1">
      <alignment horizontal="center" vertical="center"/>
    </xf>
    <xf numFmtId="0" fontId="64" fillId="0" borderId="30" xfId="0" applyFont="1" applyFill="1" applyBorder="1" applyAlignment="1">
      <alignment horizontal="center" vertical="center"/>
    </xf>
    <xf numFmtId="0" fontId="64" fillId="0" borderId="19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 wrapText="1"/>
    </xf>
    <xf numFmtId="0" fontId="50" fillId="0" borderId="6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48" fillId="0" borderId="16" xfId="0" applyFont="1" applyFill="1" applyBorder="1" applyAlignment="1">
      <alignment horizontal="center" vertical="center" wrapText="1"/>
    </xf>
    <xf numFmtId="0" fontId="48" fillId="0" borderId="6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vertical="center" wrapText="1"/>
    </xf>
    <xf numFmtId="0" fontId="48" fillId="0" borderId="12" xfId="0" applyFont="1" applyFill="1" applyBorder="1" applyAlignment="1">
      <alignment horizontal="center" vertical="center" wrapText="1"/>
    </xf>
    <xf numFmtId="0" fontId="5" fillId="0" borderId="26" xfId="16" applyNumberFormat="1" applyFont="1" applyBorder="1" applyAlignment="1" applyProtection="1">
      <alignment horizontal="center" vertical="center"/>
    </xf>
    <xf numFmtId="0" fontId="5" fillId="0" borderId="27" xfId="16" applyNumberFormat="1" applyFont="1" applyBorder="1" applyAlignment="1" applyProtection="1">
      <alignment horizontal="center" vertical="center"/>
    </xf>
    <xf numFmtId="0" fontId="48" fillId="0" borderId="20" xfId="0" applyFont="1" applyFill="1" applyBorder="1" applyAlignment="1">
      <alignment horizontal="center" vertical="center" wrapText="1"/>
    </xf>
    <xf numFmtId="3" fontId="84" fillId="0" borderId="16" xfId="0" applyNumberFormat="1" applyFont="1" applyBorder="1" applyAlignment="1">
      <alignment horizontal="center" vertical="center"/>
    </xf>
    <xf numFmtId="0" fontId="84" fillId="0" borderId="11" xfId="0" applyFont="1" applyBorder="1" applyAlignment="1">
      <alignment horizontal="center" vertical="center"/>
    </xf>
    <xf numFmtId="4" fontId="84" fillId="0" borderId="16" xfId="0" applyNumberFormat="1" applyFont="1" applyBorder="1" applyAlignment="1">
      <alignment horizontal="center" vertical="center"/>
    </xf>
    <xf numFmtId="4" fontId="84" fillId="0" borderId="11" xfId="0" applyNumberFormat="1" applyFont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center"/>
    </xf>
    <xf numFmtId="49" fontId="84" fillId="0" borderId="15" xfId="0" applyNumberFormat="1" applyFont="1" applyBorder="1" applyAlignment="1">
      <alignment horizontal="left" vertical="center"/>
    </xf>
    <xf numFmtId="49" fontId="84" fillId="0" borderId="12" xfId="0" applyNumberFormat="1" applyFont="1" applyBorder="1" applyAlignment="1">
      <alignment horizontal="left"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22" borderId="20" xfId="0" applyFont="1" applyFill="1" applyBorder="1" applyAlignment="1">
      <alignment horizontal="center" vertical="center" wrapText="1"/>
    </xf>
    <xf numFmtId="0" fontId="11" fillId="22" borderId="12" xfId="0" applyFont="1" applyFill="1" applyBorder="1" applyAlignment="1">
      <alignment horizontal="center" vertical="center" wrapText="1"/>
    </xf>
    <xf numFmtId="49" fontId="84" fillId="0" borderId="14" xfId="0" applyNumberFormat="1" applyFont="1" applyBorder="1" applyAlignment="1">
      <alignment horizontal="center" vertical="center"/>
    </xf>
    <xf numFmtId="49" fontId="84" fillId="0" borderId="17" xfId="0" applyNumberFormat="1" applyFont="1" applyBorder="1" applyAlignment="1">
      <alignment horizontal="center" vertical="center"/>
    </xf>
    <xf numFmtId="49" fontId="84" fillId="0" borderId="30" xfId="0" applyNumberFormat="1" applyFont="1" applyBorder="1" applyAlignment="1">
      <alignment horizontal="center" vertical="center"/>
    </xf>
    <xf numFmtId="49" fontId="84" fillId="0" borderId="19" xfId="0" applyNumberFormat="1" applyFont="1" applyBorder="1" applyAlignment="1">
      <alignment horizontal="center" vertical="center"/>
    </xf>
    <xf numFmtId="0" fontId="68" fillId="0" borderId="15" xfId="0" applyFont="1" applyFill="1" applyBorder="1" applyAlignment="1" applyProtection="1">
      <alignment horizontal="center" vertical="center" wrapText="1"/>
    </xf>
    <xf numFmtId="0" fontId="68" fillId="0" borderId="20" xfId="0" applyFont="1" applyFill="1" applyBorder="1" applyAlignment="1" applyProtection="1">
      <alignment horizontal="center" vertical="center" wrapText="1"/>
    </xf>
    <xf numFmtId="0" fontId="68" fillId="0" borderId="12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 applyProtection="1">
      <alignment horizontal="center" vertical="center"/>
    </xf>
    <xf numFmtId="0" fontId="4" fillId="0" borderId="38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4" fillId="0" borderId="62" xfId="0" applyFont="1" applyFill="1" applyBorder="1" applyAlignment="1" applyProtection="1">
      <alignment horizontal="center" vertical="center"/>
    </xf>
    <xf numFmtId="0" fontId="4" fillId="0" borderId="66" xfId="0" applyFont="1" applyFill="1" applyBorder="1" applyAlignment="1" applyProtection="1">
      <alignment horizontal="center" vertical="center"/>
    </xf>
    <xf numFmtId="0" fontId="4" fillId="0" borderId="63" xfId="0" applyFont="1" applyBorder="1" applyAlignment="1" applyProtection="1">
      <alignment horizontal="center" vertical="center" textRotation="90" wrapText="1"/>
    </xf>
    <xf numFmtId="0" fontId="4" fillId="0" borderId="6" xfId="0" applyFont="1" applyBorder="1" applyAlignment="1" applyProtection="1">
      <alignment horizontal="center" vertical="center" textRotation="90" wrapText="1"/>
    </xf>
    <xf numFmtId="0" fontId="4" fillId="0" borderId="63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7" fillId="0" borderId="64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65" xfId="0" applyFont="1" applyFill="1" applyBorder="1" applyAlignment="1" applyProtection="1">
      <alignment horizontal="center" vertical="center" wrapText="1"/>
    </xf>
    <xf numFmtId="0" fontId="7" fillId="0" borderId="16" xfId="0" applyFont="1" applyFill="1" applyBorder="1" applyAlignment="1" applyProtection="1">
      <alignment horizontal="center" vertical="center" wrapText="1"/>
    </xf>
    <xf numFmtId="0" fontId="5" fillId="0" borderId="16" xfId="32" applyFont="1" applyFill="1" applyBorder="1" applyAlignment="1">
      <alignment horizontal="center" vertical="center" wrapText="1"/>
    </xf>
    <xf numFmtId="0" fontId="5" fillId="0" borderId="5" xfId="32" applyFont="1" applyFill="1" applyBorder="1" applyAlignment="1">
      <alignment horizontal="center" vertical="center" wrapText="1"/>
    </xf>
    <xf numFmtId="0" fontId="5" fillId="0" borderId="6" xfId="32" applyFont="1" applyFill="1" applyBorder="1" applyAlignment="1">
      <alignment horizontal="center" vertical="center" wrapText="1"/>
    </xf>
    <xf numFmtId="0" fontId="85" fillId="0" borderId="16" xfId="36" applyFont="1" applyFill="1" applyBorder="1" applyAlignment="1">
      <alignment horizontal="center" vertical="center" wrapText="1"/>
    </xf>
    <xf numFmtId="0" fontId="85" fillId="0" borderId="5" xfId="36" applyFont="1" applyFill="1" applyBorder="1" applyAlignment="1">
      <alignment horizontal="center" vertical="center" wrapText="1"/>
    </xf>
    <xf numFmtId="0" fontId="85" fillId="0" borderId="6" xfId="36" applyFont="1" applyFill="1" applyBorder="1" applyAlignment="1">
      <alignment horizontal="center" vertical="center" wrapText="1"/>
    </xf>
    <xf numFmtId="0" fontId="41" fillId="0" borderId="33" xfId="36" applyFont="1" applyBorder="1" applyAlignment="1">
      <alignment horizontal="center" vertical="center" wrapText="1"/>
    </xf>
    <xf numFmtId="0" fontId="41" fillId="0" borderId="34" xfId="36" applyFont="1" applyBorder="1" applyAlignment="1">
      <alignment horizontal="center" vertical="center" wrapText="1"/>
    </xf>
    <xf numFmtId="0" fontId="41" fillId="0" borderId="10" xfId="36" applyFont="1" applyBorder="1" applyAlignment="1">
      <alignment horizontal="center" vertical="center" wrapText="1"/>
    </xf>
    <xf numFmtId="166" fontId="33" fillId="0" borderId="26" xfId="12" applyNumberFormat="1" applyFont="1" applyBorder="1" applyAlignment="1" applyProtection="1">
      <alignment horizontal="center" vertical="center"/>
    </xf>
    <xf numFmtId="166" fontId="33" fillId="0" borderId="27" xfId="12" applyNumberFormat="1" applyFont="1" applyBorder="1" applyAlignment="1" applyProtection="1">
      <alignment horizontal="center" vertical="center"/>
    </xf>
    <xf numFmtId="0" fontId="41" fillId="0" borderId="15" xfId="36" applyFont="1" applyFill="1" applyBorder="1" applyAlignment="1">
      <alignment horizontal="center" vertical="center"/>
    </xf>
    <xf numFmtId="0" fontId="41" fillId="0" borderId="12" xfId="36" applyFont="1" applyFill="1" applyBorder="1" applyAlignment="1">
      <alignment horizontal="center" vertical="center"/>
    </xf>
    <xf numFmtId="0" fontId="41" fillId="0" borderId="16" xfId="36" applyFont="1" applyFill="1" applyBorder="1" applyAlignment="1">
      <alignment horizontal="center" vertical="center" wrapText="1"/>
    </xf>
    <xf numFmtId="0" fontId="41" fillId="0" borderId="6" xfId="36" applyFont="1" applyFill="1" applyBorder="1" applyAlignment="1">
      <alignment horizontal="center" vertical="center" wrapText="1"/>
    </xf>
    <xf numFmtId="0" fontId="41" fillId="0" borderId="15" xfId="36" applyFont="1" applyFill="1" applyBorder="1" applyAlignment="1">
      <alignment horizontal="center" wrapText="1"/>
    </xf>
    <xf numFmtId="0" fontId="41" fillId="0" borderId="20" xfId="36" applyFont="1" applyFill="1" applyBorder="1" applyAlignment="1">
      <alignment horizontal="center" wrapText="1"/>
    </xf>
    <xf numFmtId="0" fontId="41" fillId="0" borderId="12" xfId="36" applyFont="1" applyFill="1" applyBorder="1" applyAlignment="1">
      <alignment horizontal="center" wrapText="1"/>
    </xf>
    <xf numFmtId="166" fontId="48" fillId="0" borderId="26" xfId="16" applyNumberFormat="1" applyFont="1" applyFill="1" applyBorder="1" applyAlignment="1" applyProtection="1">
      <alignment horizontal="center" vertical="center"/>
      <protection locked="0"/>
    </xf>
    <xf numFmtId="166" fontId="48" fillId="0" borderId="27" xfId="16" applyNumberFormat="1" applyFont="1" applyFill="1" applyBorder="1" applyAlignment="1" applyProtection="1">
      <alignment horizontal="center" vertical="center"/>
      <protection locked="0"/>
    </xf>
    <xf numFmtId="49" fontId="4" fillId="5" borderId="15" xfId="31" applyNumberFormat="1" applyFont="1" applyFill="1" applyBorder="1" applyAlignment="1">
      <alignment horizontal="center" vertical="center"/>
    </xf>
    <xf numFmtId="49" fontId="4" fillId="5" borderId="20" xfId="31" applyNumberFormat="1" applyFont="1" applyFill="1" applyBorder="1" applyAlignment="1">
      <alignment horizontal="center" vertical="center"/>
    </xf>
    <xf numFmtId="49" fontId="4" fillId="5" borderId="12" xfId="31" applyNumberFormat="1" applyFont="1" applyFill="1" applyBorder="1" applyAlignment="1">
      <alignment horizontal="center" vertical="center"/>
    </xf>
    <xf numFmtId="0" fontId="5" fillId="0" borderId="1" xfId="31" applyFont="1" applyFill="1" applyBorder="1" applyAlignment="1">
      <alignment horizontal="center" vertical="center" wrapText="1"/>
    </xf>
    <xf numFmtId="0" fontId="5" fillId="0" borderId="1" xfId="31" applyFont="1" applyBorder="1" applyAlignment="1">
      <alignment horizontal="center" vertical="center" wrapText="1"/>
    </xf>
    <xf numFmtId="0" fontId="5" fillId="0" borderId="20" xfId="31" applyFont="1" applyBorder="1" applyAlignment="1">
      <alignment horizontal="center" vertical="center"/>
    </xf>
    <xf numFmtId="0" fontId="5" fillId="0" borderId="11" xfId="3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62" fillId="25" borderId="1" xfId="41" applyNumberFormat="1" applyFont="1" applyFill="1" applyBorder="1" applyAlignment="1" applyProtection="1">
      <alignment horizontal="center" vertical="center" wrapText="1"/>
      <protection hidden="1"/>
    </xf>
    <xf numFmtId="0" fontId="5" fillId="0" borderId="16" xfId="29" applyFont="1" applyFill="1" applyBorder="1" applyAlignment="1" applyProtection="1">
      <alignment horizontal="center" vertical="center" wrapText="1"/>
      <protection hidden="1"/>
    </xf>
    <xf numFmtId="0" fontId="5" fillId="0" borderId="11" xfId="29" applyFont="1" applyFill="1" applyBorder="1" applyAlignment="1" applyProtection="1">
      <alignment horizontal="center" vertical="center" wrapText="1"/>
      <protection hidden="1"/>
    </xf>
    <xf numFmtId="0" fontId="5" fillId="0" borderId="14" xfId="29" applyFont="1" applyFill="1" applyBorder="1" applyAlignment="1" applyProtection="1">
      <alignment horizontal="center" vertical="center" wrapText="1"/>
      <protection hidden="1"/>
    </xf>
    <xf numFmtId="0" fontId="5" fillId="0" borderId="30" xfId="29" applyFont="1" applyFill="1" applyBorder="1" applyAlignment="1" applyProtection="1">
      <alignment horizontal="center" vertical="center" wrapText="1"/>
      <protection hidden="1"/>
    </xf>
    <xf numFmtId="0" fontId="5" fillId="0" borderId="1" xfId="29" applyFont="1" applyFill="1" applyBorder="1" applyAlignment="1" applyProtection="1">
      <alignment horizontal="center" vertical="center"/>
      <protection locked="0"/>
    </xf>
    <xf numFmtId="166" fontId="90" fillId="0" borderId="26" xfId="16" applyNumberFormat="1" applyFont="1" applyFill="1" applyBorder="1" applyAlignment="1" applyProtection="1">
      <alignment horizontal="center" vertical="center"/>
      <protection locked="0"/>
    </xf>
    <xf numFmtId="166" fontId="90" fillId="0" borderId="27" xfId="16" applyNumberFormat="1" applyFont="1" applyFill="1" applyBorder="1" applyAlignment="1" applyProtection="1">
      <alignment horizontal="center" vertical="center"/>
      <protection locked="0"/>
    </xf>
    <xf numFmtId="49" fontId="62" fillId="25" borderId="1" xfId="41" applyNumberFormat="1" applyFont="1" applyFill="1" applyBorder="1" applyAlignment="1" applyProtection="1">
      <alignment horizontal="center" wrapText="1"/>
      <protection hidden="1"/>
    </xf>
    <xf numFmtId="0" fontId="4" fillId="25" borderId="1" xfId="29" applyFont="1" applyFill="1" applyBorder="1" applyAlignment="1" applyProtection="1">
      <alignment horizontal="left" vertical="center"/>
      <protection hidden="1"/>
    </xf>
    <xf numFmtId="49" fontId="62" fillId="25" borderId="1" xfId="41" applyNumberFormat="1" applyFont="1" applyFill="1" applyBorder="1" applyAlignment="1" applyProtection="1">
      <alignment horizontal="center" vertical="center"/>
      <protection hidden="1"/>
    </xf>
    <xf numFmtId="0" fontId="25" fillId="0" borderId="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25" fillId="11" borderId="1" xfId="3" applyFont="1" applyFill="1" applyBorder="1" applyAlignment="1">
      <alignment horizontal="center" vertical="center" wrapText="1"/>
    </xf>
    <xf numFmtId="0" fontId="11" fillId="11" borderId="1" xfId="3" applyFont="1" applyFill="1" applyBorder="1" applyAlignment="1">
      <alignment horizontal="center" vertical="center" wrapText="1"/>
    </xf>
    <xf numFmtId="0" fontId="11" fillId="11" borderId="15" xfId="3" applyFont="1" applyFill="1" applyBorder="1" applyAlignment="1">
      <alignment horizontal="center" vertical="center" wrapText="1"/>
    </xf>
    <xf numFmtId="0" fontId="11" fillId="11" borderId="20" xfId="3" applyFont="1" applyFill="1" applyBorder="1" applyAlignment="1">
      <alignment horizontal="center" vertical="center" wrapText="1"/>
    </xf>
    <xf numFmtId="0" fontId="11" fillId="11" borderId="12" xfId="3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50" fillId="0" borderId="89" xfId="0" applyFont="1" applyFill="1" applyBorder="1" applyAlignment="1">
      <alignment horizontal="center" vertical="center" wrapText="1"/>
    </xf>
    <xf numFmtId="0" fontId="50" fillId="0" borderId="92" xfId="0" applyFont="1" applyFill="1" applyBorder="1" applyAlignment="1">
      <alignment horizontal="center" vertical="center" wrapText="1"/>
    </xf>
    <xf numFmtId="0" fontId="5" fillId="0" borderId="92" xfId="0" applyFont="1" applyBorder="1" applyAlignment="1">
      <alignment horizontal="center" vertical="center" wrapText="1"/>
    </xf>
    <xf numFmtId="0" fontId="5" fillId="0" borderId="95" xfId="0" applyFont="1" applyBorder="1" applyAlignment="1">
      <alignment horizontal="center" vertical="center" wrapText="1"/>
    </xf>
    <xf numFmtId="0" fontId="50" fillId="0" borderId="65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0" fillId="0" borderId="90" xfId="0" applyFont="1" applyFill="1" applyBorder="1" applyAlignment="1">
      <alignment horizontal="center" vertical="center" wrapText="1"/>
    </xf>
    <xf numFmtId="0" fontId="50" fillId="0" borderId="19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50" fillId="0" borderId="64" xfId="0" applyFont="1" applyFill="1" applyBorder="1" applyAlignment="1">
      <alignment horizontal="center" vertical="center"/>
    </xf>
    <xf numFmtId="0" fontId="50" fillId="0" borderId="87" xfId="0" applyFont="1" applyFill="1" applyBorder="1" applyAlignment="1">
      <alignment horizontal="center" vertical="center"/>
    </xf>
    <xf numFmtId="0" fontId="50" fillId="0" borderId="91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6" xfId="0" applyFont="1" applyFill="1" applyBorder="1" applyAlignment="1">
      <alignment horizontal="center" vertical="center"/>
    </xf>
    <xf numFmtId="0" fontId="50" fillId="0" borderId="15" xfId="0" applyFont="1" applyFill="1" applyBorder="1" applyAlignment="1">
      <alignment horizontal="center" vertical="center"/>
    </xf>
    <xf numFmtId="0" fontId="50" fillId="0" borderId="20" xfId="0" applyFont="1" applyFill="1" applyBorder="1" applyAlignment="1">
      <alignment horizontal="center" vertical="center"/>
    </xf>
    <xf numFmtId="0" fontId="50" fillId="0" borderId="93" xfId="0" applyFont="1" applyFill="1" applyBorder="1" applyAlignment="1">
      <alignment horizontal="center" vertical="center"/>
    </xf>
    <xf numFmtId="0" fontId="50" fillId="0" borderId="17" xfId="0" applyFont="1" applyFill="1" applyBorder="1" applyAlignment="1">
      <alignment horizontal="center" vertical="center" wrapText="1"/>
    </xf>
    <xf numFmtId="0" fontId="50" fillId="0" borderId="18" xfId="0" applyFont="1" applyFill="1" applyBorder="1" applyAlignment="1">
      <alignment horizontal="center" vertical="center" wrapText="1"/>
    </xf>
    <xf numFmtId="0" fontId="50" fillId="0" borderId="94" xfId="0" applyFont="1" applyFill="1" applyBorder="1" applyAlignment="1">
      <alignment horizontal="center" vertical="center"/>
    </xf>
    <xf numFmtId="0" fontId="50" fillId="0" borderId="96" xfId="0" applyFont="1" applyFill="1" applyBorder="1" applyAlignment="1">
      <alignment horizontal="center" vertical="center"/>
    </xf>
    <xf numFmtId="0" fontId="68" fillId="0" borderId="99" xfId="50" applyFont="1" applyBorder="1" applyAlignment="1">
      <alignment horizontal="center"/>
    </xf>
    <xf numFmtId="0" fontId="68" fillId="0" borderId="100" xfId="50" applyFont="1" applyBorder="1" applyAlignment="1">
      <alignment horizontal="center"/>
    </xf>
    <xf numFmtId="0" fontId="68" fillId="0" borderId="119" xfId="50" applyFont="1" applyBorder="1" applyAlignment="1">
      <alignment horizontal="center"/>
    </xf>
    <xf numFmtId="166" fontId="9" fillId="0" borderId="26" xfId="16" applyNumberFormat="1" applyFont="1" applyFill="1" applyBorder="1" applyAlignment="1" applyProtection="1">
      <alignment horizontal="center" vertical="center"/>
      <protection locked="0"/>
    </xf>
    <xf numFmtId="166" fontId="9" fillId="0" borderId="27" xfId="16" applyNumberFormat="1" applyFont="1" applyFill="1" applyBorder="1" applyAlignment="1" applyProtection="1">
      <alignment horizontal="center" vertical="center"/>
      <protection locked="0"/>
    </xf>
    <xf numFmtId="0" fontId="68" fillId="0" borderId="84" xfId="50" applyFont="1" applyBorder="1" applyAlignment="1">
      <alignment horizontal="center"/>
    </xf>
    <xf numFmtId="0" fontId="68" fillId="0" borderId="112" xfId="50" applyFont="1" applyBorder="1" applyAlignment="1">
      <alignment horizontal="center"/>
    </xf>
    <xf numFmtId="0" fontId="68" fillId="0" borderId="85" xfId="50" applyFont="1" applyBorder="1" applyAlignment="1">
      <alignment horizontal="center"/>
    </xf>
    <xf numFmtId="166" fontId="51" fillId="0" borderId="26" xfId="16" applyNumberFormat="1" applyFont="1" applyFill="1" applyBorder="1" applyAlignment="1" applyProtection="1">
      <alignment horizontal="left" vertical="center"/>
      <protection locked="0"/>
    </xf>
    <xf numFmtId="166" fontId="51" fillId="0" borderId="27" xfId="16" applyNumberFormat="1" applyFont="1" applyFill="1" applyBorder="1" applyAlignment="1" applyProtection="1">
      <alignment horizontal="left" vertical="center"/>
      <protection locked="0"/>
    </xf>
  </cellXfs>
  <cellStyles count="52">
    <cellStyle name="ContentsHyperlink" xfId="1"/>
    <cellStyle name="ContentsHyperlink 2" xfId="19"/>
    <cellStyle name="Excel Built-in Excel Built-in Total" xfId="20"/>
    <cellStyle name="Excel Built-in Normal 2" xfId="21"/>
    <cellStyle name="Excel Built-in Normal 3" xfId="22"/>
    <cellStyle name="Excel Built-in Normal_normativ kadra _ tabel_1" xfId="23"/>
    <cellStyle name="Excel Built-in Student Information" xfId="24"/>
    <cellStyle name="Excel Built-in Student Information - user entered" xfId="25"/>
    <cellStyle name="Hyperlink" xfId="2" builtinId="8"/>
    <cellStyle name="Hyperlink 2" xfId="26"/>
    <cellStyle name="Normal" xfId="0" builtinId="0"/>
    <cellStyle name="Normal 10" xfId="27"/>
    <cellStyle name="Normal 11" xfId="28"/>
    <cellStyle name="Normal 12" xfId="29"/>
    <cellStyle name="Normal 13" xfId="30"/>
    <cellStyle name="Normal 14" xfId="31"/>
    <cellStyle name="Normal 15" xfId="32"/>
    <cellStyle name="Normal 2" xfId="3"/>
    <cellStyle name="Normal 2 2" xfId="4"/>
    <cellStyle name="Normal 2 2 2" xfId="33"/>
    <cellStyle name="Normal 2 2 2 2" xfId="34"/>
    <cellStyle name="Normal 2 2 3" xfId="35"/>
    <cellStyle name="Normal 2 3" xfId="36"/>
    <cellStyle name="Normal 2 4" xfId="37"/>
    <cellStyle name="Normal 2_ugradni -implantati i usluge za ortopediju izmena Plana usluga za 2020 godinu II verzija" xfId="38"/>
    <cellStyle name="Normal 3" xfId="5"/>
    <cellStyle name="Normal 3 2" xfId="6"/>
    <cellStyle name="Normal 3 2 2" xfId="39"/>
    <cellStyle name="Normal 3 3" xfId="40"/>
    <cellStyle name="Normal 3_ugradni -implantati i usluge za ortopediju izmena Plana usluga za 2020 godinu II verzija" xfId="41"/>
    <cellStyle name="Normal 4" xfId="7"/>
    <cellStyle name="Normal 4 2" xfId="14"/>
    <cellStyle name="Normal 5" xfId="18"/>
    <cellStyle name="Normal 6" xfId="42"/>
    <cellStyle name="Normal 7" xfId="43"/>
    <cellStyle name="Normal 8" xfId="44"/>
    <cellStyle name="Normal 9" xfId="45"/>
    <cellStyle name="Normal_Izvrsenje I-VI 2014 OB Smederevska Palanka" xfId="50"/>
    <cellStyle name="Normal_normativ kadra _ tabel_1" xfId="8"/>
    <cellStyle name="Normal_TAB DZ 1-10 (1)" xfId="9"/>
    <cellStyle name="Normal_TAB DZ 1-10 (1) 2" xfId="10"/>
    <cellStyle name="Normal_ugradni -implantati i usluge za ortopediju izmena Plana usluga za 2020 godinu II verzija" xfId="51"/>
    <cellStyle name="Student Information" xfId="11"/>
    <cellStyle name="Student Information - user entered" xfId="12"/>
    <cellStyle name="Student Information - user entered 2" xfId="16"/>
    <cellStyle name="Student Information - user entered 2 2" xfId="17"/>
    <cellStyle name="Student Information - user entered_ugradni -implantati i usluge za ortopediju izmena Plana usluga za 2020 godinu II verzija" xfId="46"/>
    <cellStyle name="Student Information 2" xfId="15"/>
    <cellStyle name="Student Information 3" xfId="47"/>
    <cellStyle name="Student Information 8" xfId="48"/>
    <cellStyle name="Student Information_ugradni -implantati i usluge za ortopediju izmena Plana usluga za 2020 godinu II verzija" xfId="49"/>
    <cellStyle name="Total" xfId="13" builtinId="2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104775</xdr:rowOff>
    </xdr:from>
    <xdr:to>
      <xdr:col>1</xdr:col>
      <xdr:colOff>714375</xdr:colOff>
      <xdr:row>4</xdr:row>
      <xdr:rowOff>85725</xdr:rowOff>
    </xdr:to>
    <xdr:pic>
      <xdr:nvPicPr>
        <xdr:cNvPr id="64604" name="Picture 1">
          <a:extLst>
            <a:ext uri="{FF2B5EF4-FFF2-40B4-BE49-F238E27FC236}">
              <a16:creationId xmlns:a16="http://schemas.microsoft.com/office/drawing/2014/main" xmlns="" id="{00000000-0008-0000-0000-00005CF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6096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40323" name="Line 1">
          <a:extLst>
            <a:ext uri="{FF2B5EF4-FFF2-40B4-BE49-F238E27FC236}">
              <a16:creationId xmlns:a16="http://schemas.microsoft.com/office/drawing/2014/main" xmlns="" id="{00000000-0008-0000-1100-0000839D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6715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OB%20Smederevska%20Palanka%2031.12.201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asmina%20devetomese&#269;ni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drovska05/Downloads/OB%20Kadrovske%20tabele%20I-III%202025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anka/Downloads/Helena%20Korigovane%20Planske_tab%20OB%20SmPalanka%20za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sije%20F1/Desktop/PLAN%20RADA/IZVR&#352;ENJE%20PLANA%20RANA%20ZA%202025/Izvrsenje%20I-III%202025%20OB%20Sm%20Palanka%20-%20konacna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BILJA%20DEVETOMESE&#268;NI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adar.ode."/>
      <sheetName val="Kadar.dne.bol.dij."/>
      <sheetName val="Kadar.zaj.med.del."/>
      <sheetName val="Kadar.nem."/>
      <sheetName val="Kadar.zbirno "/>
      <sheetName val="Kadar.nepuno.rv"/>
      <sheetName val="Kadar.radno.angazovani"/>
      <sheetName val="Kadar.nastavnici.i.saradnici"/>
      <sheetName val="Sheet1"/>
    </sheetNames>
    <sheetDataSet>
      <sheetData sheetId="0" refreshError="1">
        <row r="1">
          <cell r="C1" t="str">
            <v>OB "Stefan Visoki" Smederevska Palanka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/>
      <sheetData sheetId="1">
        <row r="30">
          <cell r="I30">
            <v>66</v>
          </cell>
          <cell r="P30">
            <v>69</v>
          </cell>
          <cell r="R30">
            <v>240</v>
          </cell>
          <cell r="X30">
            <v>257</v>
          </cell>
          <cell r="Z30">
            <v>4</v>
          </cell>
          <cell r="AA30">
            <v>5</v>
          </cell>
          <cell r="AB30">
            <v>0</v>
          </cell>
        </row>
      </sheetData>
      <sheetData sheetId="2">
        <row r="18">
          <cell r="E18">
            <v>8</v>
          </cell>
          <cell r="H18">
            <v>2</v>
          </cell>
          <cell r="J18">
            <v>21</v>
          </cell>
          <cell r="K18">
            <v>7</v>
          </cell>
          <cell r="M18">
            <v>0</v>
          </cell>
          <cell r="N18">
            <v>0</v>
          </cell>
        </row>
      </sheetData>
      <sheetData sheetId="3">
        <row r="11">
          <cell r="E11">
            <v>1</v>
          </cell>
        </row>
        <row r="18">
          <cell r="J18">
            <v>1</v>
          </cell>
        </row>
        <row r="23">
          <cell r="D23">
            <v>22</v>
          </cell>
          <cell r="E23">
            <v>2</v>
          </cell>
          <cell r="J23">
            <v>31</v>
          </cell>
          <cell r="L23">
            <v>85</v>
          </cell>
          <cell r="O23">
            <v>98</v>
          </cell>
          <cell r="Q23">
            <v>2</v>
          </cell>
          <cell r="R23">
            <v>0</v>
          </cell>
        </row>
      </sheetData>
      <sheetData sheetId="4">
        <row r="23">
          <cell r="B23">
            <v>24</v>
          </cell>
          <cell r="C23">
            <v>21</v>
          </cell>
          <cell r="E23">
            <v>88</v>
          </cell>
          <cell r="F23">
            <v>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alanka tab1"/>
      <sheetName val="Palanka tab 2"/>
      <sheetName val="Palanka tab3"/>
      <sheetName val="Palanka tab4"/>
      <sheetName val="Palanka tab5"/>
    </sheetNames>
    <sheetDataSet>
      <sheetData sheetId="0" refreshError="1">
        <row r="30">
          <cell r="I30">
            <v>65</v>
          </cell>
          <cell r="AD30">
            <v>0</v>
          </cell>
          <cell r="AE30">
            <v>0</v>
          </cell>
          <cell r="AF30">
            <v>0</v>
          </cell>
        </row>
      </sheetData>
      <sheetData sheetId="1" refreshError="1">
        <row r="18">
          <cell r="E18">
            <v>7</v>
          </cell>
          <cell r="P18">
            <v>0</v>
          </cell>
          <cell r="Q18">
            <v>0</v>
          </cell>
          <cell r="R18">
            <v>0</v>
          </cell>
        </row>
      </sheetData>
      <sheetData sheetId="2" refreshError="1">
        <row r="11">
          <cell r="E11">
            <v>1</v>
          </cell>
        </row>
        <row r="23">
          <cell r="T23">
            <v>0</v>
          </cell>
          <cell r="U23">
            <v>0</v>
          </cell>
          <cell r="V23">
            <v>0</v>
          </cell>
          <cell r="W23">
            <v>0</v>
          </cell>
        </row>
      </sheetData>
      <sheetData sheetId="3" refreshError="1">
        <row r="23">
          <cell r="B23">
            <v>24</v>
          </cell>
          <cell r="H23">
            <v>0</v>
          </cell>
          <cell r="I23">
            <v>0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na medicina"/>
      <sheetName val="b,o dani"/>
      <sheetName val="sanitets prevoz"/>
      <sheetName val="statistika"/>
      <sheetName val="dijetetika"/>
      <sheetName val="Sheet4"/>
    </sheetNames>
    <sheetDataSet>
      <sheetData sheetId="0"/>
      <sheetData sheetId="1">
        <row r="1">
          <cell r="C1" t="str">
            <v>Opšta bolnica "Stefan Visoki"  Smederevska Palanka</v>
          </cell>
        </row>
        <row r="2">
          <cell r="C2">
            <v>6113079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 refreshError="1"/>
      <sheetData sheetId="1" refreshError="1">
        <row r="1">
          <cell r="C1" t="str">
            <v>Opšta bolnica "Stefan Visoki"  Smederevska Palanka</v>
          </cell>
        </row>
        <row r="2">
          <cell r="C2" t="str">
            <v>06113079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/>
      <sheetData sheetId="1">
        <row r="1">
          <cell r="C1" t="str">
            <v>Opšta bolnica "Stefan Visoki"  Smederevska Palanka</v>
          </cell>
        </row>
        <row r="2">
          <cell r="C2">
            <v>6113079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ranka" refreshedDate="45938.326912152777" createdVersion="3" refreshedVersion="3" minRefreshableVersion="3" recordCount="3499">
  <cacheSource type="worksheet">
    <worksheetSource ref="A6:M3505" sheet="usluge_prema_OS"/>
  </cacheSource>
  <cacheFields count="13">
    <cacheField name="Организациона једицина" numFmtId="0">
      <sharedItems containsBlank="1"/>
    </cacheField>
    <cacheField name="Категорија" numFmtId="0">
      <sharedItems containsBlank="1"/>
    </cacheField>
    <cacheField name="Шифра" numFmtId="0">
      <sharedItems containsBlank="1" containsMixedTypes="1" containsNumber="1" containsInteger="1" minValue="1111" maxValue="58500001" count="1603">
        <m/>
        <s v="000001"/>
        <s v="000002"/>
        <s v="96199-02"/>
        <s v="96199-09"/>
        <s v="96203-09"/>
        <s v="92062-00"/>
        <s v="92064-00"/>
        <s v="96205-09"/>
        <s v="96203-01"/>
        <s v="92044-00"/>
        <s v="96200-09"/>
        <s v="13706-02"/>
        <s v="96203-02"/>
        <s v="36800-00"/>
        <s v="95550-00"/>
        <s v="96067-00"/>
        <s v="92209-00"/>
        <s v="96199-01"/>
        <s v="96200-01"/>
        <s v="13100-00"/>
        <s v="13100-03"/>
        <s v="13100-08"/>
        <s v="13100-07"/>
        <s v="000005"/>
        <s v="000006"/>
        <s v="16511-00"/>
        <s v="16520-02"/>
        <s v="16520-03"/>
        <s v="30373-00"/>
        <s v="30378-00"/>
        <s v="30393-00"/>
        <s v="30394-00"/>
        <s v="35507-00"/>
        <s v="35573-00"/>
        <s v="35638-04"/>
        <s v="35638-09"/>
        <s v="35640-00"/>
        <s v="35647-00"/>
        <s v="35649-03"/>
        <s v="35653-04"/>
        <s v="35657-00"/>
        <s v="35677-05"/>
        <s v="35713-04"/>
        <s v="35713-07"/>
        <s v="35713-09"/>
        <s v="30390-00"/>
        <s v="35638-01"/>
        <s v="30075-31"/>
        <s v="30571-00"/>
        <s v="32177-00"/>
        <s v="35507-01"/>
        <s v="35513-00"/>
        <s v="35570-00"/>
        <s v="35571-00"/>
        <s v="35608-02"/>
        <s v="35638-11"/>
        <s v="35653-01"/>
        <s v="35713-02"/>
        <s v="35713-11"/>
        <s v="36821-01"/>
        <s v="35611-00"/>
        <s v="35643-03"/>
        <s v="35615-00"/>
        <s v="30075-37"/>
        <s v="35638-03"/>
        <s v="35753-02"/>
        <s v="30064-00"/>
        <s v="30071-00"/>
        <s v="35506-02"/>
        <s v="35688-02"/>
        <s v="35713-05"/>
        <s v="35717-00"/>
        <s v="90472-00"/>
        <s v="90479-00"/>
        <s v="30392-00"/>
        <s v="30566-00"/>
        <s v="35618-00"/>
        <s v="35637-06"/>
        <s v="16512-00"/>
        <s v="35653-00"/>
        <s v="30385-00"/>
        <s v="35520-00"/>
        <s v="16564-00"/>
        <s v="16567-00"/>
        <s v="90446-00"/>
        <s v="32000-00"/>
        <s v="35638-12"/>
        <s v="90452-00"/>
        <s v="16571-00"/>
        <s v="30029-00"/>
        <s v="35717-04"/>
        <s v="37004-03"/>
        <s v="92141-00"/>
        <s v="35680-01"/>
        <s v="35717-03"/>
        <s v="36588-01"/>
        <s v="31205-00"/>
        <s v="32030-00"/>
        <s v="35717-01"/>
        <s v="35750-00"/>
        <s v="35618-03"/>
        <s v="90432-00"/>
        <s v="30075-14"/>
        <s v="35678-01"/>
        <s v="35688-03"/>
        <s v="35638-02"/>
        <s v="90342-00"/>
        <s v="16514-01"/>
        <s v="30055-00"/>
        <s v="35503-00"/>
        <s v="35539-03"/>
        <s v="35614-00"/>
        <s v="35640-01"/>
        <s v="35646-00"/>
        <s v="35703-00"/>
        <s v="55731-00"/>
        <s v="92103-00"/>
        <s v="92104-00"/>
        <s v="92107-00"/>
        <s v="92130-00"/>
        <s v="92513-10"/>
        <s v="92513-99"/>
        <s v="96076-00"/>
        <s v="L020404"/>
        <s v="96197-02"/>
        <s v="96197-09"/>
        <s v="96199-07"/>
        <s v="96199-08"/>
        <s v="1111"/>
        <s v="13839-00"/>
        <s v="55700-01"/>
        <s v="55700-02"/>
        <s v="59712-00"/>
        <s v="92043-00"/>
        <s v="92077-00"/>
        <s v="92118-00"/>
        <s v="92148-00"/>
        <s v="96080-00"/>
        <s v="96197-07"/>
        <s v="96197-08"/>
        <s v="96199-03"/>
        <s v="96199-06"/>
        <s v="96200-02"/>
        <s v="96200-06"/>
        <s v="96203-03"/>
        <s v="96206-09"/>
        <s v="90460-00"/>
        <s v="90481-00"/>
        <s v="92513-19"/>
        <s v="600349"/>
        <s v="92063-00"/>
        <s v="96020-00"/>
        <s v="90721-00"/>
        <s v="92114-00"/>
        <s v="30406-00"/>
        <s v="35640-02"/>
        <s v="35500-00"/>
        <s v="31551-00"/>
        <s v="30223-03"/>
        <s v="92112-00"/>
        <s v="90462-00"/>
        <s v="009222"/>
        <s v="35608-00"/>
        <s v="90440-00"/>
        <s v="090045"/>
        <s v="92111-00"/>
        <s v="95550-01"/>
        <s v="96032-00"/>
        <s v="96086-00"/>
        <s v="92173-00"/>
        <s v="96203-06"/>
        <s v="30026-00"/>
        <s v="36800-01"/>
        <s v="38803-00"/>
        <s v="31350-00"/>
        <s v="92203-00"/>
        <s v="96203-08"/>
        <s v="92195-00"/>
        <s v="009183"/>
        <s v="92125-00"/>
        <s v="90483-00"/>
        <s v="090043"/>
        <s v="96089-00"/>
        <s v="96037-00"/>
        <s v="90465-00"/>
        <s v="90465-01"/>
        <s v="90466-00"/>
        <s v="90467-00"/>
        <s v="90469-00"/>
        <s v="90470-01"/>
        <s v="90482-00"/>
        <s v="130207"/>
        <s v="260076"/>
        <s v="90471-02"/>
        <s v="92029-00"/>
        <s v="92162-00"/>
        <s v="96197-03"/>
        <s v="90484-02"/>
        <s v="16573-00"/>
        <s v="90485-00"/>
        <s v="92100-00"/>
        <s v="96203-07"/>
        <s v="L028738"/>
        <s v="90484-01"/>
        <s v="39000-00"/>
        <s v="92151-00"/>
        <s v="92175-00"/>
        <n v="1111"/>
        <n v="260001"/>
        <n v="260009"/>
        <n v="260076"/>
        <s v="96205-02"/>
        <s v="96205-03"/>
        <s v="11700-00"/>
        <s v="92518-01"/>
        <s v="L020770"/>
        <s v="L020787"/>
        <s v="L020788"/>
        <s v="22007-00"/>
        <n v="600349"/>
        <s v="13400-00"/>
        <s v="13815-00"/>
        <s v="13882-00"/>
        <s v="13882-02"/>
        <s v="22007-01"/>
        <s v="32171-00"/>
        <s v="92036-00"/>
        <s v="92052-00"/>
        <s v="92058-01"/>
        <s v="92209-01"/>
        <s v="92209-02"/>
        <s v="96096-00"/>
        <s v="96197-06"/>
        <n v="90045"/>
        <s v="600001"/>
        <s v="600002"/>
        <s v="22065-00"/>
        <s v="320811"/>
        <s v="600011"/>
        <s v="600012"/>
        <s v="600015"/>
        <s v="600016"/>
        <s v="600023"/>
        <s v="600103"/>
        <s v="600111"/>
        <s v="600112"/>
        <s v="600114"/>
        <s v="600115"/>
        <s v="600116"/>
        <s v="600120"/>
        <s v="600122"/>
        <s v="600123"/>
        <s v="600124"/>
        <s v="600170"/>
        <s v="600173"/>
        <s v="600307"/>
        <s v="600312"/>
        <s v="600313"/>
        <s v="600331"/>
        <s v="600335"/>
        <s v="600348"/>
        <s v="600351"/>
        <s v="600808"/>
        <s v="U8188000"/>
        <s v="92178-00"/>
        <s v="95550-02"/>
        <s v="96092-00"/>
        <s v="96115-00"/>
        <s v="96118-00"/>
        <s v="96119-00"/>
        <s v="96120-00"/>
        <s v="96121-00"/>
        <s v="96122-00"/>
        <s v="96123-00"/>
        <s v="96124-00"/>
        <s v="96125-00"/>
        <s v="96126-00"/>
        <s v="96127-00"/>
        <s v="96128-00"/>
        <s v="96130-00"/>
        <s v="96131-00"/>
        <s v="96138-00"/>
        <s v="96142-00"/>
        <s v="96154-00"/>
        <s v="96157-00"/>
        <s v="96162-00"/>
        <s v="96129-00"/>
        <s v="96155-00"/>
        <s v="96019-00"/>
        <n v="600019"/>
        <n v="600105"/>
        <n v="600121"/>
        <n v="600110"/>
        <n v="600113"/>
        <n v="600117"/>
        <s v="96140-00"/>
        <n v="600108"/>
        <s v="12306-00"/>
        <s v="55076-00"/>
        <s v="11709-00"/>
        <s v="13757-00"/>
        <s v="55032-00"/>
        <s v="55036-00"/>
        <s v="55113-00"/>
        <s v="92053-00"/>
        <s v="95550-14"/>
        <s v="96197-01"/>
        <s v="241021"/>
        <s v="96203-04"/>
        <s v="90686-01"/>
        <n v="340231"/>
        <s v="92066-00"/>
        <s v="95550-03"/>
        <s v="96073-00"/>
        <s v="96201-07"/>
        <s v="92099-00"/>
        <s v="96098-00"/>
        <s v="30075-12"/>
        <s v="U3047331"/>
        <s v="U4181601"/>
        <s v="95550-10"/>
        <s v="96079-00"/>
        <s v="96199-00"/>
        <s v="38800-00"/>
        <s v="96205-08"/>
        <s v="92101-00"/>
        <s v="U8188704"/>
        <n v="600307"/>
        <n v="140002"/>
        <s v="96090-00"/>
        <s v="96175-00"/>
        <s v="96205-00"/>
        <s v="96066-00"/>
        <s v="96197-00"/>
        <s v="96200-00"/>
        <s v="96203-00"/>
        <s v="92500-00"/>
        <s v="92500-01"/>
        <s v="92500-02"/>
        <s v="92514-10"/>
        <s v="92514-19"/>
        <s v="92514-20"/>
        <s v="92514-29"/>
        <s v="92514-30"/>
        <s v="92514-39"/>
        <s v="92514-40"/>
        <s v="92514-49"/>
        <s v="92514-50"/>
        <s v="92514-59"/>
        <s v="92515-30"/>
        <s v="92515-39"/>
        <s v="92515-50"/>
        <s v="34530-04"/>
        <s v="92518-00"/>
        <s v="96199-04"/>
        <s v="310005"/>
        <s v="13882-01"/>
        <s v="310040"/>
        <s v="92515-10"/>
        <s v="92515-20"/>
        <s v="92035-00"/>
        <s v="92515-40"/>
        <s v="92515-29"/>
        <s v="18216-31"/>
        <s v="92512-29"/>
        <s v="92512-39"/>
        <s v="92517-01"/>
        <s v="92517-03"/>
        <s v="92515-49"/>
        <s v="11503-10"/>
        <s v="92515-19"/>
        <s v="11332-00"/>
        <s v="90677-00"/>
        <s v="11506-00"/>
        <s v="13312-00"/>
        <s v="41704-00"/>
        <s v="55028-00"/>
        <s v="55038-00"/>
        <s v="90660-00"/>
        <s v="90676-00"/>
        <s v="92025-00"/>
        <s v="92145-00"/>
        <s v="92168-00"/>
        <s v="96026-00"/>
        <s v="42503-00"/>
        <s v="92042-00"/>
        <s v="L020396"/>
        <s v="11615-00"/>
        <s v="55816-00"/>
        <s v="92164-00"/>
        <s v="096023-00"/>
        <s v="090050"/>
        <s v="U8183803"/>
        <s v="U8187401"/>
        <s v="U8187403"/>
        <s v="U8187404"/>
        <s v="U8187408"/>
        <s v="U8187409"/>
        <s v="U8187413"/>
        <s v="U9601201"/>
        <s v="U9601202"/>
        <s v="96112-00"/>
        <s v="96134-00"/>
        <s v="96135-00"/>
        <s v="96137-00"/>
        <s v="U8187414"/>
        <s v="31533-00"/>
        <s v="31548-00"/>
        <s v="31500-01"/>
        <s v="35618-01"/>
        <s v="32090-00"/>
        <s v="32090-01"/>
        <s v="32093-00"/>
        <s v="90297-02"/>
        <s v="32084-00"/>
        <s v="32084-01"/>
        <s v="32087-00"/>
        <s v="13706-05"/>
        <s v="11706-05"/>
        <s v="96075-00"/>
        <s v="30052-01"/>
        <s v="31230-00"/>
        <s v="42575-00"/>
        <s v="42596-00"/>
        <s v="42686-00"/>
        <s v="42702-03"/>
        <s v="90084-00"/>
        <s v="90086-00"/>
        <s v="90089-00"/>
        <s v="45626-00"/>
        <s v="42584-00"/>
        <s v="30061-04"/>
        <s v="42506-00"/>
        <s v="42551-012"/>
        <s v="42704-01"/>
        <s v="42707-00"/>
        <s v="45617-00"/>
        <s v="90067-00"/>
        <s v="90085-00"/>
        <s v="42770-00"/>
        <s v="90077-00"/>
        <s v="42551-02"/>
        <s v="42632-02"/>
        <s v="30061-02"/>
        <s v="42650-00"/>
        <s v="42857-00"/>
        <s v="90070-00"/>
        <s v="42644-02"/>
        <s v="42683-00"/>
        <s v="42632-01"/>
        <s v="11212-00"/>
        <s v="42615-01"/>
        <s v="42668-00"/>
        <s v="80238-00"/>
        <s v="U8183205"/>
        <s v="U8183213"/>
        <s v="U8183220"/>
        <s v="U8183235"/>
        <s v="U8183236"/>
        <s v="U8183237"/>
        <s v="U8183239"/>
        <s v="U8183244"/>
        <s v="U8183246"/>
        <s v="U8183249"/>
        <s v="U8183251"/>
        <s v="U8183262"/>
        <s v="U8183304"/>
        <s v="U8183314"/>
        <s v="U8183320"/>
        <s v="U8183321"/>
        <s v="U8183322"/>
        <s v="U8183331"/>
        <s v="92016-00"/>
        <s v="92200-00"/>
        <s v="96038-00"/>
        <s v="96069-00"/>
        <s v="96156-00"/>
        <s v="U8183245"/>
        <s v="42824-00"/>
        <s v="18240-00"/>
        <s v="42824-01"/>
        <s v="42614-01"/>
        <s v="U8183301"/>
        <s v="U8183303"/>
        <s v="U8183238"/>
        <s v="30061-01"/>
        <s v="000008"/>
        <s v="30023-00"/>
        <s v="30186-00"/>
        <s v="30189-01"/>
        <s v="30223-00"/>
        <s v="30223-01"/>
        <s v="30332-00"/>
        <s v="30336-00"/>
        <s v="30375-10"/>
        <s v="30375-24"/>
        <s v="30375-28"/>
        <s v="30375-29"/>
        <s v="30403-03"/>
        <s v="30405-01"/>
        <s v="30411-00"/>
        <s v="30439-00"/>
        <s v="30443-00"/>
        <s v="30445-00"/>
        <s v="30454-01"/>
        <s v="30460-08"/>
        <s v="30515-00"/>
        <s v="30562-01"/>
        <s v="30562-021"/>
        <s v="30565-00"/>
        <s v="30597-00"/>
        <s v="30614-02"/>
        <s v="30614-03"/>
        <s v="30615-00"/>
        <s v="30617-00"/>
        <s v="30617-01"/>
        <s v="30631-00"/>
        <s v="30641-00"/>
        <s v="30676-00"/>
        <s v="30676-01"/>
        <s v="31235-00"/>
        <s v="31235-01"/>
        <s v="31235-03"/>
        <s v="31500-00"/>
        <s v="31518-00"/>
        <s v="32003-01"/>
        <s v="32138-00"/>
        <s v="32147-00"/>
        <s v="32174-01"/>
        <s v="38806-00"/>
        <s v="44338-00"/>
        <s v="44364-01"/>
        <s v="44367-00"/>
        <s v="46516-01"/>
        <s v="47906-00"/>
        <s v="47906-01"/>
        <s v="47915-00"/>
        <s v="90665-00"/>
        <s v="30375-07 "/>
        <s v="44376-00"/>
        <s v="90375-00"/>
        <s v="30446-00"/>
        <s v="30563-00"/>
        <s v="30563-01"/>
        <s v="32003-00"/>
        <s v="32024-00"/>
        <s v="32025-00"/>
        <s v="32159-00"/>
        <s v="30375-00"/>
        <s v="30375-08"/>
        <s v="30515-01"/>
        <s v="30518-00"/>
        <s v="32005-01"/>
        <s v="32006-00"/>
        <s v="37000-01"/>
        <s v="90375-02"/>
        <s v="30329-00"/>
        <s v="30329-01"/>
        <s v="37011-00"/>
        <s v="33392-00"/>
        <s v="30515-02"/>
        <s v="30000-01"/>
        <s v="32166-00"/>
        <s v="37604-00"/>
        <s v="43801-00"/>
        <s v="44370-00"/>
        <s v="90329-01"/>
        <s v="30375-25"/>
        <s v="30403-00"/>
        <s v="32005-00"/>
        <s v="36516-01"/>
        <s v="44367-02"/>
        <s v="90339-00"/>
        <s v="30375-04"/>
        <s v="30405-02"/>
        <s v="30422-00"/>
        <s v="30614-00"/>
        <s v="31245-02"/>
        <s v="90315-01"/>
        <s v="32114-00"/>
        <s v="90431-00"/>
        <s v="90579-00"/>
        <s v="30111-00"/>
        <s v="34121-00"/>
        <s v="34504-01"/>
        <s v="009242"/>
        <s v="30403-04"/>
        <s v="30454-00"/>
        <s v="30061-00"/>
        <s v="31462-00"/>
        <s v="32004-00"/>
        <s v="46483-00"/>
        <s v="30375-07"/>
        <s v="34130-00"/>
        <s v="34509-01"/>
        <s v="34512-01"/>
        <s v="34515-00"/>
        <s v="30466-00"/>
        <s v="32159-01"/>
        <s v="32508-00"/>
        <s v="34103-19"/>
        <s v="34106-16"/>
        <s v="32504-01"/>
        <s v="90338-00"/>
        <s v="44364-00"/>
        <s v="30075-17"/>
        <s v="30186-01"/>
        <s v="30600-00"/>
        <s v="32142-01"/>
        <s v="32033-00"/>
        <s v="36759-01"/>
        <s v="90345-00"/>
        <s v="47972-00"/>
        <s v="30644-07"/>
        <s v="31423-00"/>
        <s v="37411-00"/>
        <s v="90582-02"/>
        <s v="36549-00"/>
        <s v="34530-06"/>
        <s v="38418-00"/>
        <s v="43948-00"/>
        <s v="90329-00"/>
        <s v="90952-00"/>
        <s v="30425-00"/>
        <s v="30614-01"/>
        <s v="32000-01"/>
        <s v="32009-00"/>
        <s v="34518-00"/>
        <s v="30481-00"/>
        <s v="32105-00"/>
        <s v="34530-05"/>
        <s v="30235-00"/>
        <s v="30562-00"/>
        <s v="31235-02"/>
        <s v="39327-00"/>
        <s v="90321-00"/>
        <s v="90323-00"/>
        <s v="47918-00"/>
        <s v="90342-02"/>
        <s v="90430-01"/>
        <s v="47916-00"/>
        <s v="30168-00"/>
        <s v="30375-09"/>
        <s v="30518-01"/>
        <s v="30562-03"/>
        <s v="11602-00"/>
        <s v="30010-00"/>
        <s v="30017-01"/>
        <s v="30216-02"/>
        <s v="32075-00"/>
        <s v="32075-01"/>
        <s v="55070-00"/>
        <s v="55238-00"/>
        <s v="55244-00"/>
        <s v="55244-01"/>
        <s v="55248-00"/>
        <s v="55276-00"/>
        <s v="92076-00"/>
        <s v="92097-00"/>
        <s v="90686-00"/>
        <s v="30075-00"/>
        <s v="55238-01"/>
        <s v="55252-00"/>
        <s v="92037-00"/>
        <s v="14200-00"/>
        <s v="30223-02"/>
        <s v="92071-00"/>
        <s v="241023"/>
        <s v="92078-00"/>
        <s v="96021-00"/>
        <s v="96206-06"/>
        <s v="96206-02"/>
        <s v="13706-03"/>
        <s v="55292-00"/>
        <s v="009159"/>
        <s v="30035-00"/>
        <s v="30068-00"/>
        <s v="30216-01"/>
        <s v="30230-04"/>
        <s v="009214"/>
        <s v="31230-04"/>
        <s v="58500-00"/>
        <s v="90179-06"/>
        <s v="96097-00"/>
        <s v="31205-01"/>
        <s v="31235-04"/>
        <s v="55248-01"/>
        <s v="30023-01"/>
        <s v="55278-00"/>
        <s v="90568-02"/>
        <s v="13942-02"/>
        <s v="46516-00"/>
        <s v="90575-00"/>
        <s v="90582-01"/>
        <s v="96206-04"/>
        <s v="009215"/>
        <s v="55844-00"/>
        <s v="36800-03"/>
        <s v="30075-02"/>
        <s v="30075-19"/>
        <s v="30075-23"/>
        <s v="30075-25"/>
        <s v="30075-26"/>
        <s v="30266-00"/>
        <s v="30266-02"/>
        <s v="30278-00"/>
        <s v="31230-01"/>
        <s v="41506-00"/>
        <s v="41626-00"/>
        <s v="41629-00"/>
        <s v="41659-00"/>
        <s v="41668-00"/>
        <s v="41671-02"/>
        <s v="41686-00"/>
        <s v="41710-00"/>
        <s v="41710-01"/>
        <s v="41737-03"/>
        <s v="41789-00"/>
        <s v="41789-01"/>
        <s v="41801-00"/>
        <s v="41825-00"/>
        <s v="41849-00"/>
        <s v="41852-00"/>
        <s v="41881-00"/>
        <s v="45659-00"/>
        <s v="45665-02"/>
        <s v="30075-22"/>
        <s v="37435-00"/>
        <s v="47738-00"/>
        <s v="30052-00"/>
        <s v="30253-00"/>
        <s v="30473-03"/>
        <s v="41881-01"/>
        <s v="90683-00"/>
        <s v="30075-28"/>
        <s v="30283-00"/>
        <s v="31230-02"/>
        <s v="31230-03"/>
        <s v="41692-00"/>
        <s v="41816-00"/>
        <s v="41889-01"/>
        <s v="45659-01"/>
        <s v="30075-29"/>
        <s v="41527-00"/>
        <s v="41881-02"/>
        <s v="90141-01"/>
        <s v="41632-01"/>
        <s v="41674-00"/>
        <s v="41737-00"/>
        <s v="41834-00"/>
        <s v="90138-00"/>
        <s v="41692-01"/>
        <s v="30032-00"/>
        <s v="90144-00"/>
        <s v="90135-00"/>
        <s v="41761-00"/>
        <s v="41864-00"/>
        <s v="009179"/>
        <s v="45665-00"/>
        <s v="30075-24"/>
        <s v="90146-00"/>
        <s v="30171-00"/>
        <s v="45660-00"/>
        <s v="41626-01"/>
        <s v="41722-00"/>
        <s v="30286-00"/>
        <s v="30052-03"/>
        <s v="90142-02"/>
        <s v="41656-00"/>
        <s v="30052-02"/>
        <s v="41764-04"/>
        <s v="41653-00"/>
        <s v="90145-00"/>
        <s v="90143-02"/>
        <s v="416653-01"/>
        <s v="41822-00"/>
        <s v="41653-01"/>
        <s v="U8188706"/>
        <s v="30256-00"/>
        <s v="92087-00"/>
        <s v="30075-03"/>
        <s v="30478-10"/>
        <s v="90143-01"/>
        <s v="41797-00"/>
        <s v="96215-00"/>
        <s v="90141-00"/>
        <s v="41787-01"/>
        <s v="11312-00"/>
        <s v="11336-00"/>
        <s v="41500-00"/>
        <s v="41647-00"/>
        <s v="41647-01"/>
        <s v="41677-00"/>
        <s v="41807-00"/>
        <s v="U8183601"/>
        <s v="U8184504"/>
        <s v="90111-00"/>
        <s v="92031-00"/>
        <s v="92046-00"/>
        <s v="96068-00"/>
        <s v="97213-00"/>
        <s v="120018"/>
        <s v="90142-01"/>
        <s v="92030-00"/>
        <s v="92032-00"/>
        <s v="90140-00"/>
        <s v="92519-19"/>
        <s v="90179-02"/>
        <s v="30216-00"/>
        <s v="90136-00"/>
        <s v="90119-00"/>
        <s v="96213-00"/>
        <s v="009127"/>
        <s v="009166"/>
        <s v="90563-00"/>
        <s v="009129"/>
        <s v="41674-01"/>
        <s v="009161"/>
        <s v="U9011802"/>
        <s v="47519-00"/>
        <s v="47522-00"/>
        <s v="47528-01"/>
        <s v="47585-00"/>
        <s v="47927-01"/>
        <s v="49315-00"/>
        <s v="49318-00"/>
        <s v="47399-01"/>
        <s v="47930-01"/>
        <s v="39331-01"/>
        <s v="47600-01"/>
        <s v="90548-00"/>
        <s v="47531-00"/>
        <s v="48906-00"/>
        <s v="49100-01"/>
        <s v="49312-00"/>
        <s v="49324-00"/>
        <s v="49833-00"/>
        <s v="90533-00"/>
        <s v="90598-00"/>
        <s v="47393-00"/>
        <s v="30225-00"/>
        <s v="47566-03"/>
        <s v="47930-00"/>
        <s v="49558-00"/>
        <s v="47342-00"/>
        <s v="47960-00"/>
        <s v="49806-00"/>
        <s v="37008-01"/>
        <s v="49518-00"/>
        <s v="47384-01"/>
        <s v="47393-01"/>
        <s v="50130-00"/>
        <s v="44328-00"/>
        <s v="49712-00"/>
        <s v="49539-01"/>
        <s v="47566-01"/>
        <s v="47927-00"/>
        <s v="46420-00"/>
        <s v="46432-00"/>
        <s v="46494-00"/>
        <s v="47051-00"/>
        <s v="49346-00"/>
        <s v="47009-00"/>
        <s v="47018-00"/>
        <s v="47036-00"/>
        <s v="47057-00"/>
        <s v="47063-00"/>
        <s v="47300-00"/>
        <s v="47312-00"/>
        <s v="47315-00"/>
        <s v="47324-00"/>
        <s v="47327-00"/>
        <s v="47336-00"/>
        <s v="47354-00"/>
        <s v="47363-00"/>
        <s v="47363-01"/>
        <s v="47381-00"/>
        <s v="47381-01"/>
        <s v="47390-00"/>
        <s v="47396-00"/>
        <s v="47405-00"/>
        <s v="47426-00"/>
        <s v="47447-00"/>
        <s v="47456-00"/>
        <s v="47462-00"/>
        <s v="47516-01"/>
        <s v="47546-00"/>
        <s v="47555-00"/>
        <s v="47564-00"/>
        <s v="47576-00"/>
        <s v="47579-00"/>
        <s v="47597-00"/>
        <s v="47606-00"/>
        <s v="47609-00"/>
        <s v="47663-00"/>
        <s v="47948-00"/>
        <s v="49721-00"/>
        <s v="50124-00"/>
        <s v="50124-01"/>
        <s v="96071-00"/>
        <s v="96091-00"/>
        <s v="47024-00"/>
        <s v="47303-00"/>
        <s v="47348-00"/>
        <s v="55828-00"/>
        <s v="46426-00"/>
        <s v="46465-00"/>
        <s v="47003-00"/>
        <s v="47492-00"/>
        <s v="55804-00"/>
        <s v="55808-00"/>
        <s v="55836-00"/>
        <s v="47042-00"/>
        <s v="47054-00"/>
        <s v="47069-00"/>
        <s v="47360-00"/>
        <s v="47609-04"/>
        <s v="47612-00"/>
        <s v="55800-00"/>
        <s v="55832-00"/>
        <s v="96094-00"/>
        <s v="30107-00"/>
        <s v="46363-00"/>
        <s v="46456-00"/>
        <s v="47954-00"/>
        <s v="49848-00"/>
        <s v="90544-00"/>
        <s v="47048-00"/>
        <s v="47516-00"/>
        <s v="30114-00"/>
        <s v="47636-00"/>
        <s v="49100-02"/>
        <s v="90568-01"/>
        <s v="49718-01"/>
        <s v="47495-00"/>
        <s v="47333-01"/>
        <s v="96205-06"/>
        <s v="90531-00"/>
        <s v="47564-01"/>
        <s v="34106-02"/>
        <s v="47567-00"/>
        <s v="90580-00"/>
        <s v="46366-00"/>
        <s v="47609-02"/>
        <s v="33815-03"/>
        <s v="90406-00"/>
        <s v="50309-00"/>
        <s v="47672-00"/>
        <s v="47933-01"/>
        <s v="49569-00"/>
        <s v="47561-00"/>
        <s v="92073-00 "/>
        <s v="47024-02"/>
        <s v="47423-00"/>
        <s v="47621-00"/>
        <s v="47627-00"/>
        <s v="11500-00"/>
        <s v="12000-00"/>
        <s v="12003-00"/>
        <s v="11713-00"/>
        <s v="270105"/>
        <s v="11600-03"/>
        <s v="13939-02"/>
        <s v="241024"/>
        <n v="241025"/>
        <s v="241027"/>
        <s v="241028"/>
        <s v="260078"/>
        <s v="270101"/>
        <s v="270102"/>
        <s v="270103"/>
        <s v="270104"/>
        <s v="30207-00"/>
        <s v="U8184901"/>
        <s v="U8188702"/>
        <s v="92001-00"/>
        <s v="U9200101"/>
        <s v="92204-00"/>
        <s v="92205-00"/>
        <s v="96008-00"/>
        <s v="96072-00"/>
        <s v="97011-00"/>
        <s v="97013-00"/>
        <s v="340231"/>
        <s v="81849-00"/>
        <s v="11503-04"/>
        <s v="241020"/>
        <s v="241022"/>
        <s v="241026"/>
        <s v="260050"/>
        <s v="250077"/>
        <s v="270111"/>
        <s v="260104"/>
        <s v="97012-00"/>
        <s v="92153-00"/>
        <s v="92154-00"/>
        <s v="92155-00"/>
        <n v="58500001"/>
        <s v="41701-00"/>
        <s v="L000026"/>
        <s v="96202-07"/>
        <s v="96024-00"/>
        <s v="96098-02"/>
        <s v="96201-02"/>
        <s v="96201-08"/>
        <s v="96201-03"/>
        <s v="92073-00"/>
        <s v="96202-09"/>
        <s v="090061"/>
        <s v="090084"/>
        <s v="96183-00"/>
        <s v="090003"/>
        <s v="090010"/>
        <s v="090015"/>
        <s v="090016"/>
        <s v="96023-00"/>
        <s v="090023"/>
        <s v="090051"/>
        <s v="090052"/>
        <s v="090203"/>
        <s v="090206"/>
        <s v="090902"/>
        <s v="090903"/>
        <s v="92003-00"/>
        <s v="96177-00"/>
        <n v="241021"/>
        <n v="310001"/>
        <n v="310015"/>
        <n v="310016"/>
        <s v="96022-00"/>
        <n v="241027"/>
        <s v="96034-00"/>
        <s v="96074-00"/>
        <s v="090106"/>
        <s v="090009"/>
        <n v="241028"/>
        <n v="241032"/>
        <s v="90762-00"/>
        <s v="90762-01"/>
        <s v="96100-00"/>
        <n v="241029"/>
        <s v="96176-00"/>
        <s v="96027-00"/>
        <s v="96185-00"/>
        <n v="260056"/>
        <s v="90765-00"/>
        <s v="53203-00"/>
        <s v="90661-00"/>
        <s v="90675-00"/>
        <s v="90402-02"/>
        <s v="96197-04"/>
        <s v="30014-00"/>
        <s v="92132-00"/>
        <s v="30020-00"/>
        <s v="92201-00"/>
        <s v="90765-01"/>
        <s v="95550-12"/>
        <s v="96202-08"/>
        <s v="92102-00"/>
        <s v="13300-00"/>
        <s v="30075-27"/>
        <s v="30641-001"/>
        <s v="30641-01"/>
        <s v="30653-00"/>
        <s v="35599-00"/>
        <s v="36528-01"/>
        <s v="36836-00"/>
        <s v="36845-05"/>
        <s v="36854-02"/>
        <s v="37008-03"/>
        <s v="37200-03"/>
        <s v="37203-00"/>
        <s v="37219-00"/>
        <s v="37601-02"/>
        <s v="37604-01"/>
        <s v="37604-04"/>
        <s v="37613-00"/>
        <s v="36812-00"/>
        <s v="36842-00"/>
        <s v="90360-00"/>
        <s v="35523-00"/>
        <s v="37604-05"/>
        <s v="37803-00"/>
        <s v="30375-281"/>
        <s v="37212-01"/>
        <s v="36537-01"/>
        <s v="36537-00"/>
        <s v="36579-01"/>
        <s v="37324-02"/>
        <s v="37342-00"/>
        <s v="37327-00"/>
        <s v="37020-01"/>
        <s v="90399-00"/>
        <s v="90403-00"/>
        <s v="36591-04"/>
        <s v="37303-00"/>
        <s v="37004-02"/>
        <s v="36585-03"/>
        <s v="37014-00"/>
        <s v="37023-01"/>
        <s v="37209-00"/>
        <s v="37324-00"/>
        <s v="36531-01"/>
        <s v="30635-00"/>
        <s v="36612-01"/>
        <s v="36863-00"/>
        <s v="37315-00"/>
        <s v="37438-00"/>
        <s v="37402-00"/>
        <s v="37300-00"/>
        <s v="55048-00"/>
        <s v="55084-00"/>
        <s v="58718-00"/>
        <s v="90367-00"/>
        <s v="35527-00"/>
        <s v="30075-10"/>
        <s v="30663-00"/>
        <s v="31230-05"/>
        <s v="36821-03"/>
        <s v="90392-00"/>
        <s v="36624-00"/>
        <s v="36833-01"/>
        <s v="92121-00"/>
        <s v="36800-02"/>
        <s v="30224-00"/>
        <s v="009164"/>
        <s v="920036"/>
        <s v="90402-01"/>
        <s v="30224-02"/>
        <s v="36608-00"/>
        <s v="36650-00"/>
        <s v="92119-00"/>
        <s v="92120-00"/>
        <s v="37604-06"/>
        <s v="36649-00"/>
        <s v="36803-00"/>
        <s v="37408-01"/>
        <s v="90398-01"/>
        <s v="90402-00"/>
        <s v="90404-00"/>
        <s v="36811-01"/>
        <s v="37321-00"/>
        <s v="30666-00"/>
        <s v="37318-00"/>
        <s v="96198-07"/>
        <s v="36803-02"/>
        <s v="96084-00"/>
        <s v="13839-00 "/>
        <s v="600339"/>
        <s v="600811"/>
        <s v="92036-00 "/>
        <s v="92037-00 "/>
        <s v="92043-00 "/>
        <s v="92052-00 "/>
        <s v="92053-00 "/>
        <s v="92058-01 "/>
        <s v="92062-00 "/>
        <s v="92063-00 "/>
        <s v="92064-00 "/>
        <s v="92066-00 "/>
        <s v="92077-00 "/>
        <s v="92148-00 "/>
        <s v="92162-00 "/>
        <s v="96020-00 "/>
        <s v="96096-00 "/>
        <s v="96097-00 "/>
        <s v="96098-00 "/>
        <s v="96209-09"/>
        <s v="L000018"/>
        <s v="L000042"/>
        <s v="L018168"/>
        <s v="L018176"/>
        <s v="L018192"/>
        <s v="L018275"/>
        <s v="L018440"/>
        <s v="L018804"/>
        <s v="L018812"/>
        <s v="L018879"/>
        <s v="L018911"/>
        <s v="L019000"/>
        <s v="L019026"/>
        <s v="L019042"/>
        <s v="L019091"/>
        <s v="L020578"/>
        <s v="L020586"/>
        <s v="L020602"/>
        <s v="L020677"/>
        <s v="L015057"/>
        <s v="LMU001"/>
        <s v="L018200"/>
        <s v="L018218"/>
        <s v="L018283"/>
        <s v="L018309"/>
        <s v="L018457"/>
        <s v="L018465"/>
        <s v="L018481"/>
        <s v="L018564"/>
        <s v="L018820"/>
        <s v="L018846"/>
        <s v="L018853"/>
        <s v="L018887"/>
        <s v="L018903"/>
        <s v="L018945"/>
        <s v="L018952"/>
        <s v="L018978"/>
        <s v="L018986"/>
        <s v="L019034"/>
        <s v="L019059"/>
        <s v="L019075"/>
        <s v="L020388"/>
        <s v="L014076"/>
        <s v="L014092"/>
        <s v="L014209"/>
        <s v="L014084"/>
        <s v="L014159"/>
        <s v="L014100"/>
        <s v="L000034"/>
        <s v="L000075"/>
        <s v="L000331"/>
        <s v="L000414"/>
        <s v="L001057"/>
        <s v="L001081"/>
        <s v="L001198"/>
        <s v="L001214"/>
        <s v="L001255"/>
        <s v="L001651"/>
        <s v="L001867"/>
        <s v="L001891"/>
        <s v="L001917"/>
        <s v="L002055"/>
        <s v="L002493"/>
        <s v="L002543"/>
        <s v="L002618"/>
        <s v="L002667"/>
        <s v="L002766"/>
        <s v="L002816"/>
        <s v="L002857"/>
        <s v="L002873"/>
        <s v="L003749"/>
        <s v="L003780"/>
        <s v="L004234"/>
        <s v="L004291"/>
        <s v="L004317"/>
        <s v="L004416"/>
        <s v="L004655"/>
        <s v="L004812"/>
        <s v="L004879"/>
        <s v="L005439"/>
        <s v="L005512"/>
        <s v="L005843"/>
        <s v="L006072"/>
        <s v="L006239"/>
        <s v="L006254"/>
        <s v="L008912"/>
        <s v="L010272"/>
        <s v="L010595"/>
        <s v="L010751"/>
        <s v="L010769"/>
        <s v="L010991"/>
        <s v="L011015"/>
        <s v="L011494"/>
        <s v="L012708"/>
        <s v="L012807"/>
        <s v="L019125"/>
        <s v="L000836"/>
        <s v="L001925"/>
        <s v="L003137"/>
        <s v="L003327"/>
        <s v="L003517"/>
        <s v="L005256"/>
        <s v="L005298"/>
        <s v="L005306"/>
        <s v="L008151"/>
        <s v="L012674"/>
        <s v="L012716"/>
        <s v="L012849"/>
        <s v="L014019"/>
        <s v="L017723"/>
        <s v="L000232"/>
        <s v="L006247"/>
        <s v="L003764"/>
        <s v="L004523"/>
        <s v="L010868"/>
        <s v="L009640"/>
        <s v="L012757"/>
        <s v="L001800"/>
        <s v="L002360"/>
        <s v="L003830"/>
        <s v="L003848"/>
        <s v="L003855"/>
        <s v="L003863"/>
        <s v="L004259"/>
        <s v="L005132"/>
        <s v="L005330"/>
        <s v="L005355"/>
        <s v="L005876"/>
        <s v="L005942"/>
        <s v="L006080"/>
        <s v="L006171"/>
        <s v="L017285"/>
        <s v="L002379"/>
        <s v="L004242"/>
        <s v="L000851"/>
        <s v="L000950"/>
        <s v="L002139"/>
        <s v="L002295"/>
        <s v="L002410"/>
        <s v="L004622"/>
        <s v="L005710"/>
        <s v="L005801"/>
        <s v="L005892"/>
        <s v="L017270"/>
        <s v="L014416"/>
        <s v="L017278"/>
        <s v="L014332"/>
        <s v="L014423"/>
        <s v="L014704"/>
        <s v="L015040"/>
        <s v="L015263"/>
        <s v="L015271"/>
        <s v="L005249"/>
        <s v="L008979"/>
        <s v="L010264"/>
        <s v="L009035"/>
        <s v="L009266"/>
        <s v="L010421"/>
        <s v="L009472"/>
        <s v="L009308"/>
        <s v="L010173"/>
        <s v="L012252"/>
        <s v="L019133"/>
        <s v="L019166"/>
        <s v="L019174"/>
        <s v="L019182"/>
        <s v="L019190"/>
        <s v="L019208"/>
        <s v="L019216"/>
        <s v="L019224"/>
        <s v="L019232"/>
        <s v="L019265"/>
        <s v="L019281"/>
        <s v="L019315"/>
        <s v="L019323"/>
        <s v="L019331"/>
        <s v="L019398"/>
        <s v="L019406"/>
        <s v="L019422"/>
        <s v="L019463"/>
        <s v="L019844"/>
        <s v="L019869"/>
        <s v="L019992"/>
        <s v="L020008"/>
        <s v="L020099"/>
        <s v="L020149"/>
        <s v="L020206"/>
        <s v="L020263"/>
        <s v="L020289"/>
        <s v="L021030"/>
        <s v="L021048"/>
        <s v="L021220"/>
        <s v="L021253"/>
        <s v="L021311"/>
        <s v="L021477"/>
        <s v="L021691"/>
        <s v="L021709"/>
        <s v="L012195"/>
        <s v="L012229"/>
        <s v="L012294"/>
        <s v="L012310"/>
        <s v="L012401"/>
        <s v="L019513"/>
        <s v="L019562"/>
        <s v="L019539"/>
        <s v="L020107"/>
        <s v="L020305"/>
        <s v="L020438"/>
        <s v="L027391"/>
        <s v="L027409"/>
        <s v="L026542"/>
        <s v="L027631"/>
        <s v="L027607"/>
        <s v="L029447"/>
        <s v="L028704"/>
        <s v="L028720"/>
        <s v="57506-00"/>
        <s v="57506-01"/>
        <s v="57506-02"/>
        <s v="57506-03"/>
        <s v="57506-04"/>
        <s v="57518-00"/>
        <s v="57518-01"/>
        <s v="57518-02"/>
        <s v="57518-03"/>
        <s v="57518-04"/>
        <s v="57524-02"/>
        <s v="57700-00"/>
        <s v="57712-00"/>
        <s v="57715-00"/>
        <s v="57901-00"/>
        <s v="57903-00"/>
        <s v="57906-00"/>
        <s v="57915-00"/>
        <s v="57921-00"/>
        <s v="57927-00"/>
        <s v="58100-00"/>
        <s v="58103-00"/>
        <s v="58106-00"/>
        <s v="58506-00"/>
        <s v="58521-00"/>
        <s v="58521-01"/>
        <s v="58524-00"/>
        <s v="58700-00"/>
        <s v="58706-00"/>
        <s v="58721-00"/>
        <s v="58900-00"/>
        <s v="58909-01"/>
        <s v="58912-01"/>
        <s v="58916-00"/>
        <s v="58924-00"/>
        <s v="58927-00"/>
        <s v="A59300-00"/>
        <s v="58909-00"/>
        <s v="58936-00"/>
        <s v="090057"/>
        <s v="090058"/>
        <s v="58715-00"/>
        <s v="57506011"/>
        <s v="57506021"/>
        <s v="57506031"/>
        <s v="57506041"/>
        <s v="57518001"/>
        <s v="57518011"/>
        <s v="57518021"/>
        <s v="57518031"/>
        <s v="57518041"/>
        <s v="57524021"/>
        <s v="57700001"/>
        <s v="57712001"/>
        <s v="57715001"/>
        <s v="57901001"/>
        <s v="57903001"/>
        <s v="57906001"/>
        <s v="57912001"/>
        <s v="58100001"/>
        <s v="58103001"/>
        <s v="58106001"/>
        <s v="58500001"/>
        <s v="58524001"/>
        <s v="58700001"/>
        <s v="58900001"/>
        <s v="58909001"/>
        <s v="58921-00"/>
        <s v="59751-00"/>
        <s v="А57506-00"/>
        <s v="А57506-01"/>
        <s v="А57506-02"/>
        <s v="А57506-03"/>
        <s v="А57506-04"/>
        <s v="А57518-00"/>
        <s v="А57518-01"/>
        <s v="А57518-02"/>
        <s v="А57518-03"/>
        <s v="А57518-04"/>
        <s v="А57524-02"/>
        <s v="А57700-00"/>
        <s v="А57712-00"/>
        <s v="А57715-00"/>
        <s v="А57901-00"/>
        <s v="А57903-00"/>
        <s v="А57906-00"/>
        <s v="А57915-00"/>
        <s v="А57921-00"/>
        <s v="А57924001"/>
        <s v="А57927-00"/>
        <s v="А58100-00"/>
        <s v="А58103-00"/>
        <s v="А58106-00"/>
        <s v="А58500-00"/>
        <s v="А58506001"/>
        <s v="А58521-00"/>
        <s v="А58521-01"/>
        <s v="А58524-00"/>
        <s v="А58700-00"/>
        <s v="А58900-00"/>
        <s v="А58909-00"/>
        <s v="57506001"/>
        <s v="57915001"/>
        <s v="57921001"/>
        <s v="58521001"/>
        <s v="А59751-00"/>
        <s v="57512021"/>
        <s v="57927001"/>
        <s v="58927001"/>
        <s v="А58921-00"/>
        <s v="58521011"/>
        <s v="А58706001"/>
        <s v="58718001"/>
        <s v="А58718-00"/>
        <s v="59739-02"/>
        <s v="59300-00"/>
        <s v="59300001"/>
        <s v="58916001"/>
        <s v="59751001"/>
        <s v="A58718-01"/>
        <s v="A58912-00"/>
        <s v="А58715-00"/>
        <s v="А58721-00"/>
        <s v="30224-01"/>
        <s v="252210"/>
        <s v="30094-00"/>
        <s v="90600-01"/>
        <s v="30409-00"/>
        <s v="30440-01"/>
        <s v="30094-03"/>
        <s v="36604-00"/>
        <s v="36605-00"/>
        <s v="30090-00"/>
        <s v="30440-00"/>
        <s v="36561-00"/>
        <s v="90047-00"/>
        <s v="38812-00"/>
        <s v="30094-06"/>
        <s v="009103"/>
        <s v="30075-04"/>
        <s v="36627-00"/>
        <s v="38418-02"/>
        <s v="96198-09"/>
        <s v="30075-01"/>
        <s v="59739-01"/>
        <s v="30075-16"/>
        <s v="30482-00"/>
        <s v="L029363"/>
        <s v="38418-01"/>
        <s v="30094-05"/>
        <s v="009014"/>
        <s v="009158"/>
        <s v="009155"/>
        <s v="55812-00"/>
        <s v="55812-002"/>
        <s v="55816-01"/>
        <s v="55824-01"/>
        <s v="55824-00"/>
        <s v="90908-001"/>
        <s v="55032001"/>
        <s v="009202"/>
        <s v="90908-00"/>
        <s v="Услуге у оквиру организованог скрининга рака**"/>
        <s v="5578-00"/>
        <s v="55292-01"/>
        <s v="56001-00"/>
        <s v="56007-00"/>
        <s v="56010-00"/>
        <s v="56013-00"/>
        <s v="56013-02"/>
        <s v="56016-04"/>
        <s v="56016-05"/>
        <s v="56016-06"/>
        <s v="56022-01"/>
        <s v="56030-00"/>
        <s v="56101-00"/>
        <s v="56107-00"/>
        <s v="56301-00"/>
        <s v="56301-01"/>
        <s v="56307-00"/>
        <s v="56307-01"/>
        <s v="56401-00"/>
        <s v="56407-00"/>
        <s v="56409-00"/>
        <s v="56412-00"/>
        <s v="56501-00"/>
        <s v="56507-00"/>
        <s v="56801-00"/>
        <s v="56807-00"/>
        <s v="57001-00"/>
        <s v="57007-00"/>
        <s v="56010-03"/>
        <s v="56013-03"/>
        <s v="56016-00"/>
        <s v="56016-07"/>
        <s v="56016-03"/>
        <s v="56022-00"/>
        <s v="56028-00"/>
        <s v="56220-00"/>
        <s v="56221-00"/>
        <s v="56223-00"/>
        <s v="56224-00"/>
        <s v="56549-01"/>
        <s v="56619-00"/>
        <s v="56625-00"/>
        <s v="57001-01"/>
        <s v="57350-00"/>
        <s v="57350-02"/>
        <s v="57007-01"/>
        <s v="56022-02"/>
        <s v="57350-03"/>
        <s v="56010-01"/>
        <s v="56625003"/>
        <s v="56401003"/>
        <s v="57350-04"/>
        <s v="56028-02"/>
        <s v="56036-00"/>
        <s v="90901-10"/>
      </sharedItems>
    </cacheField>
    <cacheField name="Назив услуге" numFmtId="0">
      <sharedItems containsBlank="1" count="1614">
        <m/>
        <s v="Specijalistički pregled prvi"/>
        <s v="Specijalistički pregled kontrolni"/>
        <s v="Intravensko davanje farmakološkog sredstva, anti-infektivno sredstvo"/>
        <s v="Intravensko davanje farmakološkog sredstva, drugo i neklasifikovano farmakološko sredstvo"/>
        <s v="Oralno  davanje farmakološkog sredstva, drugo i neklasifikovano  farmakološko sredstvo"/>
        <s v="Transfuzija krvnih komponenti i derivata"/>
        <s v="Transfuzija ostalih krvnih derivata"/>
        <s v="Neki drugi način davanja farmakološkog sredstva ,drugo i neklasifikovano farmakološko sredstvo"/>
        <s v="Oralno davanje farmakološkog sredstva ,trombolitičko sredstvo"/>
        <s v="Ostale terapije obogaćivanja kiseonika/om"/>
        <s v="Subkutano davanje farmakološkog sredstva, drugo i neklasifikovano farmakološko sredstvo"/>
        <s v="Transfuzija eritrocita"/>
        <s v="Oralno davanje farmakološkog sredstva, anti-infektivno sredstvo"/>
        <s v="Каteterizacija mokraćne bešike"/>
        <s v="Udružene ztravstvene procedure,dijetetika"/>
        <s v="Savetovanje ili podučavanje o ishrani /dnevnom unosu hrane"/>
        <s v="Postupak održavanja neinvazivne ventilatorne podrške, &lt;= 24 sata"/>
        <s v="Intravensko davanje farmakološkog sredstva, trombolitičko sredstvo"/>
        <s v="Subkutano davanje farmakološkog sredstva,trombolitičko sredstvo"/>
        <s v="Hemodijaliza"/>
        <s v="Intermitentna hemodiafiltracija"/>
        <s v="Kontinuirana peritonealna dijaliza, dugoročna"/>
        <s v="Intermitentna peritonealna dializa, dugoročna"/>
        <s v="Specijalistički pregled prvi-docenta i primarijusa"/>
        <s v="Specijalistički pregled kontrolni - docenta i primarijusa"/>
        <s v="Primena serklaža na grlić materice"/>
        <s v="Elektivni carski rez sa rezom na donjem segmentu materice"/>
        <s v="Hitan carski rez sa rezom na donjem segmentu materice"/>
        <s v="Eksplorativna laparotomija"/>
        <s v="Odvajanje abdominalnih priraslica"/>
        <s v="Laparoskopsko odvajanje abdominalnih priraslica"/>
        <s v="Drenaža intra-abdominalnog apscesa, hematoma ili ciste "/>
        <s v="Destrukcija bradavica vulve"/>
        <s v="Reparacija prednjeg i zadnjeg vaginalnog kompartmana, vaginalni pristup"/>
        <s v="Laparoskopska ovarijalna cistektomija, jednostrana"/>
        <s v="Laparoskopska salpingektomija - jednostrana"/>
        <s v="Dilatacija cervikalnog kanala i kiretaža materice "/>
        <s v="Široka ekscizija zone transformacije omčicom"/>
        <s v="Miomektomija materice"/>
        <s v="Klasična histerektomija sa adneksektomijom"/>
        <s v="Vaginalna histerektomija"/>
        <s v="Salpingektomija sa uklanjanjem trudnoće u jajovodu"/>
        <s v="Ovarijalna cistektomija, jednostrana"/>
        <s v="Ovariektomija, jednostrana"/>
        <s v="Salpingektomija, jednostrana"/>
        <s v="Laparoskopija"/>
        <s v="Laparoskopska parcijalna ovariektomija"/>
        <s v="Biopsija uretre"/>
        <s v="Apendektomija"/>
        <s v="Odstranjenje analne bradavice"/>
        <s v="Lečenje ciste Bartolinijeve žlezde"/>
        <s v="Reparacija prednjeg vaginalnog kompartmana, vaginalni pristup"/>
        <s v="Reparacija zadnjeg vaginalnog kompartmana, vaginalni pristup"/>
        <s v="Biopsija grlića materice"/>
        <s v="Laparoskopska salpingoovarijektomija,jednostrana"/>
        <s v="Totalna klasična abdominalna histerektomija"/>
        <s v="Incizija ciste ili apcesa jajnika"/>
        <s v="Salpigoovarijektomija,jednostrana"/>
        <s v="Endoskopsko plasiranje ureteralnog stenta"/>
        <s v="Polipektomija grlića materice"/>
        <s v="Dilatacija i evakuacija sadržaja materice "/>
        <s v="Biopsia vulve"/>
        <s v="Biopsija peritoneuma"/>
        <s v="Laparoskopska ovariektomija obostrana"/>
        <s v="Laparoskopski asistirana vaginalna histerektimija sa adnekstomijom"/>
        <s v="Uklanjanje stranog tela iz kože i potkožnog tkiva incizijom"/>
        <s v="Biopsija kože i potkožnog tkiva"/>
        <s v="Uklanjanje intrauterinog uloška"/>
        <s v="Sterilizacija otvorenim abdominalnim pristupom"/>
        <s v="Klinasta resekcija jajnika"/>
        <s v="Ovarijalna cistektomija,obostrana"/>
        <s v="Epiziotomija"/>
        <s v="Sutura laceracije vagine nakon porođaja"/>
        <s v="Otklanjanje najvećeg dela intraabdominalnih lezija(debulking)"/>
        <s v="Resekcija tankog creva sa anastomozom"/>
        <s v="Konizacija grlića materice"/>
        <s v="Biopsija jajnika"/>
        <s v="Skidanje konca serklaža"/>
        <s v="Subtotalna abdominalna histerektomia"/>
        <s v="Postoperativna relaparotomija"/>
        <s v="Lečenje apscesa  Bartolinijeve žlezde"/>
        <s v="Postpartalna evakuacija sadržaja materice dilatacijom cervikalnog kanala i kiretaža"/>
        <s v="Ostali postupci kod postpartalnog krvarenja"/>
        <s v="Ostale incizije na vulvi i perineumu"/>
        <s v="Ograničena resekcija debelog creva sa formiranjem stome"/>
        <s v="Laparoskopska salpingoovarijektomija ,obostrana"/>
        <s v="Uklanjanje ostalih lezija materice"/>
        <s v="Sutura rupture grlića materice nakon porođaja"/>
        <s v="Reparacija rane na koži i potkožnom tkivu ostalih oblasti, koja uključuje meko tkivo"/>
        <s v="Salpingoovariektomija -obostrana"/>
        <s v="Reparacija rupture mokraćne bešike"/>
        <s v="Uklanjanje drena iz trbuha"/>
        <s v="Rekonstrukcija materice i potpornih struktura"/>
        <s v="Salpingektomija ,obostrana"/>
        <s v="Reimplantacija uretera u mokraćnu bešiku,jednostrana"/>
        <s v="Ekscizija lezije( a) na koži i potkožnom tkivu ostalih oblasti"/>
        <s v="Rektosigmoidektomija sa formiranjem stome"/>
        <s v="Ovarijektomija ,obostrana"/>
        <s v="Laparoskopska asistirana vaginalna histerektomija"/>
        <s v="Ostale procedure na grliću"/>
        <s v="Biopsija jajovoda"/>
        <s v="Biopsija debelog creva"/>
        <s v="Laparoskopska salpinektomija sa uklanjanjem trudnoće u jajovodu"/>
        <s v="Laparoskopska elektrodestrukcija jajovoda"/>
        <s v="Laparoskopska ovariektomija ,jednostrana"/>
        <s v="Šav kod laceracije rektuma"/>
        <s v="Eksterni CTG monitoring fetusa"/>
        <s v="Previjanje rane"/>
        <s v="Ubacivanje intrauterinog uređaja (IUD)"/>
        <s v="Biopsija vagine"/>
        <s v="Kolposkopija"/>
        <s v="Kiretaža materice bez dilatacije cervikalnog kanala"/>
        <s v="Radikalna dijatermija promena na grliću materice"/>
        <s v="Test prohodnosti jajovoda"/>
        <s v="Ultrazvučni pregled ženskog pelvisa"/>
        <s v=" Vaginalno ispiranje"/>
        <s v="Vaginalna štrajfna"/>
        <s v="Plasiranje ostalih vaginalnih pesara"/>
        <s v="Papanikolau (PAP) test"/>
        <s v="Infiltracija lokalnog anestetika, ASA 10 "/>
        <s v="Infiltracija lokalnog anestetika, ASA 99"/>
        <s v="Savetovanje ili podučavanje o održavanju zdravlja i oporavku "/>
        <s v="Uzimanje biološkog materijala za mikrobiološki pregled"/>
        <s v="Intramuskularno davanje farmakološkog sredstva, anti-infektivno sredstvo"/>
        <s v="Intramuskularno davanje farmakološkog sredstva, drugo i nenaznačeno  farmakološko sredstvo"/>
        <s v="Intravensko davanje farmakološkog sredstva, hranljiva supstanca"/>
        <s v="Intravensko davanje farmakološkog sredstva, elektrolit"/>
        <s v="Plasiranje braunile"/>
        <s v="Vađenje krvi u dijagnostičke svrhe"/>
        <s v="Ultrazvučni prekled zbog mernja fetusa"/>
        <s v="Ultrazvučni pregled abdomena ili pelvisa zbog ostalih stanja povezanih sa trudnoćom"/>
        <s v="Histerosalpingografija"/>
        <s v="Primena leka za respiratorni sistem pomoću nebulizatora"/>
        <s v="Ostala ispiranja rektuma"/>
        <s v="Uklanjanje katetera ureterostome ili ureteralnog katetera"/>
        <s v="Davanje toksoida tetanusa"/>
        <s v="Savetovanje ili podučavanje o planiranju porodice pripremanju za roditeljstvo"/>
        <s v="Intramuskularno davanje farmakološkog sredstva, hranljiva supstanca"/>
        <s v="Intramuskularno davanje farmakološkog sredstva,elektrolit"/>
        <s v="Intravensko davanje farmakološkog sredstva, steroid"/>
        <s v="Intravensko davanje farmakološkog sredstva, insulin"/>
        <s v="Subkutano davanje farmakološkog sredstva ,anti-infektivno sredstvo"/>
        <s v="Subkutano davanje farmkološkog sredstva ,insulin"/>
        <s v="Oralno davanje farmakološkog sredstva, steroid"/>
        <s v="Nenaznačen način davanja farm sred.drugo i neklasifikovano farm.sred."/>
        <s v="Amnioskopija"/>
        <s v="Sutura povreda perineuma prvog ili drugog stepana"/>
        <s v="Infiltracija lokalnog anestetika, ASA 19"/>
        <s v="Prevencija dekubitusa u rehabilitaciji"/>
        <s v="Transfuzija plazma ekspandera"/>
        <s v="Procena integriteta kože"/>
        <s v="Manuelni pregled dojke"/>
        <s v="Uklanjanje ostalih vaginalnih pesara"/>
        <s v="Abdominalna  paracenteza"/>
        <s v="Dilatacija grlića materice "/>
        <s v="Ginekološki pregled"/>
        <s v="Incizija i drenaža dojke"/>
        <s v="Incizija i drenaža apscesa mekog tkiva"/>
        <s v="Uklanjanje štrajfne vagine ili vulve"/>
        <s v="Indukcija povačaja prostaglandinskom vaginaletom"/>
        <s v="Lokalna aplikacija leka toksavid"/>
        <s v="Kauterizacija promena na grliću materice"/>
        <s v="Ekscizija lezija vulve"/>
        <s v="Socioterapijski  rad sa članovima porodice ili kolektiva"/>
        <s v="Uklanjanje intrauterinog štrajfne"/>
        <s v="Udružene zdravstvene procedure ,socijalni rad"/>
        <s v="Psihosocijalna procena"/>
        <s v="Drugo psihosocijalno savetovanje"/>
        <s v="Pasivna imunizacija sa rh (d)  imunoglobulinom"/>
        <s v="Oralno davanje farmakološkog sredstva,insulin"/>
        <s v="Reparacija rane na koži i potkožnom tkivu ostalih oblasti ,površinska"/>
        <s v="Zamena stalnog urinarnog katetera"/>
        <s v="Terapijska torakocinteza"/>
        <s v="Ekscizija lezije mekog tkiva ,neklasifikovana na drugom mestu"/>
        <s v="Ekstrakcija mleka iz dojke u laktaciji"/>
        <s v="Oralno davanje farmakološkog sredstva,elektrolit"/>
        <s v="Ispiranje katetera, neklasifikovano na drugom mestu"/>
        <s v="Uklanjanje konaca"/>
        <s v="Uklanjanje stranog tela sa vulve bez incizije"/>
        <s v="Postpartalna manuelna revizija materične šupljine"/>
        <s v="Informativni interviju socijalnog radnika"/>
        <s v="Podučavanje o pravima i mogućnostima pacijenta"/>
        <s v="Ostale procene, konsultacije ili evaluacije"/>
        <s v="Indukcija porođaja oksitocinom"/>
        <s v="Indukcija porođaja prostaglandinom"/>
        <s v="Aktivno vođenje porođaja primenom lekova"/>
        <s v="Spontani porođaj kod temenog položaja"/>
        <s v="Dovršavanje porođaja vakuum ekstrakcijom"/>
        <s v="Karlični porođaj uz ručnu pomoć"/>
        <s v="Manuelna ekstrakcija posteljice"/>
        <s v="Uzimanje materjala sa kože i vidljivih sluzokoža za mikrološki,bakteriološki i citološki pregled"/>
        <s v="Uzorkovanje i slanje materijala za laboratorijska ispitivanja"/>
        <s v="Unutrašnji okret ploda"/>
        <s v="Lavaža nosnica"/>
        <s v="Primena tetanusnog antitoksina"/>
        <s v="Inramuskularno davanje farmakološkog sredstva, steroid"/>
        <s v="Evakuacija hematoma prednjeg trbuš.zida nakon carskog reza"/>
        <s v="Sutura rascepa perineuma trećeg ili četvrtog stepena"/>
        <s v="Ostale suture laceracije ili ruptura bez povrede"/>
        <s v="Ispiranje ureterostome ili uretelanog katetera"/>
        <s v="Oralno davanje farmakološkog sredstva,hranljiva supstanca"/>
        <s v="Pregled celog cerviksa"/>
        <s v="Evakuacija hematoma perineuma nakon porođaja bez incizije"/>
        <s v="Lumbalna punkcija"/>
        <s v="Vakcinacija  protiv besnila"/>
        <s v="Pasivna imunizacija imunoglobulinom besnila"/>
        <s v="Pojedinačna prijava zarazne bolesti"/>
        <s v="Evidentiranje zarazne bolesti"/>
        <s v="Neki drugi način davanja farmakološkog sredstva, anti-infektivno sredtvo"/>
        <s v="Neki drugi način davanja farmakološkog sredstva, steroid"/>
        <s v="Ostale elektrokardiografije (EKG)"/>
        <s v="Intravenska post-proceduralna infuzija analgetika"/>
        <s v="Uzimanje nazofaringealnog I ili orofaringealnog za pregled  brisa za pregled na prisustvo SARS-CoV-2 virusa u transportnu podlogu u ambulanti"/>
        <s v="Uzimanje materijala (nazofaringealni bris, saliva i dr.) u cilju dokazivanja virusnog Ag SARS – CoV-2"/>
        <s v="Detekcija virusnog АгСАРС-ЦоВ-2 kvalitativnom metodom"/>
        <s v="Endotrahealna intubacija,jednolumenski tubus"/>
        <s v="Kardioverzija"/>
        <s v="Centralna venska kateterizacija"/>
        <s v="Postupak održavanja kontinuirane ventilatorne podrške, &lt;= 24 sata"/>
        <s v="Postupak održavanja kontinuirane ventilatorne podrške ,=&gt;96 sati"/>
        <s v="Održavanje endotrahealne intubacije,jednolumenski tubus"/>
        <s v="Anorektalni pregled"/>
        <s v="Plasiranje nazogastrične sonde"/>
        <s v="Kardiopulmonalna reanimacija"/>
        <s v="Održavanje katetera plasiranog radi administracije leka"/>
        <s v="Postupak održavanja neinvazivne ventilatorne podrške,&gt;24 sati i&lt;96 sati"/>
        <s v="Postupak održavanja neinvazivne ventilatorne podrške &gt;=96 sati"/>
        <s v="Oralna nutritivna podrška"/>
        <s v="Intramuskularno davanje farmakološkog sredstva,insulin"/>
        <s v="Socioterapiski rad sa članovima porodice ili kolektiva"/>
        <s v="Specijalistički pregled fizijatra"/>
        <s v="Specijalistički pregled fizijatra-kontrolni"/>
        <s v="Terapija hladnoćom"/>
        <s v="Kineziterapija u novorođenčeta i odojčeta"/>
        <s v="Elektrostimulacija *"/>
        <s v="Interferentne struje"/>
        <s v="Stabilna galvanizacija"/>
        <s v="Dijadinamičke struje"/>
        <s v="Elektromagnetno polje"/>
        <s v="Pozicioniranje"/>
        <s v="Vežbe hoda u razboju"/>
        <s v="Aktivne vežbe sa pomagalima"/>
        <s v="Korektivne vežbe pred ogledalom"/>
        <s v="Obuka zaštitnim pokretima i položajima tela kod diskopatičara"/>
        <s v="Vežbe za reumatoidni artritis"/>
        <s v="Aktivne segmentne vežbe sa otporom"/>
        <s v="Pasivne segmentne vežbe"/>
        <s v="Individualni rad sa decom (juvenilni artritis, cerebrala i sl.)"/>
        <s v="Vežbe na spravama ili ergobiciklu"/>
        <s v="Prebacivanje dominantnog na neoštećen ekstremitet"/>
        <s v="Vežbe pacijenata sa paraplegijom ili hemiplegijom"/>
        <s v="Vežbe relaksacije"/>
        <s v="Hod po ravnom"/>
        <s v="Nyllin-ov stepenik"/>
        <s v="Laser po akupunkturnim tačkama"/>
        <s v="Nepostredna postoperativna rehabilitacija osobe sa amputacijom donjeg ekstremiteta"/>
        <s v="Elektroforeza leka"/>
        <s v="Vežbe kod deformiteta kičmenog stuba kod dece"/>
        <s v="Rani rehabilitacioni tretman u koronarnoj i postkoronarnoj jedinici kod pacijenata sa akutnim infarktom miokarda"/>
        <s v="Tretman Bioptron lampom"/>
        <s v="Terapija toplotom"/>
        <s v="Udružene zdravstvene procedure, radna terapija"/>
        <s v=" Primena, nameštanje, prilagođavanje ili zamena pomagala ili uređaja za prilagođavanje"/>
        <s v="Terapija mišića lica/temporomandibularnog zgloba vežbanjem"/>
        <s v="Terapija ramenog zgloba vežbanjem"/>
        <s v=" Terapija grudnih ili trbušnih mišića vežbanjem"/>
        <s v="Terapija mišića leđa ili vrata vežbanjem"/>
        <s v="Terapija mišića ruku vežbanjem"/>
        <s v="Terapija lakatnog zgloba vežbanjem"/>
        <s v="Terapija mišića ruku, ručnog zgloba ili zglobova prstiju vežbanjem"/>
        <s v="Terapija zgloba kuka vežbanjem"/>
        <s v="Terapija mišića karličnog dna"/>
        <s v="Terapija mišića nogu vežbanjem"/>
        <s v="Terapija zgloba kolena"/>
        <s v="Terapija mišića stopala, nožnog zgloba ili zglobova prstiju vežbanjem"/>
        <s v=" Uvežbavanje veština u aktivnostima povezanim sa položajem tela/mobilnošću/pokretom "/>
        <s v="Vežbe disanja u lečenju bolesti respiratornog sistema"/>
        <s v="Uvežbavanje veština korišćenja uređaja ili opreme za pomoć "/>
        <s v="Terapijski ultrazvuk"/>
        <s v="Terapeutska masaža ili manipulacija vezivnog/mekog tkiva, neklasifikovanog na drugom mestu"/>
        <s v="Terapija celog tela"/>
        <s v="Terapija stimulacijom,neklasifikovana na drugom mestu"/>
        <s v="Biomehanička procena"/>
        <s v="Soluks (infraruz) ultraviolet"/>
        <s v="Vežbe za C kičmu"/>
        <s v="Potpognute segmenete vezbe"/>
        <s v="Obuka za upotrebu i privikavanja na invalidna kolica"/>
        <s v="Vežbe po Alanburgeru"/>
        <s v="Vežbe za M.Behterev"/>
        <s v="Obuka veština u aktivnostima koje se odnose na brigu oo sebi"/>
        <s v="Vežbe za korekcije hoda i balansa"/>
        <s v="Denzitometrija kostiju upotrebom rendgenske apsorciometrije dualne energije"/>
        <s v="Ultrazvučni pregled dojke, bilateralan"/>
        <s v="Holter ambulantno kontinuirano EKG snimanje "/>
        <s v="Terapijska venesekcija"/>
        <s v="Ultrazvučni pregled vrata"/>
        <s v="Ultrazvučni pregled abdomena"/>
        <s v="M-prikaz i dvodimenzionalni ultrazvučni pregled srca u realnom vremenu"/>
        <s v="Zatvorena masaža srca "/>
        <s v="Udružene zdravstvene procedure, edukacija o dijabetesu"/>
        <s v="Intramuskularno davanje farmakološkog sredstva, trombolitičko sredstvo"/>
        <s v="Savetovanje ili informisanje pacijenta o primeni leka"/>
        <s v="Oralno davanje framakološkog sredtva, antidot"/>
        <s v="Obrada kože i podkožnog tkiva bez ekcizije"/>
        <s v="Detekcija psihoaktivnih supstanci u urinu kod zavistnika"/>
        <s v="Plasiranje cevi u rektum"/>
        <s v="Udružene zdravstvene procedure, fizioterapija"/>
        <s v="Savetovanje ili podučavanje o štetnosti supstanci koje uzrokuju zavisnost "/>
        <s v="Intravensko davanje farmakološkog sredstva,hranljiva supstanca"/>
        <s v="Ispiranje nefrostome ili pijelostome"/>
        <s v="Parenteralna nutritivna podrška"/>
        <s v="Biopsija želuca"/>
        <s v="Fleksibilna fiberoptička ezofagoskopija "/>
        <s v="Rigidna  fiberoptička ezofagoskopija"/>
        <s v="Udružene zdravstvene procedure, psihologija"/>
        <s v="Situaciono profesionalno savetovanje ili podučavanje "/>
        <s v="Intravensko davanje farmakološkog sredstva,antineoplastično sredstvo"/>
        <s v="Dijagnostička torakocenteza"/>
        <s v="Neki drugi način davanja farmakološkog sredstva,elektrolit"/>
        <s v="Ispiranje ostalih trajnih katetera mokraćne bešike"/>
        <s v="Aspiracija sekreta iz nosa metodom po Precu (Proetz)"/>
        <s v="Telekonsultacija pacijenta sa doktorom medicine odgovarajuće specijalnosti"/>
        <s v="Ostala savetovanja ili podučavanja"/>
        <s v="Mentalna bihejvioralna procena"/>
        <s v="Neki drugi način davanja farmakološkog sredstva, antineoplastično sredstvo"/>
        <s v="Preventivno savetovanje ili podučavanje"/>
        <s v="Intramuskularno davanje farmakološkog sredstva,antineoplastično sredstvo"/>
        <s v="Subkutano davanje farmakolškog sredstva,antineoplastično sredstvo"/>
        <s v="Oralno davanje farmakološkog sredst.antineoplastično"/>
        <s v="Rutinska preoperativna anesteziološka procena"/>
        <s v="Produžena preoperativna anesteziološka procena"/>
        <s v="Hitna preoperativna anesteziološka procena"/>
        <s v="Opšta anestezija, ASA 10"/>
        <s v="Opšta anestezija, ASA 19"/>
        <s v="Opšta anestezija, ASA 20"/>
        <s v="Opšta anestezija, ASA 29"/>
        <s v="Opšta anestezija, ASA 30"/>
        <s v="Opšta anestezija, ASA 39"/>
        <s v="Opšta anestezija, ASA 40"/>
        <s v="Opšta anestezija, ASA 49"/>
        <s v="Opšta anestezija, ASA 50"/>
        <s v="Opšta anestezija, ASA 59"/>
        <s v="Sedacija, ASA 30"/>
        <s v="Sedacija, ASA 39"/>
        <s v="Sedacija, ASA 50"/>
        <s v="Uklanjannje venskog katetera"/>
        <s v="Intravenska postproceduralna infuzija ,analgezija ,kontrolisana od strane pacijenta "/>
        <s v="Intravensko davanje farmakološkpg sredstva ,antidot"/>
        <s v="Kontinuirana registracija pulsa"/>
        <s v="Postupak odrzavanja kontinuirane ventilatorne podrške &gt;24 sati i&lt; 96 sati"/>
        <s v="Kontinuirana registracija EKG"/>
        <s v="Sedacija, ASA 10"/>
        <s v="Sedacija, ASA 20"/>
        <s v="Druge intubacije"/>
        <s v="Sedacija,ASA 40"/>
        <s v="Sedacija ASA  29"/>
        <s v="Spinalna injekcija lokalnog anestetika"/>
        <s v="Regionalna blokada,nerva donjeg ekstremiteta,ASA 29"/>
        <s v="Regionalna blokada,nerva donjeg ekstremiteta,ASA 39"/>
        <s v="Upravljanje regionalnom blokadom,nerva stabla"/>
        <s v="Upravljanje regionalnom blokadom,nerva donjeg ekstremiteta"/>
        <s v="Sedacija ,ASA 49"/>
        <s v="Merenje razmene gasova"/>
        <s v="Sedacija,ASA 19"/>
        <s v="Ispitivanje otoakustičke emisije izazvane klikom (ТЕОАЕ) "/>
        <s v="Ostale procedure fototerapije, na koži"/>
        <s v="Ostala merenja respiratorne funkcije"/>
        <s v="Vađenje krvi novorođenčeta u dijagnostičke svrhe"/>
        <s v="Aspiracija i lavaža nazalnih sinusa kroz prirodna ušća"/>
        <s v="Ultrazvučni pregled glave"/>
        <s v="Ultrazvučni pregled urinarnog sistema"/>
        <s v="Primena sredstava u koži i podkožnom tkivu"/>
        <s v="Ostale procedure na koži i podkožnom tkivu"/>
        <s v="Ispiranje oka"/>
        <s v="Vakcinacija protiv tuberkuloze"/>
        <s v="Vakcinacija protiv hepatitisa B"/>
        <s v="Procena ishrane/dnevnog unosa hrane"/>
        <s v="Oftalmološki pregled"/>
        <s v="Nemehanička metoda reanimacije "/>
        <s v="Urinokultura"/>
        <s v="Merenje periferne temperature(na prstu)"/>
        <s v="Ultrazvučni pregled kuka"/>
        <s v="Primena ostalih antitoksina "/>
        <s v="Procena starenja"/>
        <s v="Ispitivanje koordinacije pokreta"/>
        <s v="Ispitivanje govornog statusa i glasa baterijom testova"/>
        <s v="Rehabilitacija rinolalija"/>
        <s v="Fonijatrijske vežbe-vežbe disanja"/>
        <s v="Fonijatrijske vežbe-vežbe relaksacije"/>
        <s v="Artikulacioni tretman"/>
        <s v="Korekcioni tretman poremećaja govora"/>
        <s v="Uputstvo za rad i savet roditeljima deteta oštećenog glasa"/>
        <s v="Defektološka anamneza i observacija"/>
        <s v="Kontrolni pregled logopeda"/>
        <s v="Uvežbavanje veštine govora i aktivnosti povezane sa senzornom (Senzomotornom neurološkom funkcijom)"/>
        <s v="Uvežbavanje glasa"/>
        <s v="Uvežbavanje veština govora "/>
        <s v="Uvežbavanje jezičkih veština"/>
        <s v="Surdopedagoški pregled i utvrđivanje govornih mana"/>
        <s v="Biopsija dojke iglom"/>
        <s v="Biopsija dubokog tkiva dojke"/>
        <s v="Otvorena biopsija dojke"/>
        <s v="Konusna biopsija laserom"/>
        <s v="Fiberoptička kolonoskopija do cekuma"/>
        <s v="Fiberoptička kolonoskopija do cekuma sa biopsijom; kolonoskopija do cekuma sa višestrukim biopsijama; duga kolonoskopija sa biopsijom"/>
        <s v="Fiberoptička kolonoskopija do cekuma sa polipektomijom"/>
        <s v="Endoskopska mukozna resekcija debelog creva"/>
        <s v="Fiberoptička kolonoskopija do hepatičke fleksure, fleksibilna sigmoidoskopija, kratka kolonoskopija"/>
        <s v="Fiberoptička kolonoskopija do hepatičke fleksure sa biopsijom"/>
        <s v="Fiberoptička kolonoskopija do hepatičke fleksure sa polipektomijom; kolonoskopija do hepatičke fleksure sa višestrukom polipektomijom; fleksibilna sigmoidoskopija sa polipektomijom; kratka kolonoskopija sa polipektomijom "/>
        <s v="Transfuzija gama globulina"/>
        <s v="Savetovanje ili podučavanje o brizi o samom sebi"/>
        <s v="Reparacija rane na očnom kapku"/>
        <s v="Ekscizija lezije(a) na koži i potkožnom tkivu očnog kapka"/>
        <s v="Ekscizija ciste na tarzalnoj ploči"/>
        <s v="Incizija suzne kesice"/>
        <s v="Ekscizija pterigijuma"/>
        <s v="Ekstrakapsularna ekstrakcija prirodnog sočiva tehnikom jednostavne aspiracije (i irigacije) sa insercijom ostalih veštačkih sočiva"/>
        <s v=" Incizija očnog kapka"/>
        <s v="Ostale procedure na očnom kapku"/>
        <s v="Ostale procedure na konjunktivi"/>
        <s v="Korekcija ektropiona ili entropiona tehnikom šavova"/>
        <s v="Tarzorafija"/>
        <s v="Uklanjanje površinskog stranog tela sa konjuktive"/>
        <s v="Enukleacija očne jabučice bez implatata"/>
        <s v="Primrana obrada kornealne penetrantne rane očne jabucice"/>
        <s v="Repozicija veštačkog sočiva"/>
        <s v="Zamena veštačkog sočiva "/>
        <s v="Redukcija prednjeg očnog kapka"/>
        <s v="Ostale procedure na rožnjači"/>
        <s v="Ostale reparacije očnog kapka"/>
        <s v="Uništavanje cilijarnog tela(ciklodestruktivne antiglaukomne promene)"/>
        <s v="Ostale procedure na oku"/>
        <s v="Reparacij perforirajuće rane na očnoj jabučici sa ušivanjem laceracije na rožnjači i beonjači"/>
        <s v="Reparacija laceracije konjuktive"/>
        <s v="Uklanjanje površinskog stranog tele sa rožnjače"/>
        <s v="Debridman (abrazija) epitela rožnjače"/>
        <s v="Ponovno ušivanje operativne rane"/>
        <s v="Edžcizija lezije na beonjači"/>
        <s v="Uklanjanje dubinskog stranog tela iz beonjače"/>
        <s v="Ekscizija lezije ili tkiva konjuktive"/>
        <s v="Incizija konjuktive"/>
        <s v="Pregled očnog dna "/>
        <s v="Sondiranje lakrimalnih prolaza, dvostrano"/>
        <s v="Uklanjanje šavova na rožnjači"/>
        <s v="Korekcija trihijaze epilacijom, pincetom"/>
        <s v="Procena potencijalne oštrine vida"/>
        <s v="Procena vidnog polja ,manuelna kinetička perimetrija ,celokupno polje"/>
        <s v="Procena (optičkih karakteristika) trenutno korišćenih naočara"/>
        <s v="Procena konvergencije"/>
        <s v="Procena konvergencije, proksimalna"/>
        <s v="Procena konvergencije, akomodativna"/>
        <s v="Procena pokreta očiju tipa tzv. glatko praćenje (posmatranog objekta)"/>
        <s v="Procena pokreta očiju, održavanje fiksacije"/>
        <s v="Procena binokularne funkcije (retinalna korespondencija, simultana percepcija, fuzija, stereo vid,supresija) "/>
        <s v="Procena binokularne funkcije, supresija"/>
        <s v="Procena diplopije"/>
        <s v="Pregled procena očne jabučice"/>
        <s v="Oftalmološka optička intervencija, recept, ostalo"/>
        <s v="Oftalmološka optička intervencija, izdavanje, ostalo"/>
        <s v="Vežba, konvergencije"/>
        <s v="Vežba, divergencija"/>
        <s v="Vežba fuzione amplitude"/>
        <s v="Vežba za osobe sa oštećenjem vida, osvetljavanje"/>
        <s v="Tonometrija "/>
        <s v="Uklanjanje šavova, neklasifikovanih na drugom mestu"/>
        <s v="Merenje oštrine vida"/>
        <s v="Savetovanje ili podučavanje o gubitku vida ili vidnim poremećajima"/>
        <s v="Terapijsko zatvaranje oka zavojem "/>
        <s v="Procena nistagmusa"/>
        <s v="Retrobulbarna injekcija alkohola ili drugih lekova"/>
        <s v="Retrobulbarna ili peribulbarana davanje anestetičkog sredstva"/>
        <s v="Subkonjuktivna primena leka"/>
        <s v="Sondiranje lakrimalnih prolaza ,jednostrano"/>
        <s v="Oftalmološka optička intervencija ,recept,naočare"/>
        <s v="Oftalmološka optička intervencija ,recept,kontaktna sočiva"/>
        <s v="Uklanjanje stranog tela iz farinksa bez incizije "/>
        <s v="Konzilijarni pregled bolesnika -pet učesnika"/>
        <s v="Ekscizijski debridman mekog tkiva"/>
        <s v="Uklanjanje bradavice sa tabana"/>
        <s v="Uklanjanje ostalih bradavica"/>
        <s v="Incizija i drenaža hematoma kože i potkožnog tkiva"/>
        <s v=" Incizija i drenaža apscesa kože i potkožnog tkiva"/>
        <s v="Ekscizija limfnog čvora aksile "/>
        <s v="Radikalna ekcsizija limfnog čvora aksile"/>
        <s v="Šav perforiranog ulkusa"/>
        <s v="Šav tankog creva"/>
        <s v="Formiranje bipolarne kolostomije"/>
        <s v="Privremena ileostoma"/>
        <s v="Ponovno zatvaranje postoperativne disrupcije trbušnog zida"/>
        <s v="Reparacija incizione kile ,mrežicom"/>
        <s v="Intraoperativna biopsija jetre"/>
        <s v="Intraoperativna holangiografija"/>
        <s v="Holecistektomija"/>
        <s v="Laparoskopska holecistektomija"/>
        <s v="Holecistektomija sa holedohotomijom"/>
        <s v="Bilodigestivni bajpas sa Роуx-ен-Y vijuge "/>
        <s v="Gastro-enterostomija"/>
        <s v="Zatvaranje ileostome  sa uspostavljanjem kontinuiteta creva,bez resekcije"/>
        <s v="Zatvaranje bipolarne kolostomije "/>
        <s v="Resekcija tankog creva sa formiranjem stome"/>
        <s v="Splenektomija"/>
        <s v="Reparacija ingvinalne hernije, jednostrano"/>
        <s v="Reparacija ingvinalne hernije, obostrano"/>
        <s v="Reparacija inkarcerirane, strangulisane i obstruktivne hernije"/>
        <s v="Reparacija umbilikalne hernije"/>
        <s v="Reparacija epigastrične hernije"/>
        <s v="Operacija hidrocele /ili funikulocele"/>
        <s v="Orhidektomija, jednostrana"/>
        <s v="Incizija pilonidalnog sinusa ili ciste"/>
        <s v="Ekscizija pilonidalnog sinusa ili ciste"/>
        <s v="Ekscizija lezije(a) na koži i potkožnom tkivu ostalih oblasti na glavi"/>
        <s v="Ekscizija lezije(a) na koži i potkožnom tkivu vrata"/>
        <s v="Ekscizija lezije(a) na koži i potkožnom tkivu noge"/>
        <s v="Ekscizija lezija na dojkama"/>
        <s v="Jednostavna mastektomija, jednostrana"/>
        <s v="Desna hemikolektomija sa anastomozom"/>
        <s v="Hemoroidektomija"/>
        <s v="Incizija perianalnog tromba"/>
        <s v="Drenaža perianalnog apscesa"/>
        <s v="Plasiranje drena kroz međurebarni prostor "/>
        <s v="Amputacija prsta na nozi"/>
        <s v="Transmetatarzalna amputacija"/>
        <s v="Amputacija iznad linije kolena"/>
        <s v="Uklanjanje nokta sa prsta šake"/>
        <s v="Obrada nokta na prstu stopala"/>
        <s v="Uklanjanje nokta na prstu stopala"/>
        <s v="Klinasta resekcija uraslok nokta na  prst stopalu"/>
        <s v="Obrada kože i potkožnog tkiva sa ekscizijom"/>
        <s v="Gastrostomija"/>
        <s v="Reamputacija amputacijskog patrljka"/>
        <s v="Plasiranje intrabdominalne tamponade"/>
        <s v="Laparaskopska holekcitektomija koja predhodi otvorenoj holeciktomiji"/>
        <s v="Revizija stome tankog creva"/>
        <s v="Revizija stome debelog creva, preoblikovanje stome"/>
        <s v="Parcijalna resekcija debelog creva sa anstamozom"/>
        <s v="Visoka retroaktivna prednja resekcija rektuma"/>
        <s v="Niska retroaktivna prednja resekcija rektuma"/>
        <s v="Ekscizija analne fistule koja zahvata donju polovinu analnog sfinktera"/>
        <s v="Cekostoma"/>
        <s v="Repozicija invaginacije tankog creva"/>
        <s v="Enterokoloanastomoza"/>
        <s v="Parcijalna distalna gastrektomija sa gastroduodenalnom anastomozom"/>
        <s v="Proširena desna hemikolektomija sa anastomozom"/>
        <s v="Leva hemikolektomija sa anastomozom"/>
        <s v="Parcijalna ekscizija mokraćne bešike (parcijalna cistektomija)-otvorena hirurgija"/>
        <s v="Uklanjanje intra-abdominalne tamponade"/>
        <s v="Ekcizija limfnog čvora prepone"/>
        <s v="Regionalna ekscizija limfnih čvorova prepona"/>
        <s v="Perkutana cistotomija(cistostomija)"/>
        <s v="Odklanjanje največeg dela intraabdominalnih lezija debulking"/>
        <s v="Enteroenterostomija"/>
        <s v="Desna hemikolektomija sa formiranjem stome"/>
        <s v="Ugradnja analnog setona"/>
        <s v="Eksploratia skrotalnog sadržaja,jednostrana"/>
        <s v="Korekcija malrotacije creva"/>
        <s v="Amputacija kuka"/>
        <s v="Ostale reparacije na peritoneumu"/>
        <s v="Šav laceracije debelog creva"/>
        <s v="Reparacija incizione kile"/>
        <s v="Subtotalna kolektomija sa anastomozom"/>
        <s v="Nefrektomija ,jednostrana"/>
        <s v="Amputacija ispod kolena"/>
        <s v="Zatvaranje gastrostomije"/>
        <s v="Druga kolostoma"/>
        <s v="Reparacija incizione kile sa resekcijom strangulisanih vijuga creva"/>
        <s v="Reparacija površinske traumatske laceracije jetre"/>
        <s v="Reparacija femoralne hernije ,jednostrano"/>
        <s v="Ekstenzivna ekscizija inguinalnih znojnih žlezda "/>
        <s v="Ekscizija ostalih lezija ili tkiva anusa"/>
        <s v="Rešavanje rektalne strikture transanalnim putem"/>
        <s v="Ostale procedure na jajniku"/>
        <s v="Fascijektomija, nekl. na drugom mestu"/>
        <s v="Edžcizija velike burze"/>
        <s v="Reparacija jednostavne arteriovenske fistule na ekstremitetima"/>
        <s v="Arteriovenska anastomoza gornjih udova"/>
        <s v="Uklanjanje krusta ,pokrova bula ili nekrotičnih naslaga"/>
        <s v="Odloženo zatvaranje granulirajuće abdominalne rane"/>
        <s v="Holedohotomija"/>
        <s v="Uklanjanje stranog tela iz kože i potkožnog tkiva bez incizije"/>
        <s v="Ugradnja  katetera za fiding jejunostomiju"/>
        <s v="Subtotalna kolektomija sa formiranjem stome"/>
        <s v="Revizija amputacionog patrljka na šaci ili prstu"/>
        <s v="Zatvaranje hiruški oblikovane arterio-venske fistule na udovima"/>
        <s v="Konstrukcija arteriovenske fistule sa protezom"/>
        <s v="Trombektomija arterio-venske fistule"/>
        <s v="Bajpas levog jetrenog žučnog voda uz pomoć Rouksen  vijuge"/>
        <s v="Ugradnja setona za analnu fistulu koja zahvata donju polovinu analnog sfinktera"/>
        <s v="Prekid safeno-femoralnog spoja varikoznih vena"/>
        <s v="Prekid poplitealne vene"/>
        <s v="Prekid radijalne vene"/>
        <s v="Prekid visestrukih pritoka varikoznih vena"/>
        <s v="Incizija rektuma ili anusa"/>
        <s v="Mediotarzalna amputacija"/>
        <s v="Biopsija trbušnog zida ili pupka"/>
        <s v="Uklanjanje bradavice sa "/>
        <s v="Reparacija traumatske dijafragmalne kile"/>
        <s v="Ekscizija analnog polipa"/>
        <s v="Uspostavljanje kontinuiteta creva nakon hartmanove operacije"/>
        <s v="Parcijalna ureterektomija"/>
        <s v="Konrola krvarenja iz rektuma ili anusa"/>
        <s v="Otvoreni postupak na ovojnici tetive,nekl.na  drugom mestu"/>
        <s v="Ekscizija lezije testisa"/>
        <s v="Ekscizija limfnog čvora vrata"/>
        <s v="Reparacija avulzije penisa"/>
        <s v="Ušivanje mišića ili fascije ,neklasifikovano na drugom mestu"/>
        <s v="Ureterolitotomija"/>
        <s v="Revizija  vaskularnog pristupnog uređaja "/>
        <s v="Eksplorativna torakotomija"/>
        <s v="Ekscizija umbilikalnog granuloma"/>
        <s v="Ostale reparacije "/>
        <s v="Incizij atrbušnog zida"/>
        <s v="Reparacija duboke multiple traumatske laceracije jetre"/>
        <s v="Reparacija femoralne hernije ,obostrano"/>
        <s v="Totalna kolektomija sa ileostomom"/>
        <s v="Korekcija stenoze arterio venske fistule"/>
        <s v="Inicijalna ugradnja katetera perkutane endoskopske gastrostome (PEG)"/>
        <s v="Perianalna ekscizija pune debljine anorektalne lezije ili tkiva"/>
        <s v="Uklanjanje vaskularnog pristupnog uređaja "/>
        <s v="Reparacija rupturiranog mišića, neklasifikovana na drugom mestu"/>
        <s v="Zatvaranje bipolarne ileostomije"/>
        <s v="Ekscizija lezije na koži i potkožnom tkivu šake"/>
        <s v="Neurektomija dubokog perifernog nerva"/>
        <s v="Ostale reparacije bilijarnog trakta"/>
        <s v="Ostale procedure na žučnom traktu "/>
        <s v="Radikalna ekscizija ležišta uraslog nokta na prstu"/>
        <s v="Šav kod laceracije želuca"/>
        <s v="Ostale reparacije jajnika"/>
        <s v="Parcijalna resekcija uraslog nokta na prstu stopala"/>
        <s v="Lipektomija,jedna ekscizija"/>
        <s v="Ekscizija Mekelovog divertikuluma"/>
        <s v="Parcijalna distalna gastrektomija sa gastrojejunalnom  anastomozom"/>
        <s v="Zatvaranje kolostome sa uspostavljanjem kontinuiteta creva"/>
        <s v=" Ispitivanje i snimanje perifernih vena u jednom ili više ekstremiteta pri odmaranju, korišćnjem CW doplera ili pulsnog doplera"/>
        <s v="Previjanje opekotine, manje od 10% površine tela je previjeno"/>
        <s v="Obrada  opekotine,manje od 10%  površine tela je obrađeno ili ekscidirano"/>
        <s v="Ostale aspiracije iz kože i podkožnog tkiva"/>
        <s v="Rigidna rektosigmoidoskopija"/>
        <s v="Rigidna rektosigmoidoskopija sa biopsijom"/>
        <s v="Ultrazvučni pregled dojke , unilateralan"/>
        <s v="Ultrazvučni dupleks  pregled arterija ili bajpasa donjih ekstremiteta unilateralno"/>
        <s v="Ultrazvučni dupleks pregled vena donjih ekstremiteta,unilateralni"/>
        <s v="Ultrazvučni dupleks pregled vena donjih ekstremiteta ,dvostrano"/>
        <s v="Ultrazvučni dupleks pregled arterija ili bajpasa gornjih ekstremiteta ,unilateralno"/>
        <s v="Ultrazvučni  dupleks pregled aorte,intraabdominalnih i ilijačniharterija ili donje šupnje vene i ilijačnih vena"/>
        <s v="Uklanjanje impaktiranog fecesa "/>
        <s v="Uklanjanje T drena ,ostalih drenova iz bilijarnog trakta"/>
        <s v="Obrada opekotine bez ekscizije"/>
        <s v="Biopsija limfnog čvora"/>
        <s v="Ultrazvučni dupleks pregled arterija ili bajpasa donjih ekstremiteta ,bilateralni"/>
        <s v="Ultrazvučni dupleks pregleda vena gornjih ekstremiteta,unilateralno"/>
        <s v="Ispiranje nazogastrične sonde"/>
        <s v="Gastrična lavaža"/>
        <s v="Ostale incizije i drenaže kože i potkožnog tkiva"/>
        <s v="Manuelna redukcija hernije"/>
        <s v="Savetovanje ili informisanje medicinskog osoblja o leku(način delovanja indikacije, upozorenja , kontraindikacija, interakcije i način delovanja režim izdavanja dostupnost"/>
        <s v="Zamena(nazogastrične sonde ili cevi ezofagostome"/>
        <s v="Procena samostalnosti"/>
        <s v="Nenaznačen način davanja farm.sredstv. Insulin"/>
        <s v="Nenaznačen način davanja farmakološkog sredstva, anti-infektivno sredstvo"/>
        <s v="Transfuzija trombocita"/>
        <s v="Ultrazvučni dupleks pregled hirurški oblikvane arteriovenske fistule ili AVF sintetske premosnice gornjih ekstremiteta"/>
        <s v="Intraoralna incizija apscesa"/>
        <s v="Reparacija rane na koži i potkožnom tkivu lica ili vrata ,koja uključuje meko tkivo"/>
        <s v="Odstranjenje stranog tela iz mekog tkiva ,neklasifikovano na drugom mestu"/>
        <s v="Aspiracija apscesa iz kože i potkožnog tkiva"/>
        <s v="Ekscizija lezije na koži i potkožnom tkivu prsta šake"/>
        <s v="Površinska lokalna anestezija"/>
        <s v="Radiografsko snimanje grudnog koša"/>
        <s v="Postupak održavanja traheostome"/>
        <s v="Enteralna nutritivna podrška"/>
        <s v="Ekscizija čira na koži i potkožnom tkivu"/>
        <s v="Ekscizija lezija na koži i potkožnom tkivu stopala"/>
        <s v="Ultrazvučni dupleks pregled arterija ili bajpasa gornjih ekstremiteta ,obostrano"/>
        <s v="Ekcizijski debridman mekog tkiva koji zahvata kost ili hrskavicu"/>
        <s v="Ultrazvučni dupleks pregled renalnih i visc. Krvnih sudova"/>
        <s v="Incizija mekog tkiva ,neklasifikovana na drugom mestu"/>
        <s v="Odžavanje uređaja za davanje leka"/>
        <s v="Obrada nokta na prstu šake"/>
        <s v="Ekscizija mekog tkivas ,neklasifikovano na drugom mestu"/>
        <s v="Ušivanje tetive ,neklasifikovano na drugom mestu"/>
        <s v="Nenaznačen način davanja farm. sred.-antidot"/>
        <s v="Infiltraciona anestezija"/>
        <s v="Ultrazvučni pregled kože i podkožnog tkiva"/>
        <s v="Uklanjanje stalnog urinarnog katetera"/>
        <s v="Biopsija paratireoidnih žlezda"/>
        <s v="Biopsija jezika"/>
        <s v="Biopsija usne šupljine"/>
        <s v="Biopsija tonzila ili adenoida"/>
        <s v=" Biopsija u farinksu"/>
        <s v="Incizija pljuvačnih žlezda"/>
        <s v="Uklanjanje kalkulusa iz pljuvačnih žlezda ili kanala"/>
        <s v="Lingvalna frenektomija"/>
        <s v="Ekscizija lezije(a) na koži i potkožnom tkivu nosa"/>
        <s v="Ektripacija polipa spoljašnjeg slušnog hodnika"/>
        <s v="Miringotomija, jednostrana"/>
        <s v="Eksploracija srednjeg uva"/>
        <s v="Odstranjivanje stranog tela nosa"/>
        <s v="Endonazalna operacija nazalnih polipa"/>
        <s v="Funkcionalna septoplastika"/>
        <s v="Konhotomija nosnih školjki, jednostrana"/>
        <s v="Radikalna operacija maksilarnog sinusa, jednostrana"/>
        <s v="Radikalna operacija maksilarnog sinusa,obostrana"/>
        <s v="Etmoidektomija, obostrana"/>
        <s v="Tonzilektomija bez adenoidektomije"/>
        <s v="Tonzilektomija sa adenoidektomijom"/>
        <s v="Adenoidektomija bez tonzilektomije"/>
        <s v="Ekstrakcija stranog tela iz jednjaka rigidnim endoskopom"/>
        <s v="Laringoskopija"/>
        <s v="Laringoskopija sa uklanjanjem lezija0"/>
        <s v="Otvorena traheostomija,privremena"/>
        <s v=" Korekcija klempavog uva"/>
        <s v="Klinasta ekscizija uva pune debljine"/>
        <s v="Biopsija pljuvačnih žlezda i kanala"/>
        <s v="Plastika frenuluma(frenulotomija)"/>
        <s v="Zatvorena repozicija preloma nosne kosti"/>
        <s v="Rekonstrukcija povrede rane spoljašnjeg uva"/>
        <s v="Parcijalna ekcizija parotidne žlezde"/>
        <s v="Ezofagoskopija"/>
        <s v="Otvorena traheostomija,stalna"/>
        <s v="Rekonstrukcija zigomatičnog luka"/>
        <s v="Biopsija promene spoljašnjeg uva"/>
        <s v="Ekscizija ciste u ustima "/>
        <s v="Ekscizija lezije(a) na koži i potkožnom tkivu uva"/>
        <s v="Ekscizija lezije(a) na koži i potkožnom tkivu usne"/>
        <s v="Submukozna resekcija nosnih školjki ,jednostrana"/>
        <s v="Rigidna ezofagoskopija"/>
        <s v="Bronhoskopija kroz veštački otvor-arteficijalnu stomu"/>
        <s v="Ostale korekcije deformiteta eksternog uva"/>
        <s v="Biopsija srednjeg uva"/>
        <s v="Miringoplastika transmeatalni pristup"/>
        <s v="Revizia traheostome"/>
        <s v="Ekscizija ostalih lezija u ustima"/>
        <s v="Miringotomija sa insercijom tube ,obostrana"/>
        <s v="Kauterizacija ilidijametrija nosnih školjki"/>
        <s v="Ostale intranazalne procedure u frontalnom sinusu"/>
        <s v="Totalna laringektomija"/>
        <s v="Ekscizija lezija na pljuvačoj žlezdi"/>
        <s v="Submukozna resekcija nosnih školjki ,obostrana"/>
        <s v="Reparacija rane na koži i potkožnom tkivu lica ili vrata, površinska"/>
        <s v="Ekscizija lezija na tonzilama i adenoidima"/>
        <s v="Ekcizija lezija na jeziku"/>
        <s v="Pregled nosne šupljine i ili postnazalnog prostora sa biopsijom"/>
        <s v="Mikrolaringoskopija sa uklanjanjem lezija"/>
        <s v="Ekscizija benignih-malignih tumora kože sa rekonstrukcijom defekta"/>
        <s v="Biopsija mekog nepca"/>
        <s v="Ostale procedure na tonzilama ili adenoidima"/>
        <s v="Lipektomija ,dve ili više edžcizija"/>
        <s v="Rekonstrukcija spoljašnjeg uva "/>
        <s v="Miringotomija,obostrana"/>
        <s v="Zatvaranje oroantralne"/>
        <s v="Ekscizija banhijalne ciste"/>
        <s v="Reparacija rane nosa"/>
        <s v="Ostale reparacije na uvuli"/>
        <s v="Zaustavljanje krvarenja iz zadnjeg dela nosa tamponadom i-ilikauterizacijom"/>
        <s v="Reparacija rane na usni"/>
        <s v="Traheoskopija kroz veštački otvor -arteficijalnu stomu"/>
        <s v="Pregled nosne šupljine ili post nazalnog prostora"/>
        <s v="Ostale reparacije tonzila"/>
        <s v="Ostale procedure na uvuli"/>
        <s v="Ostale dijagnostičke procedure u nosu"/>
        <s v="Rigidna ezofagoskopija sa biopsijom"/>
        <s v="Kauterizacija proširenih vena nosnog kavuma"/>
        <s v="Ekscizija submandibularnr žlezde"/>
        <s v="Uklanjanje stranog tela iz usta bez incizije"/>
        <s v="Otvorena biopsija tiroidne žlezde"/>
        <s v="Ezofagoskopija sa ekstrakcijom stranog tela"/>
        <s v="Ostale procedure na nepcu"/>
        <s v="Zaustavljanje hemoragije posle tonzilektomije i adenoidektomije"/>
        <s v="Incizija i drenaža lezija u usnoj šupljini"/>
        <s v="Lokalana ekscizija ili destrukcija lezija na tvrdom nepcu"/>
        <s v="Uvulektomija sa parcijalnom palatektomijom i tonzilektomijom"/>
        <s v="Audiometrija, vazdušna i koštana sprovodljivost, standardna tehnika"/>
        <s v="Bitermalni kalorički test čula za ravnotežu"/>
        <s v="Uklanjanje stranog tela iz spoljašnjeg slušnog kanala beѕ incizije"/>
        <s v="Toaleta uva, jednostrano"/>
        <s v="Toaleta uva, dvostrano"/>
        <s v="Zaustavljanje krvarenja iz prednjeg dela nosa tamponadom i/ili kauterizacijom"/>
        <s v="Incizija i drenaža peritonzilarnog apscesa"/>
        <s v="Procentualni gubitak sluha po Fauleru (Fowler)"/>
        <s v="Vestibulospinalni testovi - Rombergov (Romberg), „past pointing“"/>
        <s v="Ostale procedure na spoljašnjem uvu"/>
        <s v="Detamponada nosa"/>
        <s v="Zamena kanile za traheostomiju "/>
        <s v="Savetovanje ili podučavanje o gubitku sluha ili poremaćajima sluha "/>
        <s v="Lečenje akutne parodontalne infekcije"/>
        <s v="Kalorijski test"/>
        <s v="Ostale reparacije na nepcu"/>
        <s v="Retamponada nosa"/>
        <s v="Uklanjanje stranog tela iz grkljana bez incizije"/>
        <s v="Ostale procedure na pljuvačnim žlezdama ili kanalima"/>
        <s v="Intravenska regionalna anestezija ASA 19"/>
        <s v="Nazotrahealna intubacija"/>
        <s v="Aspiracija hematoma iz kože i potkožnog tkiva"/>
        <s v="Ostale reparacije jezika"/>
        <s v="Otoskopija"/>
        <s v="Vađenje zuba"/>
        <s v="Repozicijaluksirane donje "/>
        <s v="Aspiracija mekog tkiva "/>
        <s v="Hiruško vađenje zuba"/>
        <s v="Kauterizacija ili dijatermija nosne pregrade"/>
        <s v="Zaustavljanje krvarenja hiruškim putem"/>
        <s v="Repozicioni manevar za lečenje benignog paroksizmalnog vertiga"/>
        <s v="Fiksacija preloma trohanternog ili subkapitalnog dela femura"/>
        <s v="Hemiartroplastika kuka unipolarnom endoprotezom"/>
        <s v="Otvorena repozicija preloma femura sa unutrašnjom fiksacijom"/>
        <s v="Unutrašnja fiksacija preloma patele"/>
        <s v="Odstranjenje klina, zavrtnja ili žice iz femura"/>
        <s v="Delimična artroplastika zgloba kuka"/>
        <s v="Potpuna artroplastika zgloba kuka,jednostrana "/>
        <s v="Otvorena repozicija olekraniuma sa unutrašnjom fiksacijom"/>
        <s v="Odstranjenje ploče , šipke ili klina iz femura"/>
        <s v="Dekompresija nerva medijanusa kod sindroma karpalnog kanala"/>
        <s v="Otvorena repozicija preloma skočnog zgloba sa unutrašnjom fiksacijom sindesmoze ,fibule ili maleolusa"/>
        <s v="Ostali plastično -hirurški postupci na šaci"/>
        <s v="Zatvorena repozicija preloma femura sa unutrašnjom fiksacijom"/>
        <s v="Reparacija rotatorne manžete"/>
        <s v="Odstranjenje slobodnih labavih zglobnih tela lakta"/>
        <s v="Resekciona artoplastika zgloba kuka"/>
        <s v="Revizia potpune artoplastike kuka"/>
        <s v="Ispracvljanje halusvalvusa osteotomio prve metatarzalne kosti jednostrano"/>
        <s v="Ostale reparacije ramena"/>
        <s v="Ostale reparacije kolena"/>
        <s v="Otvorena repozicija preloma tela radijusa i ulne"/>
        <s v="Ponovna insercija drena za drenažu apscesa mekog tkiva"/>
        <s v="Otvorena repzicija unutarzglobnog preloma tela tibije sa unutrašnjom fiksacijom"/>
        <s v="Odstranjenje ploče šipke ili klina neklasifikovano na drugom mestu"/>
        <s v="Antroskopska toaleta zgloba kolena"/>
        <s v="Otvorena repozicija preloma metakarpusa"/>
        <s v="Subkutana tenotomija,neklasifikovana na drugom mestu"/>
        <s v="Subkutana tenotomija u području stopala"/>
        <s v="Cistotomija(cistostomija)"/>
        <s v="Potpuna artroplkastika kolena,jednostrana"/>
        <s v="Otvorena repozicija preloma tela ulne"/>
        <s v="Otvorena repozicija preloma tela radijusa i ulne sa unutrašnjom fik."/>
        <s v="Primena spoljašnjeg fiksatora ,neklasifikovana na drugom mestu"/>
        <s v="Amputacija kroz podlakticu"/>
        <s v="Artrodeza skočnog zgloba"/>
        <s v="Rekonstrukcija kolena"/>
        <s v="Otvorena repozicija preloma tela tibije sa unutrašnjom fiksacijom"/>
        <s v="Odstranjenje klina,zavrtnja ili žice,neklasifikovano na drugom mestu"/>
        <s v="Primarna reparacija tetive ekstenzora šake"/>
        <s v="Primarna reparacija tetive fleksora šake"/>
        <s v="Ekscizija gangliona šake"/>
        <s v="Otvorena repozicija iščašemja zgloba kuka"/>
        <s v="Revizija hemiartroplastike kuka"/>
        <s v="Zatvorena repozicija iščašenja ramena"/>
        <s v="Zatvorena repozicija iščašenja lakta"/>
        <s v="Zatvorena repozicija iščašenja interfalengealnog zgloba šake"/>
        <s v="Zatvorena repozicija iščašenja patele"/>
        <s v="Zatvorena repozicija iščašenja skočnog zgloba"/>
        <s v="Zatvorena repozicija preloma distalnog članka prsta na ruci"/>
        <s v="Zatvorena repozicija preloma srednjeg članka prsta na ruci"/>
        <s v="Zatvorena repozicija unutarzglobnog preloma srednjeg članka prsta na ruci"/>
        <s v=" Zatvorena repozicija preloma proksimalnog članka prsta na ruci"/>
        <s v=" Zatvorena repozicija unutar zglobnog preloma proksimalnog članka prsta na ruci"/>
        <s v="Zatvorena repozicija preloma metakarpusa"/>
        <s v="Zatvorena repozicija preloma skafoidne kosti"/>
        <s v="Zatvorena repozicija preloma distalnog dela radijusa"/>
        <s v="Zatvorena repozicija preloma distalnog dela ulne"/>
        <s v="Zatvorena repozicija preloma tela radijusa"/>
        <s v="Zatvorena repozicija preloma tela ulne"/>
        <s v="Zatvorena repozicija preloma tela radijusa i ulne "/>
        <s v="Zatvorena repozicija preloma olekranona"/>
        <s v="Zatvorena repozicija preloma glave ili vrata radijusa"/>
        <s v="Zatvorena repozicija preloma proksimalnog dela humerusa"/>
        <s v=" Zatvorena repozicija preloma tela humerusa"/>
        <s v="Zatvorena repozicija preloma distalnog dela humerusa"/>
        <s v=" Zatvorena repozicija preloma ključne kosti"/>
        <s v="Zatvorena repozicija preloma femura"/>
        <s v="Zatvorena repozicija preloma medijalnog ili lareralnog kondila tibije"/>
        <s v="Zatvorena repozicija preloma medijalno lateralnog kondila tibije"/>
        <s v="Zatvorena repozicija preloma tela  tibije"/>
        <s v="Imobilizacija preloma fibule"/>
        <s v="Imobilizacija preloma patele"/>
        <s v="Zatvorena repozicija preloma skočnog zgloba "/>
        <s v="Imobilizacija repozicija preloma talusa "/>
        <s v="Zatvorena repozicija zglobnog preloma petne kosti"/>
        <s v="Zatvorena repozicija preloma članka palca na nozi"/>
        <s v="Odstranjivanje sredstava za imobilizaciju"/>
        <s v="Ispravljanje халуx валгус-а osteotomijom prve metatarzalne kosti,jednostrano"/>
        <s v="Aspiracija zgloba ili neke druge sinovijske šupljine ,neklasifikovana na drugom mestu"/>
        <s v="Primena sredstva u zglob ili neku drugu sinovijsku šupljinu , neklasifikovana na drugom mestu"/>
        <s v="Savetovanje ili podučavanje o pomagalima ili uređajima za prilagođavanje"/>
        <s v="Izrada uređaja ili opreme za pomoć ili prilagođavanje "/>
        <s v="Zatvorena repozicija iščašenja proksimalnog  radio-ulnarnog zgloba"/>
        <s v="Zatvorena repozicija unutar zglobnog preloma distalnog članka prsta na ruci"/>
        <s v="Zatvorena trepozicija preloma karpusa"/>
        <s v="Ultrazvučni pregled kolena"/>
        <s v="Primarna reparacija tetive fleksora šake,proksimalno od fibrozne ovojnice tetiva fleksora prstiju(u nivou metakarpalnih glavica ,a1 puli)"/>
        <s v="Amputacija prsta"/>
        <s v="Zatvorena repozicija iščašenja ključne kosti"/>
        <s v="Imobilizacija preloma acetabuluma"/>
        <s v="Ultrazvučni pregled podlaktice ili lakta"/>
        <s v="Ultrazvučni pregled ramena ili nadlaktice"/>
        <s v="Ultrazvučni pregled gležnja ili stopala"/>
        <s v="Zatvorena repozicija išćašenja metakarpofalengealnog zgloba"/>
        <s v="Zatvorena repozicija išćašenja zgloba kolena"/>
        <s v="Zatvorena repozicija išćašenja prsta na nozi"/>
        <s v="Imobilizacija preloma distalnog dela radijusa"/>
        <s v="Zatvorena repozicija išćašenja talusa"/>
        <s v="Zatvorena repozicija unatarzalnog preloma petne kosti"/>
        <s v="Ultrazvučni pregled šake ili ručnog zgloba"/>
        <s v="Ultrazvučni pregled podkolenice"/>
        <s v="Uklanjanje pomagala ili uređaja za prilagođavanje "/>
        <s v="Ekscizija gangliona ,neklasif. na drugom mestu"/>
        <s v="Opuštanje tetivne ovojnice šake"/>
        <s v="Perkutana tenotomija prsta na ruci"/>
        <s v="Reparacija tetive ,neklasifikovana na drugom mestu"/>
        <s v="Ispravljanje čekićastog prsta na nozi"/>
        <s v="Presecanje adhezija šake"/>
        <s v="Zatvorena repozicija isčašenja zgloba kuka"/>
        <s v="Trakcija zbog preloma"/>
        <s v="Ekscizija bekerove ciste"/>
        <s v="Zatvorena repozicija preloma metatarzusa"/>
        <s v="Oslobađanje kontrakture"/>
        <s v="Incizijaburze,neklasifikovana na drugom mestu"/>
        <s v="Reparacija Ahilove tetive"/>
        <s v="Trakcija zbog preloma acetabuluma"/>
        <s v="Otvorena repozicija unutarzglobnog preloma proksimalnog članka prsta na ruci"/>
        <s v="Neki drugi način davanja farmak. sredstva, insulin"/>
        <s v="Trakcija ,neklasifikovana na drugom mestu"/>
        <s v="Zatvorena repozicija frakture fibule"/>
        <s v="Eksploracija ulnarne arterije"/>
        <s v="Zatvorena repozicija unutar zglobnog preloma tibije"/>
        <s v="Debridman mesta otvorenog preloma"/>
        <s v="Subkutana fasciotomija zbog dipitrenove"/>
        <s v="Zatvorena repozicija talusa"/>
        <s v="Direktno zatvaranje ulnarne arterije"/>
        <s v="Ostale procedure na muškim polnim organima"/>
        <s v="Prilagođavanje prstena fiksatora kosti ili sličnog uređaja"/>
        <s v="Zatvorena repozicija preloma članka prsta na nozi ,osim palca na nozi"/>
        <s v="Ablacija egzostoze ,kosti stopala"/>
        <s v="Kvadriceps plastika kolena"/>
        <s v="Imobilizacija preloma tela tibije gipsom"/>
        <s v="Ispiranje gastrostome ili enterostome"/>
        <s v="Zatvorena repozicija iščašenja distalnog radio-ulnarnog zgloba"/>
        <s v="Imobilizacija preloma proksimalnog dela humerusa"/>
        <s v="Zatvorena repozicija preloma tarzometatarzalnog"/>
        <s v="Imobilizacija preloma"/>
        <s v="Bronhospirometrija"/>
        <s v="Test kožne osetljivosti sa&lt; 20 alergenata"/>
        <s v="Test kožne osetljivosti sa &gt;20 alergenata"/>
        <s v="Snimanje prosečnog signala EKG-a"/>
        <s v="Izrada dijetoprofilakse /dijetoterapija za pojedinca prvi dolazak"/>
        <s v="Praćenje sistemskog arterijskog pritiska"/>
        <s v="Održavanje uređaja za vaskularni pristup"/>
        <s v="Konsultacija sa lekarima vezana za farmakoterapiju(uslugu obavlja spoecijalista)"/>
        <s v="Prilagođavanje doze leka na osnovu laboratorijskih parametara(biohemijski parametri,nivo leka u krvi,stanje pacijenta(uslugu obavlja "/>
        <s v="Praćenje terapijskog delovanja leka(uslugu obavlja specijalista)"/>
        <s v="Praćenje potencijalno neželjene reakcije pacijenta na lek"/>
        <s v="Tumačenje rezultata laboratorijskog ispitivanja po uzorku"/>
        <s v="Antropometrijska merenja kod ispitivanja uhranjenosti pojedinca"/>
        <s v="Određivanje antropometrijskih indeksa kod ispitivanja uhranjenosti"/>
        <s v="Ocena rezultata biohemijskih pokazatelja krvi i urina ,ocena"/>
        <s v="Anketa ishrane pojedinca (kvantitativne i semikvantitativne ankete ishrane-anketa po sećanju za 24 časa,trodnevni ,sedmodnevni dnevnik ishrane)"/>
        <s v="Primena sredstava u lezijama na koži"/>
        <s v="Oksimetrija"/>
        <s v="Aplikacija leka u nos"/>
        <s v="Ostale fiziološke procene"/>
        <s v="Pregled novorođenčeta"/>
        <s v="Neinvazivni dijagnostićki testovi,merenje ili istraživanja neklasivikovano na drugom mestu"/>
        <s v="Neinvazivna terapeutska intervencija ,neklasifikovana na drugom mestu"/>
        <s v="Neurološka procena"/>
        <s v="Savetovanje ili podučavanje o propisanim/samoizabranim lekovima"/>
        <s v="Drenaža respiratornog sistema, bez incizije "/>
        <s v="Sveobuhvatni oralni pregled"/>
        <s v="Delimični  oralni pregled"/>
        <s v="Bronhodilatatorni test"/>
        <s v="Test opterećenja u svrhu procene respiratornog statusa"/>
        <s v="Analiza i provera tera.sa kojom pac.dolazi u bolnicu (interreakcije ,potenc.neželjena dejstva i dr.)"/>
        <s v="Savetovanje ili informisanje med.osoblja o načinu primene leka(rekonstituisanje,put primene dužina davanja..)"/>
        <s v="Provera mogućih interreakcija na primenjenim lekovima"/>
        <s v="Donošenje zaključka i izdavanje potvrda o utvrđenoj težoj neželjenoj reakciji ili trajnoj ko0ntraindikaciji"/>
        <s v="Definisanje modela za izbor preventivnih mera u cilju rešavanja određenog zdrav.problema"/>
        <s v="Ispitivanje individualne ishrane"/>
        <s v="Depedikulacija osoba insekticidima"/>
        <s v="Periodični oralni pregled"/>
        <s v="Vakcinacija protiv morbila"/>
        <s v="Vakcinacija protiv zauški"/>
        <s v="Vakcinacija protiv rubeole"/>
        <s v="Radiografija grudnog koša -čitanje"/>
        <s v="Aspiracija i lavaža nazalnog sinusa punkcijom"/>
        <s v="Uzorkovanje krvi (venepunkcija)"/>
        <s v="Enteralno davanje farm.sred.-hranljiva supstanca"/>
        <s v="Procena potrebe za uređajem ili opremom koja služi kao pomoć"/>
        <s v="Intrakavitarno davanje farmakološkog sredstva, antiinfektivno"/>
        <s v="Intrakavitarno davanje farm.sred, elektrolit"/>
        <s v="Intrakavitarno davanje farmakološkog sredstva,steroid"/>
        <s v="Enteralno davanje farmakološkog sredstva,drugo i neklasifikovano farmakološko sredstvo"/>
        <s v="Specijalistički psihijatrijski pregled -prvi"/>
        <s v="Specijalistički psihijatrijski pregled -ponovni"/>
        <s v="Narativna terapija"/>
        <s v="Grupna psihoterapija - po jednoj seansi"/>
        <s v="Konsultacija psihologa"/>
        <s v="Porodična ili bračna psihoterapija"/>
        <s v="Ispitivanje pojedičnih psihomotornih funkcija"/>
        <s v="Informativni intervju psihijatra"/>
        <s v="Ispitivanje aktivnosti dnevnog života"/>
        <s v="Ispitivanje radnih navika i interesovanja"/>
        <s v="Analiza rezultata dobijenih psihološkim ispitivanjem, integracija i formiranje zaključaka"/>
        <s v="Sastanak tima terapeuta"/>
        <s v="Kratka analitički orijentisana psihoterapija"/>
        <s v="Grupna analitička psihoterapija (mala grupa )"/>
        <s v="Detoksikacija od alkohola"/>
        <s v="Interpersonalna psihoterapija"/>
        <s v="Ispitivanje podeljene pažnje"/>
        <s v="Ispitivanje koncetracije pažnje, tenacitet "/>
        <s v="Ispitivanje fleksibilnosti pažnje (vigilitet)"/>
        <s v="Procena održavanja zdravlja ili oporavka"/>
        <s v="Procena uzimanja alkohola i ostalih droga (lekova)"/>
        <s v="Savetovanje i podučavanje o zavisnosti o kockanju i klađenju"/>
        <s v="Roošahov test ispitivanja ličhosti"/>
        <s v="Individualni rad psihologa sa roditeljem"/>
        <s v="Praćenje potencijalno neženjene reakcije pacijenta na lek"/>
        <s v="Praćenje sprovođenja utvrđenih terašijskih protokola lečenja"/>
        <s v="Planiranje lečenja farmakoterapijom prva kura"/>
        <s v="Planiranje lečenja farmakoterapijom ,druga kura"/>
        <s v="Psihodinamska terapija"/>
        <s v="Prijavljivanje neželjene reakcije pacijenta na lek"/>
        <s v="Bihejvioralna terapija"/>
        <s v="Procena uzimanja propisanih lekova"/>
        <s v="Suportativna psihoterapija,neklasifikovana na drugom mestu"/>
        <s v="Imunizacija po epidemiološkim indikacijama"/>
        <s v="Izrada podešavanja uređaja za imobilizaciju,jednostavna"/>
        <s v="Otvorena repozicija iščašenja teporomandibularnog zgloba"/>
        <s v="Ostale incizije  kože i potkožnog tkiva"/>
        <s v="Ostale reparacije koze i potkoznog tkiva"/>
        <s v="Dorzalna ili lateralna incizija prepucijuma"/>
        <s v="Intra muskularno davanje farm.sredstva,antidot"/>
        <s v="Previjanje opekotine, 10% i više posto površine tela je previjeno"/>
        <s v="Prevlačenje prepucijuma"/>
        <s v="Obrada opekotine sa ekscizijom 10% i više površine tela je obrađeno "/>
        <s v="Uklanjanje stranog tela bez incizije,neklasifikovano na drugom mestu"/>
        <s v="Izrada i podešavanje uređaja za imobilizaciju,srednje kompleksna"/>
        <s v="Udružene zdravstvene procedure -pastoralna nega"/>
        <s v="Enteralno davanje farm.sred.,elektrolit"/>
        <s v="Ispiranje cistostome"/>
        <s v="Kateterizacija-kanilacija ostalih vena novorođenčeta"/>
        <s v="Biopsija promene na penisu"/>
        <s v="Radikalna orhidektomija, jednostrana"/>
        <s v="Orhidektomija, obostrana"/>
        <s v="Cirkumcizija (obrezivanje) muškarca"/>
        <s v="Sling procedure kod stres inkontinencije kod žena"/>
        <s v="Radikalna nefrektomija zbog tumora bubrežnog parenhima – otvor.hirurg.(primarni rad)"/>
        <s v="Endoskopska biopsija mokraćne bešike"/>
        <s v="Endoskopska resekcija multiplih lezija mokraćne bešike"/>
        <s v="Transuretralna resekcija vrata mokraćne bešike"/>
        <s v="Cistolitotomija – otvorena hirurgija"/>
        <s v="Suprapubična prostatektomija"/>
        <s v="Transuretralna resekcija prostate [TURP]"/>
        <s v="Transrektalna biopsija prostate iglom "/>
        <s v="Ekscizija ciste epididimisa, jednostrana "/>
        <s v="Eksploracija skrotalnog sadržaja, obostrano"/>
        <s v="Eksploracija skrotalnog sadržaja sa fiksacijom testisa, jednostrano"/>
        <s v="Epididimektomija, jednostrana"/>
        <s v="Cistoskopija"/>
        <s v="Endoskopsko Ispiranje krvnih ugrušaka iz mokraćne bešike(uključujuću i kauterizaciju krvarećih mesta)"/>
        <s v="Ekscizija ostalih lezija mokraćne bešike-notvorena hirurgija"/>
        <s v="Ekcizija karunkula uretre "/>
        <s v="Eksploracija skrotalnog sadržaja sa fiksacijom testisa, obostrana"/>
        <s v="Orhidopeksija nespuštenog testisa, jednostrana"/>
        <s v="Drenaža apscesa prostate"/>
        <s v="Eksploracija bubrega "/>
        <s v="Eksploracija perirenalnog prostora sa drenažom"/>
        <s v="Parcijalna ureterektomija "/>
        <s v="Perinealna uretrostomija"/>
        <s v="Plastika uretre-u jednom aktu"/>
        <s v="Optička uretrotomija"/>
        <s v="Edžcizija divertikuluma mokraćne bešike"/>
        <s v="Redukcija torzije testisa ili semene vrpce"/>
        <s v="Lokalna ekscizije lezije na penisu"/>
        <s v="Reimplantacija uretera u mokraćnu bešiku"/>
        <s v="Dilatacija stenoze uretre "/>
        <s v="Ostale reparativne operacije na mokraćnoj bešici"/>
        <s v="Formiranje kutane ureterostomije,obostrano"/>
        <s v="Totalna ekscizija mokraćne bešike"/>
        <s v="Zatvaranje vezikokutane fistule"/>
        <s v="Radikalna prostatektomija"/>
        <s v="Eksterna uretrotomija"/>
        <s v="Nefroureterktomija"/>
        <s v="Operacija varikocele"/>
        <s v="Eksploraciju  uretera"/>
        <s v="Litolapaksija mokraćne bešike"/>
        <s v="Uretroskopija"/>
        <s v="Parcijalna ekscizija lezije na skrotumu"/>
        <s v="Parcijalna amputacija penisa"/>
        <s v="Plasiranje uretralne sonde"/>
        <s v="Ultrazvučni pregled skrotuma"/>
        <s v="Ultrazvučni pregled  mokraćne bešike"/>
        <s v="Retrogradna cistografija"/>
        <s v="Zamena katetera ureterostomije"/>
        <s v="Elektrokauterizacija karunkula uretre"/>
        <s v="Biopsija mokraćne bešike"/>
        <s v="Kontrola krvarenja nakon cirkumcizije"/>
        <s v="Ekscizija lezije na koži i podkožnom tkivu genitalija"/>
        <s v="Zamena JJ katetera ureterorenoskopski ili cistoskopski"/>
        <s v="Kontrola postoperativnog krvarenja"/>
        <s v="Perkutana nefrostomija (PCN)"/>
        <s v="Vađenje JJkatetera -ureterorenoskopski ili cistoskopski"/>
        <s v="Uklanjanje katetera cistostome"/>
        <s v="Zamena katetera cistostome"/>
        <s v="Perkutana drenaža apscesa mekog tkiva"/>
        <s v="Primarna obrada rane"/>
        <s v="Uklanjanje adhezija prepucijuma i glansa penisa"/>
        <s v="Perkutana drenaža retroperitonealnog apscesa"/>
        <s v="Perkutana zamena ureteralnog stenta"/>
        <s v="Uklanjanje katetera pijelostome ili nefrostome"/>
        <s v="Uklanjanje ostalih drenažnih sistema urinarnog sistema"/>
        <s v="Uklanjanje ureteralnog stenta"/>
        <s v="Incizija testisa"/>
        <s v="Zamena nefrostomskog katetera"/>
        <s v="Ureteroskopija"/>
        <s v="Sutura kavernoznih tela kod rupture -frakture penisa"/>
        <s v="Ostale procedure na skrotumu ili tuniki vaginalis"/>
        <s v="Incizija penisa"/>
        <s v="Ostaleprocedure reparacije na penisu"/>
        <s v="Endoskopsko plasiranje stenta uretre"/>
        <s v="Meatotomija spoljašnjeg otvora uretre"/>
        <s v="Redukcija parafimoze"/>
        <s v="Endoskopsko uklanjanje stranog tela iz uretre"/>
        <s v="Intratekalno davanje farmakološkog sredstva,hranljiva supstanica"/>
        <s v="Endoskopska manipulacija kalkulusa u ureteru (ureterorenoskopski)"/>
        <s v="Savetovanje kod fizičkog zlostavljanja /nasilja /napada"/>
        <s v="Rana rehabilitacija nakon abdominalnih hirurških intervencija"/>
        <s v="Rana rehabilitacija u respiratornoj jedinici"/>
        <s v="Punjenje uređaja za davanje leka ,drugo i nekl.farm sredstvo"/>
        <s v="Uzorkovanje krvi(mikrouzorkovanje)"/>
        <s v="Prijem, kontrola kvaliteta uzorka i priprema uzorka za laboratorijska ispitivanja*"/>
        <s v="ABO krvna grupa - pločica"/>
        <s v="ABO podgrupa - epruveta"/>
        <s v="ABO/RhD krvna grupa - epruveta"/>
        <s v="Interreakcija, eritrocit davaoca i serum primaoca - epruveta"/>
        <s v="Polispecifičan direktan Coombs-ov test (DAT) - epruveta"/>
        <s v="Tipizacija pojedinačnih specifičnosti Rh fenotipa (C,c,D,E,e) - epruveta"/>
        <s v="Tipizacija pojedinačnih specifičnosti Rh fenotipa (C,c,E,e) - epruveta"/>
        <s v="Tipizacija RhD antigena - epruveta"/>
        <s v="Tipizacija RhD weak antigena - epruveta"/>
        <s v="Identifikacija eritrocitnih antitela NaCl medijum - epruveta"/>
        <s v="Indirektan Coombs-ov test (IAT) - epruveta"/>
        <s v="Skrining test eritrocitnih antitela (enzimski) - epruveta"/>
        <s v="Skrining test eritrogirnih antitela (AHG) - epruveta"/>
        <s v="Kvalitativno određivanje anti HCV antitela - ELISA "/>
        <s v="Kvalitativno određivanje anti HIV antitela - ELISA "/>
        <s v="Kvalitativno određivanje antigena i antitela za HIV - ELISA "/>
        <s v="Kvalitativno određivanje HBs antigena u serumu - ELISA "/>
        <s v="Protrombinsko vreme"/>
        <s v="Prikazivanje utroška laboratorijskog materjala"/>
        <s v="ABO/RhD krvna grupa,humana antitela-mikroepruveta"/>
        <s v="ABO/RhD krvna grupa,monoklonska antitela-mikroepruveta"/>
        <s v="Interreakcija,eritrociti davaoca i serum primaoca-mikroepruveta"/>
        <s v="Ispitivanje posttransfuzijske reakcije-epruveta"/>
        <s v="Polispecifičan direktan Coombs-ov test (DAT) - mikroepruveta"/>
        <s v="Potvrdna krvna grupa ABO-mikroepruveta"/>
        <s v="Tipizacija antigena A1-epruveta"/>
        <s v="Tipizacija antigena H-epruveta"/>
        <s v="Tipizacija pojedinačnih specifičnosti Rh fenotipa(C.c.E.e)-mikroepruveta"/>
        <s v="Tipizacija retkih eritrocitnih antigena drugih krvnogrupnih sistema tipizacija po antigenu"/>
        <s v="Tipizacija RhD veak antigen-mikroepruveta"/>
        <s v="Tipizacija RhD antigena-mikroepruveta"/>
        <s v="Tipizacija RhD partial antigena-mikroepruveta"/>
        <s v="Identifikacija eritrocitnih antitela NaCl medijum - mikroepruveta"/>
        <s v="Identifikacija eritrocitnih antitela u AHG medijumu-mikroepruveta"/>
        <s v="Identifikacija eritrocitnih antitela enzimom-epruveta"/>
        <s v="Identifikacijs eritrocitnih antitela enzimom-mikroepruveta"/>
        <s v="Indirektan Coombs-ov test (IAT) - mikroepruveta"/>
        <s v="Skrining test eritrocitnih antitela(enzimski)"/>
        <s v="Skrining test eritrocitnih antitela AHG"/>
        <s v="Treponema pallidum hemaglutinacija(TPH)-kvalitativni test"/>
        <s v="Krvna slika (Er, Le, Hct, Hb, Tr)"/>
        <s v="Krvna slika (Hb, Er, Hct, MCV, MCH, MCHC, Le, Tr, LeF, PDW, MPV)"/>
        <s v="Sedimentacija eritrocita (SE) "/>
        <s v="Krvna slika sa trodelnom leukocitarnom formulom"/>
        <s v="Mikroskopija -broj leukocita u krvi"/>
        <s v="Krvna slika sa petodelnom leukocitarnom  formulom"/>
        <s v="Uzorkovanje drugih bioloških materijala u laboratoriji"/>
        <s v="Određivanje acidobaznog statusa u krvi "/>
        <s v="Glukoza tolerans test (test opterećenja glukozom, GTT-oralni) - glukoza u krvi"/>
        <s v="Hemoglobin A1c (glikozilirani hemoglobin, HbA1c) u krvi"/>
        <s v="Alanin aminotransferaza (ALT) u serumu - spektrofotometrija "/>
        <s v="Albumin u serumu - spektrofotometrijom "/>
        <s v="Alfa-amilaza u serumu - spektrofotometrija "/>
        <s v="Alfa-fetoprotein (AFP) u serumu "/>
        <s v="Alkalna fosfataza (ALP) u serumu -spektrofotometrijom "/>
        <s v="Aspartat aminotransferaza (AST) u serumu - spektrofotometrijom "/>
        <s v="Bikarbonati (ugljen-dioksid, ukupan) u serumu - spektrofotometrijom "/>
        <s v="Bilirubin (direktan) u serumu - spektrofotometrijom "/>
        <s v="Bilirubin (ukupan) u serumu - spektrofotometrijom "/>
        <s v="C-reaktivni protein (CRP) u serumu - imunoturbidimetrijom "/>
        <s v="Fosfor, neorganski u serumu - spektrofotometrija "/>
        <s v="Gama-glutamil transferaza (gama-GT) u serumu - spektrofotometrija "/>
        <s v="Glukoza u serumu - spektrofotometrija "/>
        <s v="Gvožđe u serumu "/>
        <s v="Hloridi u serumu - jon-selektivnom elektrodom (JSE) "/>
        <s v="Holesterol (ukupan) u serumu - spektrofotometrijom "/>
        <s v="Holesterol, HDL - u serumu - spektrofotometrija "/>
        <s v="Holesterol, LDL - u serumu - izračunavanjem "/>
        <s v="Kalcijum u serumu - spektrofotometrijom "/>
        <s v="Kalijum u serumu - jon-selektivnom elektrodom (JSE) "/>
        <s v="Kreatin kinaza (CK) u serumu - spektrofotometrija "/>
        <s v="Kreatinin klirens u serumu "/>
        <s v="Kreatinin u serumu-spektrofotometrijom "/>
        <s v="Laktat dehidrogenaza (LDH) u serumu - spektrofotometrija "/>
        <s v="Magnezijum u serumu - spektrofotometrija "/>
        <s v="Mokraćna kiselina u serumu - spektrofotometrija "/>
        <s v="Natrijum u serumu, jon-selektivnom elektrodom (JSE) "/>
        <s v="Proteini (ukupni) u serumu - spektrofotometrijom "/>
        <s v="Reumatoidni faktor (RF) u serumu - imunoturbidimetrijom "/>
        <s v="TIBC (ukupni kapacitet vezivanja gvožđa) u serumu "/>
        <s v="Trigliceridi u serumu - spektrofotometrija "/>
        <s v="UIBC (nezasićeni kapacitet vezivanja gvožđa) u serumu "/>
        <s v="Urea u serumu - spektrofotometrijom "/>
        <s v="Alfa-amilaza u urinu "/>
        <s v="Kreatinin u dnevnom urinu - spektrofotometrijom "/>
        <s v="Proteini (ukupni) u dnevnom urinu ,spektrofotometrija"/>
        <s v="Urea klirens u dnevnom urinu "/>
        <s v="Urea u dnevnom urinu ,spektrofotometrija"/>
        <s v="Glukoza u likvoru "/>
        <s v="Hloridi u likvoru ,potenciometrija"/>
        <s v="Proteini (ukupni) u likvoru - spektrofotometrijom "/>
        <s v="Glukoza u pleuralnom punktatu ,spektrofotometrija"/>
        <s v="Proteini (ukupni) u pleuralnom punktatu "/>
        <s v="Antistreptolizin O test (ASOT) - latex aglutinacionim testom"/>
        <s v="Troponin u krvi -poct -metodom"/>
        <s v="BNP- B-tip natriuretskog peptida u srerumu"/>
        <s v="Imunoglobulin u serumu -plazmi"/>
        <s v="Insulin u serumu -plazmi"/>
        <s v="Interleukin 6 u serumu- plazmi"/>
        <s v="Progesteron (P4) u serumu -plazmi"/>
        <s v="Prokalcitonin(PCT) u serumu/plazmi"/>
        <s v="Prolaktin(PRL) u serumu -plazmi"/>
        <s v="Mioglobin u plazmi -poct -metodom"/>
        <s v="Alfaamilaza unpleuralnom punktatu"/>
        <s v="Holesterol u pleularnom punktatu"/>
        <s v="Trigliceridi u pleularnom punktatu"/>
        <s v="Hematokrit u krvi"/>
        <s v="Ukupan IGE u serumu"/>
        <s v="BNP- B-tip natriuretskog peptida u krvi"/>
        <s v="Urea klirens -izračunavanje"/>
        <s v="Kalcitonin (CT)  u serumu -plazmi"/>
        <s v="Lipaza u serumu"/>
        <s v="Albumin u likvoru"/>
        <s v="Albumin u dnevnom urinu "/>
        <s v="Laktat dehidrohenaza (ldh) u pleuralnom punktatu"/>
        <s v="Beta-horiogonadotropin, ukupan (beta-hCG, βhCG) u serumu - FPIA/MEIA, CMIA odnosno ECLIA "/>
        <s v="Feritin u serumu -imunohemijski"/>
        <s v="Karcinoembrioni antigen (CEA) u serumu "/>
        <s v="Karcinoma antigen CA 125 (CA 125) u serumu "/>
        <s v="Karcinoma antigen CA 15-3 (CA 15-3) u serumu "/>
        <s v="Karcinoma antigen CA 19-9 (CA 19-9) u serumu "/>
        <s v="Kreatin kinaza CK-MB, mass u serumu "/>
        <s v="Parathormon (paratiroidni hormon, PTH) u serumu - CMIA odnosno ECLIA "/>
        <s v="Prostatični specifični antigen, slobodan (fPSA) u serumu - FPIA, MEIA, CMIA odnosno ECLIA "/>
        <s v="Prostatični specifični antigen, ukupan (PSA) u serumu - FPIA, MEIA, CMIA odnosno ECLIA "/>
        <s v="Tireostimulirajući hormon (tirotropin, TSH) u serumu - FPIA, MEIA, CMIA odnosno ECLIA "/>
        <s v="Tiroksin, slobodan (fT4) u serumu - FPIA, MEIA, CMIA odnosno ECLIA "/>
        <s v="Trijodtironin, slobodan (fT3) u serumu - FPIA, MEIA odnosno CMIA "/>
        <s v="Troponin I u serumu /plazmi"/>
        <s v="Antitela na tireoidnu peroksidazu (anti-TPO) i tireoglobulin (anti-TG) IgG u serumu - IIF "/>
        <s v="Feritin u serumu "/>
        <s v="Kreatin kinaza CKMB u serumu"/>
        <s v="Vitamin b12  u serumu-plazmi"/>
        <s v="Vitamin d3 u serumu -plazmi"/>
        <s v="Dehidroepijandrosteron -sulfat u serumui plazmi"/>
        <s v="Estradiol ukupan u seumu -plazmi"/>
        <s v="Folikulostimulirajući hormon FSH  u serumu- plazmi"/>
        <s v="Luteinizirajući hormon LH u serumu -plazmi"/>
        <s v="Steroid vezujući globulin u serumu -plazmi"/>
        <s v="Testosteron ukupan u serumu -plazmi"/>
        <s v="Tiroglobulin TG u serumu -plazmi"/>
        <s v="Antitela na tireoglobulin( anti -TG )"/>
        <s v="D-dimer u plazmi ,imunoturbidinetrija"/>
        <s v="Antitela na tireoidnu peroksidazu (anti-TPO) antitela i igg klase u serumi- plazmi"/>
        <s v="Aktivirano parcijalno tromboplastinsko vreme (aPTT) u plazmi - koagulometrija"/>
        <s v="D-dimer u plazmi - POCT metodom "/>
        <s v="Fibrinogen u plazmi ( Clauss),koagulometrija"/>
        <s v="Protrombinsko vreme( (PT ) INR -za praćenje antikoagulantne terapije u plazmi,koagulometrija"/>
        <s v="Vreme koagulacije (Lee-White) u plazmi ,koagulometrija"/>
        <s v="Vreme krvarenja (Duke) "/>
        <s v="NT--pro BNP (N-terminal pro-brain natriuretikpeptide) u serumu"/>
        <s v="Celokupni pregled urina - vizuelno"/>
        <s v="Kreatinin klirens u dnevnom urinu"/>
        <s v="Glukoza u urinu ,kvalitativno"/>
        <s v="Ketonska tela (aceton) u urinu "/>
        <s v="Merenje 24h-urina,dnevnog urina,volumetrija"/>
        <s v="Sediment urina ,mikroskopija"/>
        <s v="Laki lanci imunoglobulina u urinu"/>
        <s v="Kalcijum u dnevnom urinu-spektrofotometrija"/>
        <s v="Broj spermatozoida "/>
        <s v="Bakteriološka kontrola sterilnosti parenteralnih rastvora ili hirurškog materijala"/>
        <s v="Bakteriološki pregled brisa nosa"/>
        <s v="Bakteriološki pregled brisa nosa na kliconoštvo (S. aureus, (MRSA), S. pneumoniae...)"/>
        <s v="Bakteriološki pregled brisa spoljašnjeg ušnog kanala ili površinske rane"/>
        <s v="Bakteriološki pregled brisa spoljašnjih genitalija ili vagine ili cerviksa ili uretre"/>
        <s v="Bakteriološki pregled brisa ždrela"/>
        <s v="Bakteriološki pregled brisa ždrela na kliconoštvo (S. pyogenes, S. aureus. H. influenzae...)"/>
        <s v="Bakteriološki pregled duboke rane odnosno gnoja odnosno punktata odnosno eksudata odnosno bioptata "/>
        <s v="Bakteriološki pregled eksprimata prostate ili sperme"/>
        <s v="Bakteriološki pregled iskašljaja ili trahealnog aspirata ili bronhoalveolarnog lavata"/>
        <s v="Bakteriološki pregled likvora"/>
        <s v="Bakteriološki pregled oka ili konjunktive"/>
        <s v="Bakteriološki pregled sadržaja srednjeg uva"/>
        <s v="Bakteriološki pregled stolice na Salmonella spp. i Shigella spp. i Escherichia coli O:157/i Campylobacter spp."/>
        <s v="Bakteriološki pregled žuči"/>
        <s v="Биохемијска идентификација аеробних бактерија "/>
        <s v="Biohemijska identifikacija beta - hemolitičnog streptokoka"/>
        <s v="Biohemijska identifikacija Staphylococcus vrsta"/>
        <s v="Dokazivanje produkcije ili prisustva toksina Clostridium difficilae A ili B"/>
        <s v="Hemokultura aerobno, konvencionalna"/>
        <s v="Ispitivanje antibiotske osetljivosti bakterija, disk-difuzionom metodom na drugu i/ili treću liniju "/>
        <s v="Ispitivanje antibiotske osetljivosti bakterija, disk-difuzionom metodom na prvu liniju "/>
        <s v="Identifikacija Helicobacter pylori"/>
        <s v="Izolacija mikroorganizma subkulturom"/>
        <s v="Mikroskopski pregled bojenog preparata"/>
        <s v="Pregled briseva urogenitalnog trakta na Neisseria gonorrhoeae"/>
        <s v="Pregled vaginalnog brisa na bakterijsku vaginozu pregledom bojenog preparata"/>
        <s v="Identifikacija parazita(helminti)"/>
        <s v="Izolacija crevnih protozoa iz stolice "/>
        <s v="Pregled na Trichomonas vaginalis - direktan bojeni preparat"/>
        <s v="Pregled perianalnog otiska na helminte "/>
        <s v="Pregled stolice na parazite (nativni preparat)"/>
        <s v="Direktan nativan preparat na gljive "/>
        <s v="Pregled ostalih bioloških uzorka na gljive"/>
        <s v="Pregled uzorka iz primarno sterilnih regija na gljive "/>
        <s v="pH seminalne tečnosti"/>
        <s v="Zapremina ejakulata -seminalna tečnost"/>
        <s v="Leukociuti,broj u spermatozoidima"/>
        <s v="Pokretljivost spermatozoida"/>
        <s v="Hemoglobin (krv) u fecesu, imunohemijski"/>
        <s v="Detekcija antigena heliko pilorusa imunohromat  testom"/>
        <s v="Detekcija antitela (IgM ili IgG) na Treponema pallidum - ELISA"/>
        <s v="Detekcija antigena hlamidija trahomatis "/>
        <s v="Detekcija prisustva i ispitivanje antibiotske osetljivosti -Urealitikum"/>
        <s v="Serološka identifikacija beta hemolitičkog streptokoka komercijalnim testom"/>
        <s v="Detekcija virusnih antigena u stolici ROTA VIRUSA"/>
        <s v="Pregled cor biopsije dojke"/>
        <s v="Pregled  bioptata tumora dojke"/>
        <s v="EX TEMPORE analiza dobijenog materijala"/>
        <s v="Pregled polipa želuca, odnosno tankog creva, odnosno debelog creva-makroskopska i mikroskopska analiza i dijagnoza polipoidne lezije želuca, odnosno tankog creva, odnosno debelog creva"/>
        <s v="Pregled endoskopsog uzorka: jednjaka, odnosno  želuca, odnosno tankog, odnosno debelog creva, odnosno analnog kanala  "/>
        <s v="Eksfolijativna citologija tkiva reproduktivnih organa žene-neautomatizovana priprema i automatizovano bojenje"/>
        <s v="Pregled dela cerviksa dobijenog metodom &quot;omčice&quot;"/>
        <s v="Pregled konizata cerviksa"/>
        <s v="Radiografsko snimanje humerusa"/>
        <s v="Radiografsko snimanje lakta"/>
        <s v="Radiografsko snimanje podlaktice"/>
        <s v="Radiografsko snimanje ručnog zgloba"/>
        <s v="Radiografsko snimanje šake"/>
        <s v="Radiografsko snimanje femura"/>
        <s v="Radiografsko snimanje kolena"/>
        <s v="Radiografsko snimanje noge"/>
        <s v="Radiografsko snimanje gležnja"/>
        <s v="Radiografsko snimanje stopala"/>
        <s v="Radiografsko snimanje noge i gležnja"/>
        <s v="Radiografsko snimanje ramena ili skapule"/>
        <s v="Radiografsko snimanje zgloba kuka"/>
        <s v="Radiografsko snimanje pelvisa"/>
        <s v="Radiografsko snimanje lobanje"/>
        <s v="Radiografsko snimanje paranazalnog sinusa"/>
        <s v="Radiografsko snimanje mastoidne kosti"/>
        <s v="Radiografsko snimanje mandibule"/>
        <s v="Radiografsko snimanje nosa"/>
        <s v="Radiografsko snimanje temporalnomandibularnog zgloba"/>
        <s v="Radiografsko snimanje cervikalnog dela kičme"/>
        <s v="Radiografsko snimanje trorakalnog dela kičme"/>
        <s v="Radiografsko snimanje lumbalnosakralnog dela kičme"/>
        <s v="Radiografsko snimanje grudnog koša sa fluoroskopskim skriningom"/>
        <s v="Radiografsko snimanje sternuma"/>
        <s v="Radiografsko snimanje rebara, jednostrano"/>
        <s v="Radiografsko snimanje rebara, obostrano"/>
        <s v="Radiografsko snimanje urinarnog sistema"/>
        <s v="Intravenska pijelografija"/>
        <s v="Retrogradna mikciona cistouretrografija"/>
        <s v="Radiografsko snimanje abdomena"/>
        <s v="Radiografsko snimanje farinksa, ezofagusa, želuca ili duodenuma sa primenom pozitivnog kontrastnog sredstva i skrin. grudnog koš."/>
        <s v=" Radiografsko snimanje farinksa, ezofagusa, želuca ili duodenuma sa primenom poz. kont. sreds.i prolazom do kolona sa skrin. grudnog koša"/>
        <s v="Radiografsko snimanje tankog creva sa primenom pozitivnog kontrastnog sredstva i klistirom"/>
        <s v="Holecistografija"/>
        <s v="Direktna holangiografija"/>
        <s v="Radiografsko snimanje dojke, obostrano"/>
        <s v="Radiografsko snimanje farinksa, ezofagusa, želuca ili duodenuma sa primenom pozitivnog kontrastnog sredstva ."/>
        <s v="Holangiografija sa infuzijom kontrastnog sredstva"/>
        <s v="Nalaz i mišljenje na osnovu uvida u med.dokumentaciju u komplikovanom slučaju"/>
        <s v="Nalaz i mišljenje na osnovu uvida u med.dokumentaciju u ostalim slučajevima"/>
        <s v="Anterogradna pijelografija"/>
        <s v="Radigrafija lakta -čitanje"/>
        <s v="Radigrafija  podlaktice-čitanje"/>
        <s v="Radigrafija  ručnog zgloba-čitanje"/>
        <s v="Radigrafija  šake-čitanje"/>
        <s v="Radigrafija  femura-čitanje"/>
        <s v="Radigrafija  kolena-čitanje"/>
        <s v="Radigrafija  noge-čitanje"/>
        <s v="Radigrafija  gležnja-čitanje"/>
        <s v="Radigrafija  stopala -čitanje"/>
        <s v="Radigrafija  noge i gležnja-čitanje"/>
        <s v="Radigrafija  ramena ili skapule-čitanje"/>
        <s v="Radigrafija  zgloba kuka-čitanje"/>
        <s v="Radigrafija  pelvisa-čitanje"/>
        <s v="Radigrafija lobanje-čitanje"/>
        <s v="Radigrafija paranazalni sinus-čitanje"/>
        <s v="Radigrafija mastoidnih kostiju-čitanje"/>
        <s v="Radigrafija ostalih fascijalnih kostiju-čitanje"/>
        <s v="Radigrafija cervikalnog dela kičme-čitanje"/>
        <s v="Radigrafija torakalnog dela kičme-čitanje"/>
        <s v="Radigrafija lumbalno sakralnog  dela kičme-čitanje"/>
        <s v="Radigrafija rebara obostrano-čitanje"/>
        <s v="Radigrafija urinarnog sistema-čitanje"/>
        <s v="Radigrafija abdomena-čitanje"/>
        <s v="Radigrafija farinksa,ezofagusa,želuca ili duodenuma sa primenom pozitivnog kontrasnog sredstva-čitanje"/>
        <s v="Ostala radiografska snimanja gastrointestinalnog trakta sa primenom pozitivnog kontrasnog sredstva i klistirom"/>
        <s v="Artrografija "/>
        <s v="Radiografsko snimanje- čitanje"/>
        <s v="Radiografsko snimanje temporalno mandibularnog zgloba"/>
        <s v="Radiografsko snimanje  cervikalnog dela kičme"/>
        <s v="Radiografsko snimanje  trorakalnog dela kičme"/>
        <s v="Radiografsko snimanje  lumbalnog sakralnog dela kičme"/>
        <s v="Radiografsko snimanje  grudnog koša sa fluoroskopskim pregledom"/>
        <s v="Radiografsko snimanje  sternuma"/>
        <s v="Radiografsko snimanje  rebara-jednostrano"/>
        <s v="Radiografsko snimanje  rebara-obostrano"/>
        <s v="Radiografsko snimanje  urinarnog sistema"/>
        <s v="Radiografsko snimanje farinksa,ezofagusa,želuca ili duodenuma sa primenom pozitivnog kontrasnog sredstva"/>
        <s v="Radigrafija humerusa-čitanje"/>
        <s v="Radiografsko mandibule -čitanje"/>
        <s v="Radiografsko nosa -čitanje"/>
        <s v="Radiografsko sternuma-čitanje"/>
        <s v="Radiografija šake ,ručnog zgloba i podlaktice -čitanje"/>
        <s v="Radiografija temporalnomandibularnog zgloba- čitanje"/>
        <s v="Direktna holangiografija-čitanje"/>
        <s v="Radiografija rebara jednostrano -čitanje"/>
        <s v="Intravenska urografija"/>
        <s v="Retrogradnacistografija-čitanje"/>
        <s v="Sinografija retroperitoneuma"/>
        <s v="Radiografija dojke -obostrano-čitanje"/>
        <s v="Radiografija tankog creva sa primenompozitivnog kontrasnog sredstva i klistirom -čišćenje "/>
        <s v="Artrografija -čitanje"/>
        <s v="Retrogradna ureterografija"/>
        <s v="Perkutana drenaža intraabdominalnihapscesa ili hematoma cista"/>
        <s v="Koleni zglob punkcija"/>
        <s v="Perkutana biopsija mekih tkiva iglom"/>
        <s v="Oslobađanje adhezija ili kontraktura ramena"/>
        <s v="Perkutana(zatvorena) biopsija jetre"/>
        <s v="Perkutana bilijarna drenaža"/>
        <s v="Perkutana biopsija slezine(iglom)"/>
        <s v="Antegradno plasiranje ureteralnog katetera kroz perkutanu nefrostomu tehnika inter.radi."/>
        <s v="Antegradno plasiranje ureteralnog katetera kroz perkutanu nefrostomu tehnika inter.radi.sa uklanjanjem kalkusa"/>
        <s v="Perkutana biopsija pleure iglom"/>
        <s v="Perkutana transhepatzička holangiografija(PTC)"/>
        <s v="Zatvorena biopsija bubrega"/>
        <s v="Aspiracija tireoidne žlezde"/>
        <s v="Perkutana biopsija pluća iglom"/>
        <s v="Perkutana biopsija intraabdominalne mase"/>
        <s v="Intralezijska i perilezijska aplikacija leka"/>
        <s v="Bipsija nadbubrežne žlezde"/>
        <s v="Perkutana nefroskopija"/>
        <s v="Biopsija pluća"/>
        <s v="Intrarektalno davanje farmakološkog sredstva,drugo i neklasifikovano farmakološko sredstvo"/>
        <s v="Biopsija mekog tkiva"/>
        <s v="Sinografija zida abdomena"/>
        <s v="Biopsija pankreasa"/>
        <s v="Ponovna ugradnja katetera perkutane endoskopske gastrostome"/>
        <s v="Pregled uzorka dobijenog fnap metodom"/>
        <s v="Biopsija pleure"/>
        <s v="Perkutana biopsija pankreasa iglom"/>
        <s v="Lokalna aplikacija koncetrovanih fluorida"/>
        <s v="Drenaža intraabdominalnog apscesa"/>
        <s v="Korekcija ožiljka lokalnim kožnim režnjem"/>
        <s v="Ultrazvučni pregled grudnog koša ili trbušnog zida"/>
        <s v="Ultrazvučni pregled trbušnog zida"/>
        <s v="Ultrazvučni pregled prepona"/>
        <s v="Ultrazvučni pregled bedra"/>
        <s v="Ultrazvučni prekled glutealne regije"/>
        <s v="Ultrazvučni pregled regionalnih limfnih čvorova"/>
        <s v="Ultrazvučni pregled štitaste žlezde"/>
        <s v="Ultrazvučni pregled "/>
        <s v="Ultrazvučni pregled ostalih oblasti"/>
        <s v="Број прегледаних пацијената - 25"/>
        <s v="Ultrazvučni dupleks pregled renalnih i .visc. Kr . Sudova"/>
        <s v="Ultrazvučni dupleks pregled hirurški oblikovane arterijovenske fistule ili arterijovenska sintetska premosnica donjih ekstremiteta"/>
        <s v="Kompjuterizovana tomografija mozga"/>
        <s v="Kompjuterizovana tomografija mozga sa intravenskom primenom kontrastnog sredstva"/>
        <s v="Kompjuterizovana tomografija pituitarne šupljine "/>
        <s v="Kompjuterizovana tomografija orbite"/>
        <s v="Kompjuterizovana tomografija orbite i mozga"/>
        <s v="Kompjuterizovana tomografija rednjeg uva i temporalne kosti,obostrano"/>
        <s v="Kompjuterizovana tomografija srednjeg uva i temporalne kosti msa upotrebom kontrastnog sredstva,obostrana"/>
        <s v="Kompjuterizovana tomografija srednjeg uva, temporalne kosti i mozga,obostrana"/>
        <s v="Kompjuterizovana tomografija paranazalnog sinusa"/>
        <s v="Kompjuterizovana tomografija facijalnih kostiju, paranazalnog sinusa i mozga"/>
        <s v="Kompjuterizovana tomografija mekih tkiva vrata"/>
        <s v="Kompjuterizovana tomografija mekih tkiva vrata sa intravenskom primenom kontrastnog sredstva"/>
        <s v="Kompjuterizovana tomografija grudnog koša"/>
        <s v="Kompjuterizovana tomografija grudnog koša i abdomena"/>
        <s v="Kompjuterizovana tomografija grudnog koša sa intravenskom primenom kontrastnog sredstva"/>
        <s v="Kompjuterizovana tomografija grudnog koša i abdomena sa intravenskom primenom kontrastnog sredstva"/>
        <s v="Kompjuterizovana tomografija abdomena"/>
        <s v="Kompjuterizovana tomografija abdomena sa intravenskom primenom kontrastnog sredstva"/>
        <s v="Kompjuterizovana tomografija karlice"/>
        <s v="Kompijuterizovana tomografija ciljanog zgloba, ekstremiteta -nativno."/>
        <s v="Kompjuterizovana tomografija abdomena i karlice "/>
        <s v="Kompjuterizovana tomografija abdomena i karlice sa intravenskom primenom kontrastnog sredstva "/>
        <s v="Kompjuterizovana tomografija grudnog koša, abdomena i pelvisa"/>
        <s v="Kompjuterizovana tomografija grudnog koša, abdomena i pelvisa sa intravenskom primenom kontrastnog sredstva"/>
        <s v="Kompjuterizovana tomografija mozga i grudnog koša"/>
        <s v="Kompjuterizovana tomografija mozga, grudnog koša  sa intravenskom primenom kontrastnog sredstva"/>
        <s v="Kompjuterizovana tomografija pituitarne šupljine i mozga sa intravenskom primenom kontrastnog sredstva"/>
        <s v="Kompjuterizovana tomografija orbite i mozga sa primenom intravenskog kontrastnog sredstva"/>
        <s v="Kompjuterizovana tomografija srednjeg uva i temporalne kosti,jednostrana"/>
        <s v="Kompjuterizovana tomografija srednjeg uva i,temporalne kosti i mozga sa intravenskom primenom kontr.sredstva"/>
        <s v="Kompjuterizovana tomografija srednjeg uva i temporalne kosti i mozga sa intravenskom primenom kontrastnog sredstva-jednostrano"/>
        <s v="Kompjuterizovana tomografija facijalnih kostiju"/>
        <s v="Kompjuterizovana tomografija facijalnih kostiju sa intravenskom primenom kontrastnog sredstva"/>
        <s v="Kompjuterizovana tomografija kičme,cervikalne regije"/>
        <s v="Kompjuterizovana tomografija kičme, torakalne  regije"/>
        <s v="Kompjuterizovana tomografija kičme, lumbosakralne  regije"/>
        <s v="Kompjuterizovana tomografija kičme  sa intravenskom primenom kontrastnog sredstva,cervikalne regije"/>
        <s v="Kompjuterizovana tomografija kolona"/>
        <s v="Kompjuterizovana tomografija ekstremiteta"/>
        <s v="Kompjuterizovana tomografija ekstremiteta sa intravenskom primenom kontr.sredstva"/>
        <s v="Kompjuterizovana tomografija mozga ,grudnog koša i abdomena"/>
        <s v="Spiralna angiografija kompjuterizovanom tomografijom glave ili vrata sa intravenskom primenom kontrastnog sredstva"/>
        <s v="Spiralna angiografija kompjuterizovanom tomografijom  grudnog koša ,sa intravenskom primenom kontrastnog sredstva"/>
        <s v="Kompjuterizovana tomografija mozga i grudnog koša i abdomena sa primenom kontr.sredst."/>
        <s v="Kompijuterizovana tomografija facijalnih kostiju i paranazalnog sinusa"/>
        <s v="Spiralna angiografija kompijuterizovanom tomografijom abdomena ,sa intrav. primenom kontras. Sredstva"/>
        <s v="Kompijuterizovana tomografija pituitarne šupljine sa intrav.primenom kont.sred."/>
        <s v="Kompijuterizovana tomografija-urografija"/>
        <s v="Spiralna angiografija kompijuterizovanom tomografijom abdominalne i bilateralne iliofemoralne aorte donjih ekstremiteta"/>
        <s v="Kompijuterizovana tomografija facijalnih kostiju i paranazalnog sinusa sa i. Primenom kontr. Sred."/>
        <s v="Kompijuterizovana tomografija fascijalnih kostiju paranazalnog sinusa i mozga sa intravenskom primenom kontrasnog sredstva"/>
        <s v="Magnetna rezonanca dojke"/>
        <s v="Ispiranje katetera,neklasifikovano na drugom mestu" u="1"/>
        <s v="Neki drugi način davanja farmak.sredstva, antineoplastično sredstvo" u="1"/>
        <s v="Aspiracija mekog tkiva,neklasifikovana na drugom mestu" u="1"/>
        <s v="Acidobazni status (pH, pO2, pCO2) u krvi" u="1"/>
        <s v="Ekscizija ganglioma šake" u="1"/>
        <s v="Zatvorena repozicija preloma tela tibije" u="1"/>
        <s v="Intravensko davanje farmakološkog sredstva,insulin" u="1"/>
        <s v="Oralno davanje farmakološkog sredstva" u="1"/>
        <s v=" Radiogr. snimanje farinksa, ezofagusa, želuca ili duodenuma sa primenom poz. kont. sreds.i prolazom do kolona sa skrin. grudnog koša" u="1"/>
        <s v="Enteralno davanje farm.sred.,drugo i neklasifikovano farm sredstvo" u="1"/>
        <s v="Evakuacija sekreta iz nosa i paranazalnih sinusa kroz prirodna ušća" u="1"/>
        <s v="Hemostaza epistakse prednjom tamponadom i/ili kauterizacijom" u="1"/>
        <s v="Zatvorena repozicija preloma skočnog zgloba sa unutrašnjom fiksacijom dve ili više sindesmoze, fibule ili maleolusa" u="1"/>
        <s v="Prolaktin u serumu -plazmi" u="1"/>
        <s v="Glukoza u urinu " u="1"/>
        <s v="Transrektalna biopsija prostate iglom (TRUS vođena)" u="1"/>
        <s v="Hloridi u likvoru " u="1"/>
        <s v="Merenje 24h-urina,dnevnog urina" u="1"/>
        <s v="Hemiartroplastika zgloba kuka jedne strane sa bipolarnom endoprotezom" u="1"/>
        <s v="Kalcijum u serumu -plazmi" u="1"/>
        <s v="Zatvorena biuop'sija bubrega" u="1"/>
        <s v="Subkutano davanjr farmakološkog sredstva, drugo i neklasifikovano farmakološko sredstvo" u="1"/>
        <s v="Uklanjanje intraabdominalne tamponade" u="1"/>
        <s v="Ultrazvučni pregled bešike" u="1"/>
        <s v="Savetovanje ili podučavanje obrizi o samom sebi" u="1"/>
        <s v="Progesteron u serumu -plazmi" u="1"/>
        <s v="D-dimer u plazmi - " u="1"/>
        <s v="Opšti fizikalni pregled" u="1"/>
        <s v="Neki drugi način davanja farmakološkog sredstva, drugo i neklasifikovano farmakološko sredstvo" u="1"/>
        <s v="Odstranjenje ploče ili intramedularnog klina" u="1"/>
        <s v="Krvna slika sa trodelnom le. Formulom" u="1"/>
        <s v="Oralno davanje farm.sred. ,steroid" u="1"/>
        <s v="Ekcizijski debridman mekog tkivakoji zahvata kost ili hrskavicu" u="1"/>
        <s v="Radiografsko snimanje dojke, obostrano broj usliga - 25" u="1"/>
        <s v="Ultrazvučni pregled kože i potkožnog tkiva" u="1"/>
        <s v="Nenaznačen način davanja farmakološkog sred.,antiinfektivno sredstvo" u="1"/>
        <s v="Ultrazvučni pregled dojke , bilateralan" u="1"/>
        <s v="Protromb. Vr.(PT i INR vred.) u plazm - koagul. " u="1"/>
        <s v="Reparacija tetive ,neklasif. na drugom mestu" u="1"/>
        <s v="Subkutano davanje.farm.sredst,insulin" u="1"/>
        <s v="Ostale procene,konsultacije ili evaluacije" u="1"/>
        <s v="Retamponada" u="1"/>
        <s v="Fibrinogen u plazmi - Clauss-ovom metodom " u="1"/>
        <s v="Ogranićeni oralni pregled" u="1"/>
        <s v="Subkutano davanje farmakološkog sredstva, antineoplastično sredstvo" u="1"/>
        <s v="Glukoza u pleuralnom punktatu " u="1"/>
        <s v="Serološka identifikacija beta hemolitičkog streptokoka komer. Testom" u="1"/>
        <s v="Cistotomija" u="1"/>
        <s v="Injekcija u zglob ili neku drugu sinovijsku šupljinu neklasifikovano na drugom mestu" u="1"/>
        <s v="Zatvorena repozicija preloma skočnog zgloba" u="1"/>
        <s v="Prokalcitonin u serumu" u="1"/>
        <s v="Antitela na tireoglobulin anti -TG " u="1"/>
        <s v="Parcijalna redukcija uraslog nokta na prstu stopala" u="1"/>
        <s v="Udružene zdravstvene procedure,psihologija" u="1"/>
        <s v="Krvna slika sa petodelnom le. Formulom" u="1"/>
        <s v="Parcijalna distalna gastrektomija saa gastroduodenalnom anastomozom" u="1"/>
        <s v="Aktivirano parcijalno tromboplastinsko vreme (aPTT) u plazmi - koagulometrijski " u="1"/>
        <s v="Radiografsko snimanje dojke , obostrano -25" u="1"/>
        <s v="Radiografsko snimanje dojke, obostrano broj usliga - " u="1"/>
        <s v="Troponin I u serumu " u="1"/>
        <s v="Radiografsko snimanje" u="1"/>
        <s v="Postpartalna manuelna revizija materične šupljine " u="1"/>
        <s v="Lipektomija ,jedna ekscizija" u="1"/>
        <s v="Celokupni pregled urina - ručno " u="1"/>
        <s v="Dilatacija stenoze uretre (bužiranje) " u="1"/>
        <s v="Privremena kolostoma" u="1"/>
        <s v="Ispiranje ureterostome ili ureteralnog katetera" u="1"/>
        <s v="Proteini (ukupni) u dnevnom urinu " u="1"/>
        <s v="Oralno davanje farm.sredstva,insulin" u="1"/>
        <s v="Formiranje bipolarne ileostome" u="1"/>
        <s v="nt-pro bnp (n-terminal pro-brain natriuretikpeptide) u serumu" u="1"/>
        <s v="Uzimanje materijala u cilju dokazivanja virusnog АгСАРС-ЦоВ-2" u="1"/>
        <s v="Reparacija incizione kile, mrežicom" u="1"/>
        <s v="Urea u dnevnom urinu " u="1"/>
        <s v="Uzorkovanje krvi ( venepunkcija)" u="1"/>
        <s v="Vreme koagulacije (Lee-White) u plazmi " u="1"/>
        <s v="Izrada podsešavanja uređaja za imobilizaciju,jednostavna" u="1"/>
        <s v="Radiografsko snimanje dojke , obostrano" u="1"/>
        <s v="Oralno davanje farmakološkog sredstva,trombolitičko sredstvo" u="1"/>
        <s v="Aspiracija zgloba ili neke druge sinovijske tečnosti" u="1"/>
        <s v="Ostale procedure na koži i potkožnom tkivu" u="1"/>
        <s v="Sediment urina " u="1"/>
      </sharedItems>
    </cacheField>
    <cacheField name="Амбулантни (План за 2025.)" numFmtId="0">
      <sharedItems containsString="0" containsBlank="1" containsNumber="1" containsInteger="1" minValue="0" maxValue="446527"/>
    </cacheField>
    <cacheField name="Амбулантни (Извршено у 2025.)" numFmtId="0">
      <sharedItems containsString="0" containsBlank="1" containsNumber="1" containsInteger="1" minValue="0" maxValue="387547"/>
    </cacheField>
    <cacheField name="% реализације" numFmtId="0">
      <sharedItems containsBlank="1" containsMixedTypes="1" containsNumber="1" minValue="0" maxValue="1450"/>
    </cacheField>
    <cacheField name="Стационарни (План за 2025.)" numFmtId="0">
      <sharedItems containsString="0" containsBlank="1" containsNumber="1" containsInteger="1" minValue="0" maxValue="257771"/>
    </cacheField>
    <cacheField name="Стационарни (Извршено у 2025.)" numFmtId="0">
      <sharedItems containsString="0" containsBlank="1" containsNumber="1" containsInteger="1" minValue="0" maxValue="207698"/>
    </cacheField>
    <cacheField name="% реализације2" numFmtId="0">
      <sharedItems containsBlank="1" containsMixedTypes="1" containsNumber="1" minValue="0" maxValue="8400"/>
    </cacheField>
    <cacheField name="Укупно (План за 2025.)" numFmtId="0">
      <sharedItems containsString="0" containsBlank="1" containsNumber="1" containsInteger="1" minValue="0" maxValue="704298"/>
    </cacheField>
    <cacheField name="Укупно (Извршено у 2025.)" numFmtId="0">
      <sharedItems containsString="0" containsBlank="1" containsNumber="1" containsInteger="1" minValue="0" maxValue="595245"/>
    </cacheField>
    <cacheField name="% реализације3" numFmtId="0">
      <sharedItems containsBlank="1" containsMixedTypes="1" containsNumber="1" minValue="0" maxValue="197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99">
  <r>
    <m/>
    <m/>
    <x v="0"/>
    <x v="0"/>
    <m/>
    <m/>
    <m/>
    <m/>
    <m/>
    <m/>
    <m/>
    <m/>
    <m/>
  </r>
  <r>
    <s v="Služba nefrologije sa dijalizom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115"/>
    <n v="91"/>
    <n v="79.130434782608688"/>
    <n v="0"/>
    <n v="0"/>
    <e v="#DIV/0!"/>
    <n v="115"/>
    <n v="91"/>
    <n v="79.130434782608688"/>
  </r>
  <r>
    <m/>
    <m/>
    <x v="1"/>
    <x v="1"/>
    <n v="9"/>
    <n v="6"/>
    <n v="66.666666666666657"/>
    <m/>
    <m/>
    <e v="#DIV/0!"/>
    <n v="9"/>
    <n v="6"/>
    <n v="66.666666666666657"/>
  </r>
  <r>
    <m/>
    <m/>
    <x v="2"/>
    <x v="2"/>
    <n v="106"/>
    <n v="85"/>
    <n v="80.188679245283026"/>
    <m/>
    <m/>
    <e v="#DIV/0!"/>
    <n v="106"/>
    <n v="85"/>
    <n v="80.188679245283026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0"/>
    <e v="#DIV/0!"/>
    <n v="7601"/>
    <n v="5222"/>
    <n v="68.701486646493876"/>
    <n v="7601"/>
    <n v="5222"/>
    <n v="68.701486646493876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0"/>
    <e v="#DIV/0!"/>
    <n v="7601"/>
    <n v="5222"/>
    <n v="68.701486646493876"/>
    <n v="7601"/>
    <n v="5222"/>
    <n v="68.701486646493876"/>
  </r>
  <r>
    <m/>
    <m/>
    <x v="3"/>
    <x v="3"/>
    <m/>
    <m/>
    <e v="#DIV/0!"/>
    <n v="70"/>
    <n v="84"/>
    <n v="120"/>
    <n v="70"/>
    <n v="84"/>
    <n v="120"/>
  </r>
  <r>
    <m/>
    <m/>
    <x v="4"/>
    <x v="4"/>
    <m/>
    <m/>
    <e v="#DIV/0!"/>
    <n v="6900"/>
    <n v="4751"/>
    <n v="68.855072463768124"/>
    <n v="6900"/>
    <n v="4751"/>
    <n v="68.855072463768124"/>
  </r>
  <r>
    <m/>
    <m/>
    <x v="5"/>
    <x v="5"/>
    <m/>
    <m/>
    <e v="#DIV/0!"/>
    <n v="54"/>
    <n v="2"/>
    <n v="3.7037037037037033"/>
    <n v="54"/>
    <n v="2"/>
    <n v="3.7037037037037033"/>
  </r>
  <r>
    <m/>
    <m/>
    <x v="6"/>
    <x v="6"/>
    <m/>
    <m/>
    <e v="#DIV/0!"/>
    <n v="36"/>
    <n v="13"/>
    <n v="36.111111111111107"/>
    <n v="36"/>
    <n v="13"/>
    <n v="36.111111111111107"/>
  </r>
  <r>
    <m/>
    <m/>
    <x v="7"/>
    <x v="7"/>
    <m/>
    <m/>
    <e v="#DIV/0!"/>
    <n v="1"/>
    <n v="1"/>
    <n v="100"/>
    <n v="1"/>
    <n v="1"/>
    <n v="100"/>
  </r>
  <r>
    <m/>
    <m/>
    <x v="8"/>
    <x v="8"/>
    <m/>
    <m/>
    <e v="#DIV/0!"/>
    <m/>
    <m/>
    <e v="#DIV/0!"/>
    <n v="0"/>
    <n v="0"/>
    <e v="#DIV/0!"/>
  </r>
  <r>
    <m/>
    <m/>
    <x v="9"/>
    <x v="9"/>
    <m/>
    <m/>
    <e v="#DIV/0!"/>
    <m/>
    <m/>
    <e v="#DIV/0!"/>
    <n v="0"/>
    <n v="0"/>
    <e v="#DIV/0!"/>
  </r>
  <r>
    <m/>
    <m/>
    <x v="10"/>
    <x v="10"/>
    <m/>
    <m/>
    <e v="#DIV/0!"/>
    <n v="3"/>
    <n v="15"/>
    <n v="500"/>
    <n v="3"/>
    <n v="15"/>
    <n v="500"/>
  </r>
  <r>
    <m/>
    <m/>
    <x v="11"/>
    <x v="11"/>
    <m/>
    <m/>
    <e v="#DIV/0!"/>
    <n v="116"/>
    <n v="91"/>
    <n v="78.448275862068968"/>
    <n v="116"/>
    <n v="91"/>
    <n v="78.448275862068968"/>
  </r>
  <r>
    <m/>
    <m/>
    <x v="12"/>
    <x v="12"/>
    <m/>
    <m/>
    <e v="#DIV/0!"/>
    <n v="15"/>
    <n v="18"/>
    <n v="120"/>
    <n v="15"/>
    <n v="18"/>
    <n v="120"/>
  </r>
  <r>
    <m/>
    <m/>
    <x v="13"/>
    <x v="13"/>
    <m/>
    <m/>
    <e v="#DIV/0!"/>
    <m/>
    <m/>
    <e v="#DIV/0!"/>
    <n v="0"/>
    <n v="0"/>
    <e v="#DIV/0!"/>
  </r>
  <r>
    <m/>
    <m/>
    <x v="14"/>
    <x v="14"/>
    <m/>
    <m/>
    <e v="#DIV/0!"/>
    <m/>
    <n v="1"/>
    <e v="#DIV/0!"/>
    <n v="0"/>
    <n v="1"/>
    <e v="#DIV/0!"/>
  </r>
  <r>
    <m/>
    <m/>
    <x v="15"/>
    <x v="15"/>
    <m/>
    <m/>
    <e v="#DIV/0!"/>
    <n v="85"/>
    <m/>
    <n v="0"/>
    <n v="85"/>
    <n v="0"/>
    <n v="0"/>
  </r>
  <r>
    <m/>
    <m/>
    <x v="16"/>
    <x v="16"/>
    <m/>
    <m/>
    <e v="#DIV/0!"/>
    <n v="157"/>
    <m/>
    <n v="0"/>
    <n v="157"/>
    <n v="0"/>
    <n v="0"/>
  </r>
  <r>
    <m/>
    <m/>
    <x v="17"/>
    <x v="17"/>
    <m/>
    <m/>
    <e v="#DIV/0!"/>
    <n v="4"/>
    <n v="5"/>
    <n v="125"/>
    <n v="4"/>
    <n v="5"/>
    <n v="125"/>
  </r>
  <r>
    <m/>
    <m/>
    <x v="18"/>
    <x v="18"/>
    <m/>
    <m/>
    <e v="#DIV/0!"/>
    <n v="0"/>
    <n v="143"/>
    <e v="#DIV/0!"/>
    <n v="0"/>
    <n v="143"/>
    <e v="#DIV/0!"/>
  </r>
  <r>
    <m/>
    <m/>
    <x v="19"/>
    <x v="19"/>
    <m/>
    <m/>
    <e v="#DIV/0!"/>
    <n v="160"/>
    <n v="98"/>
    <n v="61.250000000000007"/>
    <n v="160"/>
    <n v="98"/>
    <n v="61.250000000000007"/>
  </r>
  <r>
    <m/>
    <m/>
    <x v="0"/>
    <x v="0"/>
    <m/>
    <m/>
    <e v="#DIV/0!"/>
    <n v="0"/>
    <m/>
    <e v="#DIV/0!"/>
    <n v="0"/>
    <n v="0"/>
    <e v="#DIV/0!"/>
  </r>
  <r>
    <m/>
    <m/>
    <x v="0"/>
    <x v="0"/>
    <m/>
    <m/>
    <e v="#DIV/0!"/>
    <n v="0"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Број апарата"/>
    <x v="0"/>
    <x v="0"/>
    <n v="16"/>
    <m/>
    <n v="0"/>
    <m/>
    <m/>
    <e v="#DIV/0!"/>
    <n v="16"/>
    <n v="0"/>
    <n v="0"/>
  </r>
  <r>
    <m/>
    <s v="Број лица на акутној хемодијализи"/>
    <x v="0"/>
    <x v="0"/>
    <n v="2"/>
    <m/>
    <n v="0"/>
    <m/>
    <m/>
    <e v="#DIV/0!"/>
    <n v="2"/>
    <n v="0"/>
    <n v="0"/>
  </r>
  <r>
    <m/>
    <s v="Број лица на пролазној хемодијализи"/>
    <x v="0"/>
    <x v="0"/>
    <n v="2"/>
    <m/>
    <n v="0"/>
    <m/>
    <m/>
    <e v="#DIV/0!"/>
    <n v="2"/>
    <n v="0"/>
    <n v="0"/>
  </r>
  <r>
    <m/>
    <s v="Број лица на хроничној хемодијализи"/>
    <x v="0"/>
    <x v="0"/>
    <n v="40"/>
    <m/>
    <n v="0"/>
    <m/>
    <m/>
    <e v="#DIV/0!"/>
    <n v="40"/>
    <n v="0"/>
    <n v="0"/>
  </r>
  <r>
    <m/>
    <s v="1. ХЕМОДИЈАЛИЗА УКУПНО"/>
    <x v="0"/>
    <x v="0"/>
    <n v="0"/>
    <n v="0"/>
    <e v="#DIV/0!"/>
    <n v="6900"/>
    <n v="4755"/>
    <n v="68.913043478260875"/>
    <n v="6900"/>
    <n v="4755"/>
    <n v="68.913043478260875"/>
  </r>
  <r>
    <m/>
    <m/>
    <x v="20"/>
    <x v="20"/>
    <m/>
    <m/>
    <e v="#DIV/0!"/>
    <n v="3700"/>
    <n v="2644"/>
    <n v="71.459459459459467"/>
    <n v="3700"/>
    <n v="2644"/>
    <n v="71.459459459459467"/>
  </r>
  <r>
    <m/>
    <m/>
    <x v="21"/>
    <x v="21"/>
    <m/>
    <m/>
    <e v="#DIV/0!"/>
    <n v="3200"/>
    <n v="2111"/>
    <n v="65.96875"/>
    <n v="3200"/>
    <n v="2111"/>
    <n v="65.96875"/>
  </r>
  <r>
    <m/>
    <s v="2. ПЕРИТОНЕАЛНА ДИЈАЛИЗА УКУПНО"/>
    <x v="0"/>
    <x v="0"/>
    <m/>
    <m/>
    <m/>
    <m/>
    <m/>
    <m/>
    <m/>
    <m/>
    <m/>
  </r>
  <r>
    <m/>
    <m/>
    <x v="22"/>
    <x v="22"/>
    <m/>
    <m/>
    <e v="#DIV/0!"/>
    <m/>
    <m/>
    <e v="#DIV/0!"/>
    <n v="0"/>
    <n v="0"/>
    <e v="#DIV/0!"/>
  </r>
  <r>
    <m/>
    <m/>
    <x v="23"/>
    <x v="23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ginek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895"/>
    <n v="5325"/>
    <n v="77.229876722262517"/>
    <n v="0"/>
    <n v="0"/>
    <e v="#DIV/0!"/>
    <n v="6895"/>
    <n v="5325"/>
    <n v="77.229876722262517"/>
  </r>
  <r>
    <m/>
    <m/>
    <x v="1"/>
    <x v="1"/>
    <n v="2520"/>
    <n v="1425"/>
    <n v="56.547619047619044"/>
    <m/>
    <m/>
    <e v="#DIV/0!"/>
    <n v="2520"/>
    <n v="1425"/>
    <n v="56.547619047619044"/>
  </r>
  <r>
    <m/>
    <m/>
    <x v="2"/>
    <x v="2"/>
    <n v="3113"/>
    <n v="2881"/>
    <n v="92.54738194667523"/>
    <m/>
    <m/>
    <e v="#DIV/0!"/>
    <n v="3113"/>
    <n v="2881"/>
    <n v="92.54738194667523"/>
  </r>
  <r>
    <m/>
    <m/>
    <x v="24"/>
    <x v="24"/>
    <n v="631"/>
    <n v="363"/>
    <n v="57.527733755942947"/>
    <m/>
    <m/>
    <e v="#DIV/0!"/>
    <n v="631"/>
    <n v="363"/>
    <n v="57.527733755942947"/>
  </r>
  <r>
    <m/>
    <m/>
    <x v="25"/>
    <x v="25"/>
    <n v="631"/>
    <n v="656"/>
    <n v="103.96196513470682"/>
    <m/>
    <m/>
    <e v="#DIV/0!"/>
    <n v="631"/>
    <n v="656"/>
    <n v="103.96196513470682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9131"/>
    <n v="6363"/>
    <n v="69.685686124192316"/>
    <n v="9237"/>
    <n v="8971"/>
    <n v="97.12027714625961"/>
    <n v="18368"/>
    <n v="15334"/>
    <n v="83.482142857142861"/>
  </r>
  <r>
    <m/>
    <s v="Операције"/>
    <x v="0"/>
    <x v="0"/>
    <n v="0"/>
    <n v="0"/>
    <e v="#DIV/0!"/>
    <n v="295"/>
    <n v="177"/>
    <n v="60"/>
    <n v="295"/>
    <n v="177"/>
    <n v="60"/>
  </r>
  <r>
    <m/>
    <m/>
    <x v="26"/>
    <x v="26"/>
    <m/>
    <m/>
    <e v="#DIV/0!"/>
    <m/>
    <m/>
    <e v="#DIV/0!"/>
    <n v="0"/>
    <n v="0"/>
    <e v="#DIV/0!"/>
  </r>
  <r>
    <m/>
    <m/>
    <x v="27"/>
    <x v="27"/>
    <m/>
    <m/>
    <e v="#DIV/0!"/>
    <n v="59"/>
    <n v="41"/>
    <n v="69.491525423728817"/>
    <n v="59"/>
    <n v="41"/>
    <n v="69.491525423728817"/>
  </r>
  <r>
    <m/>
    <m/>
    <x v="28"/>
    <x v="28"/>
    <m/>
    <m/>
    <e v="#DIV/0!"/>
    <n v="80"/>
    <n v="41"/>
    <n v="51.249999999999993"/>
    <n v="80"/>
    <n v="41"/>
    <n v="51.249999999999993"/>
  </r>
  <r>
    <m/>
    <m/>
    <x v="29"/>
    <x v="29"/>
    <m/>
    <m/>
    <e v="#DIV/0!"/>
    <m/>
    <m/>
    <e v="#DIV/0!"/>
    <n v="0"/>
    <n v="0"/>
    <e v="#DIV/0!"/>
  </r>
  <r>
    <m/>
    <m/>
    <x v="30"/>
    <x v="30"/>
    <m/>
    <m/>
    <e v="#DIV/0!"/>
    <n v="3"/>
    <n v="3"/>
    <n v="100"/>
    <n v="3"/>
    <n v="3"/>
    <n v="100"/>
  </r>
  <r>
    <m/>
    <m/>
    <x v="31"/>
    <x v="31"/>
    <m/>
    <m/>
    <e v="#DIV/0!"/>
    <m/>
    <n v="1"/>
    <e v="#DIV/0!"/>
    <n v="0"/>
    <n v="1"/>
    <e v="#DIV/0!"/>
  </r>
  <r>
    <m/>
    <m/>
    <x v="32"/>
    <x v="32"/>
    <m/>
    <m/>
    <e v="#DIV/0!"/>
    <n v="27"/>
    <n v="15"/>
    <n v="55.555555555555557"/>
    <n v="27"/>
    <n v="15"/>
    <n v="55.555555555555557"/>
  </r>
  <r>
    <m/>
    <m/>
    <x v="33"/>
    <x v="33"/>
    <m/>
    <m/>
    <e v="#DIV/0!"/>
    <m/>
    <m/>
    <e v="#DIV/0!"/>
    <n v="0"/>
    <n v="0"/>
    <e v="#DIV/0!"/>
  </r>
  <r>
    <m/>
    <m/>
    <x v="34"/>
    <x v="34"/>
    <m/>
    <m/>
    <e v="#DIV/0!"/>
    <n v="18"/>
    <n v="10"/>
    <n v="55.555555555555557"/>
    <n v="18"/>
    <n v="10"/>
    <n v="55.555555555555557"/>
  </r>
  <r>
    <m/>
    <m/>
    <x v="35"/>
    <x v="35"/>
    <m/>
    <m/>
    <e v="#DIV/0!"/>
    <n v="2"/>
    <m/>
    <n v="0"/>
    <n v="2"/>
    <n v="0"/>
    <n v="0"/>
  </r>
  <r>
    <m/>
    <m/>
    <x v="36"/>
    <x v="36"/>
    <m/>
    <m/>
    <e v="#DIV/0!"/>
    <n v="1"/>
    <n v="1"/>
    <n v="100"/>
    <n v="1"/>
    <n v="1"/>
    <n v="100"/>
  </r>
  <r>
    <m/>
    <m/>
    <x v="37"/>
    <x v="37"/>
    <m/>
    <m/>
    <e v="#DIV/0!"/>
    <n v="10"/>
    <n v="9"/>
    <n v="90"/>
    <n v="10"/>
    <n v="9"/>
    <n v="90"/>
  </r>
  <r>
    <m/>
    <m/>
    <x v="38"/>
    <x v="38"/>
    <m/>
    <m/>
    <e v="#DIV/0!"/>
    <n v="9"/>
    <n v="6"/>
    <n v="66.666666666666657"/>
    <n v="9"/>
    <n v="6"/>
    <n v="66.666666666666657"/>
  </r>
  <r>
    <m/>
    <m/>
    <x v="39"/>
    <x v="39"/>
    <m/>
    <m/>
    <e v="#DIV/0!"/>
    <n v="9"/>
    <n v="4"/>
    <n v="44.444444444444443"/>
    <n v="9"/>
    <n v="4"/>
    <n v="44.444444444444443"/>
  </r>
  <r>
    <m/>
    <m/>
    <x v="40"/>
    <x v="40"/>
    <m/>
    <m/>
    <e v="#DIV/0!"/>
    <n v="15"/>
    <n v="17"/>
    <n v="113.33333333333333"/>
    <n v="15"/>
    <n v="17"/>
    <n v="113.33333333333333"/>
  </r>
  <r>
    <m/>
    <m/>
    <x v="41"/>
    <x v="41"/>
    <m/>
    <m/>
    <e v="#DIV/0!"/>
    <n v="9"/>
    <n v="2"/>
    <n v="22.222222222222221"/>
    <n v="9"/>
    <n v="2"/>
    <n v="22.222222222222221"/>
  </r>
  <r>
    <m/>
    <m/>
    <x v="42"/>
    <x v="42"/>
    <m/>
    <m/>
    <e v="#DIV/0!"/>
    <m/>
    <m/>
    <e v="#DIV/0!"/>
    <n v="0"/>
    <n v="0"/>
    <e v="#DIV/0!"/>
  </r>
  <r>
    <m/>
    <m/>
    <x v="43"/>
    <x v="43"/>
    <m/>
    <m/>
    <e v="#DIV/0!"/>
    <n v="3"/>
    <n v="2"/>
    <n v="66.666666666666657"/>
    <n v="3"/>
    <n v="2"/>
    <n v="66.666666666666657"/>
  </r>
  <r>
    <m/>
    <m/>
    <x v="44"/>
    <x v="44"/>
    <m/>
    <m/>
    <e v="#DIV/0!"/>
    <n v="1"/>
    <m/>
    <n v="0"/>
    <n v="1"/>
    <n v="0"/>
    <n v="0"/>
  </r>
  <r>
    <m/>
    <m/>
    <x v="45"/>
    <x v="45"/>
    <m/>
    <m/>
    <e v="#DIV/0!"/>
    <n v="2"/>
    <m/>
    <n v="0"/>
    <n v="2"/>
    <n v="0"/>
    <n v="0"/>
  </r>
  <r>
    <m/>
    <m/>
    <x v="46"/>
    <x v="46"/>
    <m/>
    <m/>
    <e v="#DIV/0!"/>
    <m/>
    <m/>
    <e v="#DIV/0!"/>
    <n v="0"/>
    <n v="0"/>
    <e v="#DIV/0!"/>
  </r>
  <r>
    <m/>
    <m/>
    <x v="47"/>
    <x v="47"/>
    <m/>
    <m/>
    <e v="#DIV/0!"/>
    <m/>
    <m/>
    <e v="#DIV/0!"/>
    <n v="0"/>
    <n v="0"/>
    <e v="#DIV/0!"/>
  </r>
  <r>
    <m/>
    <m/>
    <x v="48"/>
    <x v="48"/>
    <m/>
    <m/>
    <e v="#DIV/0!"/>
    <m/>
    <n v="1"/>
    <e v="#DIV/0!"/>
    <n v="0"/>
    <n v="1"/>
    <e v="#DIV/0!"/>
  </r>
  <r>
    <m/>
    <m/>
    <x v="49"/>
    <x v="49"/>
    <m/>
    <m/>
    <e v="#DIV/0!"/>
    <n v="1"/>
    <m/>
    <n v="0"/>
    <n v="1"/>
    <n v="0"/>
    <n v="0"/>
  </r>
  <r>
    <m/>
    <m/>
    <x v="50"/>
    <x v="50"/>
    <m/>
    <m/>
    <e v="#DIV/0!"/>
    <m/>
    <m/>
    <e v="#DIV/0!"/>
    <n v="0"/>
    <n v="0"/>
    <e v="#DIV/0!"/>
  </r>
  <r>
    <m/>
    <m/>
    <x v="51"/>
    <x v="33"/>
    <m/>
    <m/>
    <e v="#DIV/0!"/>
    <n v="1"/>
    <m/>
    <n v="0"/>
    <n v="1"/>
    <n v="0"/>
    <n v="0"/>
  </r>
  <r>
    <m/>
    <m/>
    <x v="52"/>
    <x v="51"/>
    <m/>
    <m/>
    <e v="#DIV/0!"/>
    <m/>
    <m/>
    <e v="#DIV/0!"/>
    <n v="0"/>
    <n v="0"/>
    <e v="#DIV/0!"/>
  </r>
  <r>
    <m/>
    <m/>
    <x v="53"/>
    <x v="52"/>
    <m/>
    <m/>
    <e v="#DIV/0!"/>
    <n v="1"/>
    <m/>
    <n v="0"/>
    <n v="1"/>
    <n v="0"/>
    <n v="0"/>
  </r>
  <r>
    <m/>
    <m/>
    <x v="54"/>
    <x v="53"/>
    <m/>
    <m/>
    <e v="#DIV/0!"/>
    <m/>
    <m/>
    <e v="#DIV/0!"/>
    <n v="0"/>
    <n v="0"/>
    <e v="#DIV/0!"/>
  </r>
  <r>
    <m/>
    <m/>
    <x v="55"/>
    <x v="54"/>
    <m/>
    <m/>
    <e v="#DIV/0!"/>
    <n v="1"/>
    <n v="1"/>
    <n v="100"/>
    <n v="1"/>
    <n v="1"/>
    <n v="100"/>
  </r>
  <r>
    <m/>
    <m/>
    <x v="56"/>
    <x v="55"/>
    <m/>
    <m/>
    <e v="#DIV/0!"/>
    <n v="1"/>
    <n v="1"/>
    <n v="100"/>
    <n v="1"/>
    <n v="1"/>
    <n v="100"/>
  </r>
  <r>
    <m/>
    <m/>
    <x v="57"/>
    <x v="56"/>
    <m/>
    <m/>
    <e v="#DIV/0!"/>
    <n v="3"/>
    <n v="3"/>
    <n v="100"/>
    <n v="3"/>
    <n v="3"/>
    <n v="100"/>
  </r>
  <r>
    <m/>
    <m/>
    <x v="58"/>
    <x v="57"/>
    <m/>
    <m/>
    <e v="#DIV/0!"/>
    <m/>
    <m/>
    <e v="#DIV/0!"/>
    <n v="0"/>
    <n v="0"/>
    <e v="#DIV/0!"/>
  </r>
  <r>
    <m/>
    <m/>
    <x v="59"/>
    <x v="58"/>
    <m/>
    <m/>
    <e v="#DIV/0!"/>
    <n v="5"/>
    <n v="4"/>
    <n v="80"/>
    <n v="5"/>
    <n v="4"/>
    <n v="80"/>
  </r>
  <r>
    <m/>
    <m/>
    <x v="60"/>
    <x v="59"/>
    <m/>
    <m/>
    <e v="#DIV/0!"/>
    <n v="1"/>
    <m/>
    <n v="0"/>
    <n v="1"/>
    <n v="0"/>
    <n v="0"/>
  </r>
  <r>
    <m/>
    <m/>
    <x v="61"/>
    <x v="60"/>
    <m/>
    <m/>
    <e v="#DIV/0!"/>
    <m/>
    <m/>
    <e v="#DIV/0!"/>
    <n v="0"/>
    <n v="0"/>
    <e v="#DIV/0!"/>
  </r>
  <r>
    <m/>
    <m/>
    <x v="62"/>
    <x v="61"/>
    <m/>
    <m/>
    <e v="#DIV/0!"/>
    <m/>
    <m/>
    <e v="#DIV/0!"/>
    <n v="0"/>
    <n v="0"/>
    <e v="#DIV/0!"/>
  </r>
  <r>
    <m/>
    <m/>
    <x v="63"/>
    <x v="62"/>
    <m/>
    <m/>
    <e v="#DIV/0!"/>
    <m/>
    <m/>
    <e v="#DIV/0!"/>
    <n v="0"/>
    <n v="0"/>
    <e v="#DIV/0!"/>
  </r>
  <r>
    <m/>
    <m/>
    <x v="64"/>
    <x v="63"/>
    <m/>
    <m/>
    <e v="#DIV/0!"/>
    <n v="6"/>
    <n v="3"/>
    <n v="50"/>
    <n v="6"/>
    <n v="3"/>
    <n v="50"/>
  </r>
  <r>
    <m/>
    <m/>
    <x v="65"/>
    <x v="64"/>
    <m/>
    <m/>
    <e v="#DIV/0!"/>
    <m/>
    <m/>
    <e v="#DIV/0!"/>
    <n v="0"/>
    <n v="0"/>
    <e v="#DIV/0!"/>
  </r>
  <r>
    <m/>
    <m/>
    <x v="66"/>
    <x v="65"/>
    <m/>
    <m/>
    <e v="#DIV/0!"/>
    <m/>
    <m/>
    <e v="#DIV/0!"/>
    <n v="0"/>
    <n v="0"/>
    <e v="#DIV/0!"/>
  </r>
  <r>
    <m/>
    <m/>
    <x v="67"/>
    <x v="66"/>
    <m/>
    <m/>
    <e v="#DIV/0!"/>
    <m/>
    <m/>
    <e v="#DIV/0!"/>
    <n v="0"/>
    <n v="0"/>
    <e v="#DIV/0!"/>
  </r>
  <r>
    <m/>
    <m/>
    <x v="68"/>
    <x v="67"/>
    <m/>
    <m/>
    <e v="#DIV/0!"/>
    <m/>
    <m/>
    <e v="#DIV/0!"/>
    <n v="0"/>
    <n v="0"/>
    <e v="#DIV/0!"/>
  </r>
  <r>
    <m/>
    <m/>
    <x v="69"/>
    <x v="68"/>
    <m/>
    <m/>
    <e v="#DIV/0!"/>
    <m/>
    <m/>
    <e v="#DIV/0!"/>
    <n v="0"/>
    <n v="0"/>
    <e v="#DIV/0!"/>
  </r>
  <r>
    <m/>
    <m/>
    <x v="40"/>
    <x v="40"/>
    <m/>
    <m/>
    <e v="#DIV/0!"/>
    <m/>
    <m/>
    <e v="#DIV/0!"/>
    <n v="0"/>
    <n v="0"/>
    <e v="#DIV/0!"/>
  </r>
  <r>
    <m/>
    <m/>
    <x v="70"/>
    <x v="69"/>
    <m/>
    <m/>
    <e v="#DIV/0!"/>
    <n v="3"/>
    <n v="1"/>
    <n v="33.333333333333329"/>
    <n v="3"/>
    <n v="1"/>
    <n v="33.333333333333329"/>
  </r>
  <r>
    <m/>
    <m/>
    <x v="71"/>
    <x v="70"/>
    <m/>
    <m/>
    <e v="#DIV/0!"/>
    <m/>
    <m/>
    <e v="#DIV/0!"/>
    <n v="0"/>
    <n v="0"/>
    <e v="#DIV/0!"/>
  </r>
  <r>
    <m/>
    <m/>
    <x v="72"/>
    <x v="71"/>
    <m/>
    <m/>
    <e v="#DIV/0!"/>
    <m/>
    <m/>
    <e v="#DIV/0!"/>
    <n v="0"/>
    <n v="0"/>
    <e v="#DIV/0!"/>
  </r>
  <r>
    <m/>
    <m/>
    <x v="73"/>
    <x v="72"/>
    <m/>
    <m/>
    <e v="#DIV/0!"/>
    <m/>
    <m/>
    <e v="#DIV/0!"/>
    <n v="0"/>
    <n v="0"/>
    <e v="#DIV/0!"/>
  </r>
  <r>
    <m/>
    <m/>
    <x v="74"/>
    <x v="73"/>
    <m/>
    <m/>
    <e v="#DIV/0!"/>
    <m/>
    <n v="1"/>
    <e v="#DIV/0!"/>
    <n v="0"/>
    <n v="1"/>
    <e v="#DIV/0!"/>
  </r>
  <r>
    <m/>
    <m/>
    <x v="75"/>
    <x v="74"/>
    <m/>
    <m/>
    <e v="#DIV/0!"/>
    <n v="1"/>
    <m/>
    <n v="0"/>
    <n v="1"/>
    <n v="0"/>
    <n v="0"/>
  </r>
  <r>
    <m/>
    <m/>
    <x v="76"/>
    <x v="75"/>
    <m/>
    <m/>
    <e v="#DIV/0!"/>
    <m/>
    <m/>
    <e v="#DIV/0!"/>
    <n v="0"/>
    <n v="0"/>
    <e v="#DIV/0!"/>
  </r>
  <r>
    <m/>
    <m/>
    <x v="53"/>
    <x v="52"/>
    <m/>
    <m/>
    <e v="#DIV/0!"/>
    <m/>
    <m/>
    <e v="#DIV/0!"/>
    <n v="0"/>
    <n v="0"/>
    <e v="#DIV/0!"/>
  </r>
  <r>
    <m/>
    <m/>
    <x v="77"/>
    <x v="76"/>
    <m/>
    <m/>
    <e v="#DIV/0!"/>
    <n v="1"/>
    <n v="1"/>
    <n v="100"/>
    <n v="1"/>
    <n v="1"/>
    <n v="100"/>
  </r>
  <r>
    <m/>
    <m/>
    <x v="78"/>
    <x v="77"/>
    <m/>
    <m/>
    <e v="#DIV/0!"/>
    <m/>
    <m/>
    <e v="#DIV/0!"/>
    <n v="0"/>
    <n v="0"/>
    <e v="#DIV/0!"/>
  </r>
  <r>
    <m/>
    <m/>
    <x v="79"/>
    <x v="78"/>
    <m/>
    <m/>
    <e v="#DIV/0!"/>
    <m/>
    <m/>
    <e v="#DIV/0!"/>
    <n v="0"/>
    <n v="0"/>
    <e v="#DIV/0!"/>
  </r>
  <r>
    <m/>
    <m/>
    <x v="80"/>
    <x v="79"/>
    <m/>
    <m/>
    <e v="#DIV/0!"/>
    <m/>
    <m/>
    <e v="#DIV/0!"/>
    <n v="0"/>
    <n v="0"/>
    <e v="#DIV/0!"/>
  </r>
  <r>
    <m/>
    <m/>
    <x v="81"/>
    <x v="80"/>
    <m/>
    <m/>
    <e v="#DIV/0!"/>
    <n v="2"/>
    <m/>
    <n v="0"/>
    <n v="2"/>
    <n v="0"/>
    <n v="0"/>
  </r>
  <r>
    <m/>
    <m/>
    <x v="82"/>
    <x v="81"/>
    <m/>
    <m/>
    <e v="#DIV/0!"/>
    <n v="1"/>
    <m/>
    <n v="0"/>
    <n v="1"/>
    <n v="0"/>
    <n v="0"/>
  </r>
  <r>
    <m/>
    <m/>
    <x v="83"/>
    <x v="82"/>
    <m/>
    <m/>
    <e v="#DIV/0!"/>
    <m/>
    <m/>
    <e v="#DIV/0!"/>
    <n v="0"/>
    <n v="0"/>
    <e v="#DIV/0!"/>
  </r>
  <r>
    <m/>
    <m/>
    <x v="84"/>
    <x v="83"/>
    <m/>
    <m/>
    <e v="#DIV/0!"/>
    <n v="2"/>
    <m/>
    <n v="0"/>
    <n v="2"/>
    <n v="0"/>
    <n v="0"/>
  </r>
  <r>
    <m/>
    <m/>
    <x v="85"/>
    <x v="84"/>
    <m/>
    <m/>
    <e v="#DIV/0!"/>
    <m/>
    <m/>
    <e v="#DIV/0!"/>
    <n v="0"/>
    <n v="0"/>
    <e v="#DIV/0!"/>
  </r>
  <r>
    <m/>
    <m/>
    <x v="86"/>
    <x v="85"/>
    <m/>
    <m/>
    <e v="#DIV/0!"/>
    <m/>
    <m/>
    <e v="#DIV/0!"/>
    <n v="0"/>
    <n v="0"/>
    <e v="#DIV/0!"/>
  </r>
  <r>
    <m/>
    <m/>
    <x v="87"/>
    <x v="86"/>
    <m/>
    <m/>
    <e v="#DIV/0!"/>
    <m/>
    <n v="1"/>
    <e v="#DIV/0!"/>
    <n v="0"/>
    <n v="1"/>
    <e v="#DIV/0!"/>
  </r>
  <r>
    <m/>
    <m/>
    <x v="88"/>
    <x v="87"/>
    <m/>
    <m/>
    <e v="#DIV/0!"/>
    <m/>
    <n v="1"/>
    <e v="#DIV/0!"/>
    <n v="0"/>
    <n v="1"/>
    <e v="#DIV/0!"/>
  </r>
  <r>
    <m/>
    <m/>
    <x v="89"/>
    <x v="88"/>
    <m/>
    <m/>
    <e v="#DIV/0!"/>
    <n v="1"/>
    <m/>
    <n v="0"/>
    <n v="1"/>
    <n v="0"/>
    <n v="0"/>
  </r>
  <r>
    <m/>
    <m/>
    <x v="90"/>
    <x v="89"/>
    <m/>
    <m/>
    <e v="#DIV/0!"/>
    <m/>
    <m/>
    <e v="#DIV/0!"/>
    <n v="0"/>
    <n v="0"/>
    <e v="#DIV/0!"/>
  </r>
  <r>
    <m/>
    <m/>
    <x v="91"/>
    <x v="90"/>
    <m/>
    <m/>
    <e v="#DIV/0!"/>
    <n v="1"/>
    <n v="1"/>
    <n v="100"/>
    <n v="1"/>
    <n v="1"/>
    <n v="100"/>
  </r>
  <r>
    <m/>
    <m/>
    <x v="92"/>
    <x v="91"/>
    <m/>
    <m/>
    <e v="#DIV/0!"/>
    <n v="1"/>
    <n v="1"/>
    <n v="100"/>
    <n v="1"/>
    <n v="1"/>
    <n v="100"/>
  </r>
  <r>
    <m/>
    <m/>
    <x v="93"/>
    <x v="92"/>
    <m/>
    <m/>
    <e v="#DIV/0!"/>
    <m/>
    <m/>
    <e v="#DIV/0!"/>
    <n v="0"/>
    <n v="0"/>
    <e v="#DIV/0!"/>
  </r>
  <r>
    <m/>
    <m/>
    <x v="94"/>
    <x v="93"/>
    <m/>
    <m/>
    <e v="#DIV/0!"/>
    <n v="1"/>
    <m/>
    <n v="0"/>
    <n v="1"/>
    <n v="0"/>
    <n v="0"/>
  </r>
  <r>
    <m/>
    <m/>
    <x v="95"/>
    <x v="94"/>
    <m/>
    <m/>
    <e v="#DIV/0!"/>
    <n v="1"/>
    <n v="1"/>
    <n v="100"/>
    <n v="1"/>
    <n v="1"/>
    <n v="100"/>
  </r>
  <r>
    <m/>
    <m/>
    <x v="96"/>
    <x v="95"/>
    <m/>
    <m/>
    <e v="#DIV/0!"/>
    <n v="1"/>
    <m/>
    <n v="0"/>
    <n v="1"/>
    <n v="0"/>
    <n v="0"/>
  </r>
  <r>
    <m/>
    <m/>
    <x v="97"/>
    <x v="96"/>
    <m/>
    <m/>
    <e v="#DIV/0!"/>
    <n v="1"/>
    <m/>
    <n v="0"/>
    <n v="1"/>
    <n v="0"/>
    <n v="0"/>
  </r>
  <r>
    <m/>
    <m/>
    <x v="98"/>
    <x v="97"/>
    <m/>
    <m/>
    <e v="#DIV/0!"/>
    <n v="1"/>
    <m/>
    <n v="0"/>
    <n v="1"/>
    <n v="0"/>
    <n v="0"/>
  </r>
  <r>
    <m/>
    <m/>
    <x v="99"/>
    <x v="98"/>
    <m/>
    <m/>
    <e v="#DIV/0!"/>
    <n v="2"/>
    <m/>
    <n v="0"/>
    <n v="2"/>
    <n v="0"/>
    <n v="0"/>
  </r>
  <r>
    <m/>
    <m/>
    <x v="100"/>
    <x v="99"/>
    <m/>
    <m/>
    <e v="#DIV/0!"/>
    <n v="1"/>
    <n v="1"/>
    <n v="100"/>
    <n v="1"/>
    <n v="1"/>
    <n v="100"/>
  </r>
  <r>
    <m/>
    <m/>
    <x v="101"/>
    <x v="100"/>
    <m/>
    <m/>
    <e v="#DIV/0!"/>
    <n v="1"/>
    <m/>
    <n v="0"/>
    <n v="1"/>
    <n v="0"/>
    <n v="0"/>
  </r>
  <r>
    <m/>
    <m/>
    <x v="102"/>
    <x v="101"/>
    <m/>
    <m/>
    <e v="#DIV/0!"/>
    <n v="1"/>
    <m/>
    <n v="0"/>
    <n v="1"/>
    <n v="0"/>
    <n v="0"/>
  </r>
  <r>
    <m/>
    <m/>
    <x v="103"/>
    <x v="102"/>
    <m/>
    <m/>
    <e v="#DIV/0!"/>
    <n v="1"/>
    <m/>
    <n v="0"/>
    <n v="1"/>
    <n v="0"/>
    <n v="0"/>
  </r>
  <r>
    <m/>
    <m/>
    <x v="104"/>
    <x v="103"/>
    <m/>
    <m/>
    <e v="#DIV/0!"/>
    <n v="2"/>
    <n v="1"/>
    <n v="50"/>
    <n v="2"/>
    <n v="1"/>
    <n v="50"/>
  </r>
  <r>
    <m/>
    <m/>
    <x v="105"/>
    <x v="104"/>
    <m/>
    <m/>
    <e v="#DIV/0!"/>
    <n v="1"/>
    <m/>
    <n v="0"/>
    <n v="1"/>
    <n v="0"/>
    <n v="0"/>
  </r>
  <r>
    <m/>
    <m/>
    <x v="106"/>
    <x v="105"/>
    <m/>
    <m/>
    <e v="#DIV/0!"/>
    <m/>
    <n v="1"/>
    <e v="#DIV/0!"/>
    <n v="0"/>
    <n v="1"/>
    <e v="#DIV/0!"/>
  </r>
  <r>
    <m/>
    <m/>
    <x v="107"/>
    <x v="106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Остале услуге"/>
    <x v="0"/>
    <x v="0"/>
    <n v="9131"/>
    <n v="6363"/>
    <n v="69.685686124192316"/>
    <n v="8942"/>
    <n v="8794"/>
    <n v="98.34488928651308"/>
    <n v="18073"/>
    <n v="15157"/>
    <n v="83.865434626238027"/>
  </r>
  <r>
    <m/>
    <m/>
    <x v="79"/>
    <x v="78"/>
    <m/>
    <n v="1"/>
    <e v="#DIV/0!"/>
    <m/>
    <n v="1"/>
    <e v="#DIV/0!"/>
    <m/>
    <n v="2"/>
    <e v="#DIV/0!"/>
  </r>
  <r>
    <m/>
    <m/>
    <x v="108"/>
    <x v="107"/>
    <n v="2460"/>
    <n v="1717"/>
    <n v="69.796747967479675"/>
    <n v="427"/>
    <n v="403"/>
    <n v="94.379391100702577"/>
    <n v="2887"/>
    <n v="2120"/>
    <n v="73.432629026671279"/>
  </r>
  <r>
    <m/>
    <m/>
    <x v="109"/>
    <x v="108"/>
    <n v="108"/>
    <n v="139"/>
    <n v="128.7037037037037"/>
    <n v="101"/>
    <n v="95"/>
    <n v="94.059405940594047"/>
    <n v="209"/>
    <n v="234"/>
    <n v="111.96172248803829"/>
  </r>
  <r>
    <m/>
    <m/>
    <x v="110"/>
    <x v="109"/>
    <n v="2"/>
    <n v="3"/>
    <n v="150"/>
    <n v="3"/>
    <m/>
    <n v="0"/>
    <n v="5"/>
    <n v="3"/>
    <n v="60"/>
  </r>
  <r>
    <m/>
    <m/>
    <x v="69"/>
    <x v="68"/>
    <n v="1"/>
    <n v="4"/>
    <n v="400"/>
    <n v="9"/>
    <n v="2"/>
    <n v="22.222222222222221"/>
    <n v="10"/>
    <n v="6"/>
    <n v="60"/>
  </r>
  <r>
    <m/>
    <m/>
    <x v="82"/>
    <x v="81"/>
    <m/>
    <m/>
    <e v="#DIV/0!"/>
    <m/>
    <m/>
    <e v="#DIV/0!"/>
    <n v="0"/>
    <n v="0"/>
    <e v="#DIV/0!"/>
  </r>
  <r>
    <m/>
    <m/>
    <x v="111"/>
    <x v="110"/>
    <m/>
    <m/>
    <e v="#DIV/0!"/>
    <n v="3"/>
    <m/>
    <n v="0"/>
    <n v="3"/>
    <n v="0"/>
    <n v="0"/>
  </r>
  <r>
    <m/>
    <m/>
    <x v="61"/>
    <x v="60"/>
    <n v="4"/>
    <m/>
    <n v="0"/>
    <n v="22"/>
    <n v="26"/>
    <n v="118.18181818181819"/>
    <n v="26"/>
    <n v="26"/>
    <n v="100"/>
  </r>
  <r>
    <m/>
    <m/>
    <x v="112"/>
    <x v="111"/>
    <n v="1"/>
    <m/>
    <n v="0"/>
    <m/>
    <m/>
    <e v="#DIV/0!"/>
    <n v="1"/>
    <n v="0"/>
    <n v="0"/>
  </r>
  <r>
    <m/>
    <m/>
    <x v="37"/>
    <x v="37"/>
    <n v="7"/>
    <n v="3"/>
    <n v="42.857142857142854"/>
    <n v="234"/>
    <n v="176"/>
    <n v="75.213675213675216"/>
    <n v="241"/>
    <n v="179"/>
    <n v="74.273858921161832"/>
  </r>
  <r>
    <m/>
    <m/>
    <x v="113"/>
    <x v="112"/>
    <m/>
    <m/>
    <e v="#DIV/0!"/>
    <m/>
    <m/>
    <e v="#DIV/0!"/>
    <n v="0"/>
    <n v="0"/>
    <e v="#DIV/0!"/>
  </r>
  <r>
    <m/>
    <m/>
    <x v="62"/>
    <x v="61"/>
    <n v="1"/>
    <m/>
    <n v="0"/>
    <n v="102"/>
    <n v="87"/>
    <n v="85.294117647058826"/>
    <n v="103"/>
    <n v="87"/>
    <n v="84.466019417475721"/>
  </r>
  <r>
    <m/>
    <m/>
    <x v="114"/>
    <x v="113"/>
    <m/>
    <m/>
    <e v="#DIV/0!"/>
    <m/>
    <m/>
    <e v="#DIV/0!"/>
    <n v="0"/>
    <n v="0"/>
    <e v="#DIV/0!"/>
  </r>
  <r>
    <m/>
    <m/>
    <x v="115"/>
    <x v="114"/>
    <m/>
    <m/>
    <e v="#DIV/0!"/>
    <n v="1"/>
    <m/>
    <n v="0"/>
    <n v="1"/>
    <n v="0"/>
    <n v="0"/>
  </r>
  <r>
    <m/>
    <m/>
    <x v="116"/>
    <x v="115"/>
    <n v="1913"/>
    <n v="1185"/>
    <n v="61.944589649764772"/>
    <n v="77"/>
    <n v="60"/>
    <n v="77.922077922077932"/>
    <n v="1990"/>
    <n v="1245"/>
    <n v="62.562814070351756"/>
  </r>
  <r>
    <m/>
    <m/>
    <x v="117"/>
    <x v="116"/>
    <n v="17"/>
    <n v="11"/>
    <n v="64.705882352941174"/>
    <n v="45"/>
    <n v="57"/>
    <n v="126.66666666666666"/>
    <n v="62"/>
    <n v="68"/>
    <n v="109.6774193548387"/>
  </r>
  <r>
    <m/>
    <m/>
    <x v="118"/>
    <x v="117"/>
    <m/>
    <n v="1"/>
    <e v="#DIV/0!"/>
    <m/>
    <m/>
    <e v="#DIV/0!"/>
    <n v="0"/>
    <n v="1"/>
    <e v="#DIV/0!"/>
  </r>
  <r>
    <m/>
    <m/>
    <x v="119"/>
    <x v="118"/>
    <m/>
    <m/>
    <e v="#DIV/0!"/>
    <m/>
    <m/>
    <e v="#DIV/0!"/>
    <n v="0"/>
    <n v="0"/>
    <e v="#DIV/0!"/>
  </r>
  <r>
    <m/>
    <m/>
    <x v="120"/>
    <x v="119"/>
    <n v="76"/>
    <n v="73"/>
    <n v="96.05263157894737"/>
    <n v="1"/>
    <m/>
    <n v="0"/>
    <n v="77"/>
    <n v="73"/>
    <n v="94.805194805194802"/>
  </r>
  <r>
    <m/>
    <m/>
    <x v="121"/>
    <x v="120"/>
    <m/>
    <m/>
    <e v="#DIV/0!"/>
    <m/>
    <m/>
    <e v="#DIV/0!"/>
    <n v="0"/>
    <n v="0"/>
    <e v="#DIV/0!"/>
  </r>
  <r>
    <m/>
    <m/>
    <x v="122"/>
    <x v="121"/>
    <m/>
    <m/>
    <e v="#DIV/0!"/>
    <n v="1"/>
    <m/>
    <n v="0"/>
    <n v="1"/>
    <n v="0"/>
    <n v="0"/>
  </r>
  <r>
    <m/>
    <m/>
    <x v="123"/>
    <x v="122"/>
    <m/>
    <m/>
    <e v="#DIV/0!"/>
    <n v="416"/>
    <n v="391"/>
    <n v="93.990384615384613"/>
    <n v="416"/>
    <n v="391"/>
    <n v="93.990384615384613"/>
  </r>
  <r>
    <m/>
    <m/>
    <x v="124"/>
    <x v="123"/>
    <n v="297"/>
    <n v="220"/>
    <n v="74.074074074074076"/>
    <n v="23"/>
    <n v="39"/>
    <n v="169.56521739130434"/>
    <n v="320"/>
    <n v="259"/>
    <n v="80.9375"/>
  </r>
  <r>
    <m/>
    <m/>
    <x v="83"/>
    <x v="82"/>
    <m/>
    <m/>
    <e v="#DIV/0!"/>
    <m/>
    <m/>
    <e v="#DIV/0!"/>
    <n v="0"/>
    <n v="0"/>
    <e v="#DIV/0!"/>
  </r>
  <r>
    <m/>
    <m/>
    <x v="63"/>
    <x v="62"/>
    <n v="1"/>
    <m/>
    <n v="0"/>
    <n v="3"/>
    <n v="5"/>
    <n v="166.66666666666669"/>
    <n v="4"/>
    <n v="5"/>
    <n v="125"/>
  </r>
  <r>
    <m/>
    <m/>
    <x v="125"/>
    <x v="124"/>
    <n v="21"/>
    <n v="19"/>
    <n v="90.476190476190482"/>
    <n v="80"/>
    <n v="81"/>
    <n v="101.25"/>
    <n v="101"/>
    <n v="100"/>
    <n v="99.009900990099013"/>
  </r>
  <r>
    <m/>
    <m/>
    <x v="126"/>
    <x v="125"/>
    <n v="110"/>
    <n v="39"/>
    <n v="35.454545454545453"/>
    <n v="242"/>
    <n v="257"/>
    <n v="106.19834710743801"/>
    <n v="352"/>
    <n v="296"/>
    <n v="84.090909090909093"/>
  </r>
  <r>
    <m/>
    <m/>
    <x v="127"/>
    <x v="126"/>
    <n v="108"/>
    <n v="58"/>
    <n v="53.703703703703709"/>
    <n v="576"/>
    <n v="479"/>
    <n v="83.159722222222214"/>
    <n v="684"/>
    <n v="537"/>
    <n v="78.508771929824562"/>
  </r>
  <r>
    <m/>
    <m/>
    <x v="128"/>
    <x v="127"/>
    <n v="246"/>
    <n v="89"/>
    <n v="36.178861788617887"/>
    <n v="1410"/>
    <n v="1388"/>
    <n v="98.439716312056731"/>
    <n v="1656"/>
    <n v="1477"/>
    <n v="89.190821256038646"/>
  </r>
  <r>
    <m/>
    <m/>
    <x v="4"/>
    <x v="4"/>
    <n v="163"/>
    <n v="78"/>
    <n v="47.852760736196323"/>
    <n v="745"/>
    <n v="782"/>
    <n v="104.96644295302013"/>
    <n v="908"/>
    <n v="860"/>
    <n v="94.713656387665196"/>
  </r>
  <r>
    <m/>
    <m/>
    <x v="13"/>
    <x v="13"/>
    <n v="2"/>
    <m/>
    <n v="0"/>
    <n v="101"/>
    <n v="176"/>
    <n v="174.25742574257427"/>
    <n v="103"/>
    <n v="176"/>
    <n v="170.87378640776697"/>
  </r>
  <r>
    <m/>
    <m/>
    <x v="129"/>
    <x v="128"/>
    <n v="1"/>
    <m/>
    <n v="0"/>
    <n v="442"/>
    <n v="435"/>
    <n v="98.41628959276018"/>
    <n v="443"/>
    <n v="435"/>
    <n v="98.194130925507906"/>
  </r>
  <r>
    <m/>
    <m/>
    <x v="12"/>
    <x v="12"/>
    <m/>
    <m/>
    <e v="#DIV/0!"/>
    <m/>
    <n v="3"/>
    <e v="#DIV/0!"/>
    <n v="0"/>
    <n v="3"/>
    <e v="#DIV/0!"/>
  </r>
  <r>
    <m/>
    <m/>
    <x v="130"/>
    <x v="129"/>
    <m/>
    <m/>
    <e v="#DIV/0!"/>
    <n v="550"/>
    <n v="469"/>
    <n v="85.27272727272728"/>
    <n v="550"/>
    <n v="469"/>
    <n v="85.27272727272728"/>
  </r>
  <r>
    <m/>
    <m/>
    <x v="14"/>
    <x v="14"/>
    <n v="5"/>
    <n v="3"/>
    <n v="60"/>
    <n v="67"/>
    <n v="54"/>
    <n v="80.597014925373131"/>
    <n v="72"/>
    <n v="57"/>
    <n v="79.166666666666657"/>
  </r>
  <r>
    <m/>
    <m/>
    <x v="131"/>
    <x v="130"/>
    <m/>
    <m/>
    <e v="#DIV/0!"/>
    <n v="20"/>
    <n v="4"/>
    <n v="20"/>
    <n v="20"/>
    <n v="4"/>
    <n v="20"/>
  </r>
  <r>
    <m/>
    <m/>
    <x v="132"/>
    <x v="131"/>
    <n v="3345"/>
    <n v="2574"/>
    <n v="76.950672645739914"/>
    <n v="101"/>
    <n v="79"/>
    <n v="78.21782178217822"/>
    <n v="3446"/>
    <n v="2653"/>
    <n v="76.987811955890891"/>
  </r>
  <r>
    <m/>
    <m/>
    <x v="133"/>
    <x v="132"/>
    <m/>
    <m/>
    <e v="#DIV/0!"/>
    <m/>
    <m/>
    <e v="#DIV/0!"/>
    <n v="0"/>
    <n v="0"/>
    <e v="#DIV/0!"/>
  </r>
  <r>
    <m/>
    <m/>
    <x v="134"/>
    <x v="133"/>
    <m/>
    <m/>
    <e v="#DIV/0!"/>
    <n v="2"/>
    <n v="21"/>
    <n v="1050"/>
    <n v="2"/>
    <n v="21"/>
    <n v="1050"/>
  </r>
  <r>
    <m/>
    <m/>
    <x v="10"/>
    <x v="10"/>
    <m/>
    <m/>
    <e v="#DIV/0!"/>
    <n v="5"/>
    <n v="14"/>
    <n v="280"/>
    <n v="5"/>
    <n v="14"/>
    <n v="280"/>
  </r>
  <r>
    <m/>
    <m/>
    <x v="6"/>
    <x v="6"/>
    <m/>
    <m/>
    <e v="#DIV/0!"/>
    <n v="23"/>
    <n v="48"/>
    <n v="208.69565217391303"/>
    <n v="23"/>
    <n v="48"/>
    <n v="208.69565217391303"/>
  </r>
  <r>
    <m/>
    <m/>
    <x v="7"/>
    <x v="7"/>
    <m/>
    <m/>
    <e v="#DIV/0!"/>
    <n v="8"/>
    <n v="7"/>
    <n v="87.5"/>
    <n v="8"/>
    <n v="7"/>
    <n v="87.5"/>
  </r>
  <r>
    <m/>
    <m/>
    <x v="135"/>
    <x v="134"/>
    <m/>
    <m/>
    <e v="#DIV/0!"/>
    <n v="121"/>
    <n v="82"/>
    <n v="67.768595041322314"/>
    <n v="121"/>
    <n v="82"/>
    <n v="67.768595041322314"/>
  </r>
  <r>
    <m/>
    <m/>
    <x v="136"/>
    <x v="135"/>
    <m/>
    <m/>
    <e v="#DIV/0!"/>
    <n v="29"/>
    <n v="20"/>
    <n v="68.965517241379317"/>
    <n v="29"/>
    <n v="20"/>
    <n v="68.965517241379317"/>
  </r>
  <r>
    <m/>
    <m/>
    <x v="137"/>
    <x v="136"/>
    <m/>
    <m/>
    <e v="#DIV/0!"/>
    <m/>
    <m/>
    <e v="#DIV/0!"/>
    <n v="0"/>
    <n v="0"/>
    <e v="#DIV/0!"/>
  </r>
  <r>
    <m/>
    <m/>
    <x v="93"/>
    <x v="92"/>
    <m/>
    <m/>
    <e v="#DIV/0!"/>
    <n v="16"/>
    <n v="8"/>
    <n v="50"/>
    <n v="16"/>
    <n v="8"/>
    <n v="50"/>
  </r>
  <r>
    <m/>
    <m/>
    <x v="138"/>
    <x v="137"/>
    <m/>
    <m/>
    <e v="#DIV/0!"/>
    <n v="218"/>
    <n v="205"/>
    <n v="94.036697247706428"/>
    <n v="218"/>
    <n v="205"/>
    <n v="94.036697247706428"/>
  </r>
  <r>
    <m/>
    <m/>
    <x v="139"/>
    <x v="138"/>
    <m/>
    <m/>
    <e v="#DIV/0!"/>
    <m/>
    <n v="1"/>
    <e v="#DIV/0!"/>
    <n v="0"/>
    <n v="1"/>
    <e v="#DIV/0!"/>
  </r>
  <r>
    <m/>
    <m/>
    <x v="140"/>
    <x v="139"/>
    <m/>
    <m/>
    <e v="#DIV/0!"/>
    <m/>
    <m/>
    <e v="#DIV/0!"/>
    <n v="0"/>
    <n v="0"/>
    <e v="#DIV/0!"/>
  </r>
  <r>
    <m/>
    <m/>
    <x v="18"/>
    <x v="18"/>
    <m/>
    <m/>
    <e v="#DIV/0!"/>
    <m/>
    <m/>
    <e v="#DIV/0!"/>
    <n v="0"/>
    <n v="0"/>
    <e v="#DIV/0!"/>
  </r>
  <r>
    <m/>
    <m/>
    <x v="3"/>
    <x v="3"/>
    <n v="102"/>
    <n v="26"/>
    <n v="25.490196078431371"/>
    <n v="1282"/>
    <n v="1182"/>
    <n v="92.199687987519496"/>
    <n v="1384"/>
    <n v="1208"/>
    <n v="87.283236994219649"/>
  </r>
  <r>
    <m/>
    <m/>
    <x v="141"/>
    <x v="140"/>
    <n v="1"/>
    <m/>
    <n v="0"/>
    <n v="14"/>
    <n v="23"/>
    <n v="164.28571428571428"/>
    <n v="15"/>
    <n v="23"/>
    <n v="153.33333333333334"/>
  </r>
  <r>
    <m/>
    <m/>
    <x v="142"/>
    <x v="141"/>
    <m/>
    <m/>
    <e v="#DIV/0!"/>
    <n v="13"/>
    <m/>
    <n v="0"/>
    <n v="13"/>
    <n v="0"/>
    <n v="0"/>
  </r>
  <r>
    <m/>
    <m/>
    <x v="19"/>
    <x v="19"/>
    <n v="8"/>
    <n v="4"/>
    <n v="50"/>
    <n v="413"/>
    <n v="356"/>
    <n v="86.198547215496362"/>
    <n v="421"/>
    <n v="360"/>
    <n v="85.510688836104507"/>
  </r>
  <r>
    <m/>
    <m/>
    <x v="143"/>
    <x v="142"/>
    <m/>
    <m/>
    <e v="#DIV/0!"/>
    <m/>
    <m/>
    <e v="#DIV/0!"/>
    <n v="0"/>
    <n v="0"/>
    <e v="#DIV/0!"/>
  </r>
  <r>
    <m/>
    <m/>
    <x v="144"/>
    <x v="143"/>
    <m/>
    <m/>
    <e v="#DIV/0!"/>
    <n v="12"/>
    <n v="13"/>
    <n v="108.33333333333333"/>
    <n v="12"/>
    <n v="13"/>
    <n v="108.33333333333333"/>
  </r>
  <r>
    <m/>
    <m/>
    <x v="145"/>
    <x v="144"/>
    <n v="3"/>
    <n v="2"/>
    <n v="66.666666666666657"/>
    <m/>
    <m/>
    <e v="#DIV/0!"/>
    <n v="3"/>
    <n v="2"/>
    <n v="66.666666666666657"/>
  </r>
  <r>
    <m/>
    <m/>
    <x v="5"/>
    <x v="5"/>
    <n v="5"/>
    <n v="1"/>
    <n v="20"/>
    <n v="680"/>
    <n v="775"/>
    <n v="113.97058823529412"/>
    <n v="685"/>
    <n v="776"/>
    <n v="113.28467153284672"/>
  </r>
  <r>
    <m/>
    <m/>
    <x v="146"/>
    <x v="145"/>
    <m/>
    <m/>
    <e v="#DIV/0!"/>
    <n v="2"/>
    <m/>
    <n v="0"/>
    <n v="2"/>
    <n v="0"/>
    <n v="0"/>
  </r>
  <r>
    <m/>
    <m/>
    <x v="147"/>
    <x v="146"/>
    <m/>
    <m/>
    <e v="#DIV/0!"/>
    <m/>
    <m/>
    <e v="#DIV/0!"/>
    <n v="0"/>
    <n v="0"/>
    <e v="#DIV/0!"/>
  </r>
  <r>
    <m/>
    <m/>
    <x v="148"/>
    <x v="147"/>
    <n v="1"/>
    <m/>
    <n v="0"/>
    <m/>
    <n v="1"/>
    <e v="#DIV/0!"/>
    <n v="1"/>
    <n v="1"/>
    <n v="100"/>
  </r>
  <r>
    <m/>
    <m/>
    <x v="149"/>
    <x v="148"/>
    <n v="3"/>
    <n v="1"/>
    <n v="33.333333333333329"/>
    <n v="19"/>
    <n v="12"/>
    <n v="63.157894736842103"/>
    <n v="22"/>
    <n v="13"/>
    <n v="59.090909090909093"/>
  </r>
  <r>
    <m/>
    <m/>
    <x v="150"/>
    <x v="149"/>
    <m/>
    <m/>
    <e v="#DIV/0!"/>
    <m/>
    <m/>
    <e v="#DIV/0!"/>
    <n v="0"/>
    <n v="0"/>
    <e v="#DIV/0!"/>
  </r>
  <r>
    <m/>
    <m/>
    <x v="151"/>
    <x v="150"/>
    <m/>
    <m/>
    <e v="#DIV/0!"/>
    <n v="7"/>
    <n v="11"/>
    <n v="157.14285714285714"/>
    <n v="7"/>
    <n v="11"/>
    <n v="157.14285714285714"/>
  </r>
  <r>
    <m/>
    <m/>
    <x v="152"/>
    <x v="151"/>
    <m/>
    <m/>
    <e v="#DIV/0!"/>
    <m/>
    <m/>
    <e v="#DIV/0!"/>
    <n v="0"/>
    <n v="0"/>
    <e v="#DIV/0!"/>
  </r>
  <r>
    <m/>
    <m/>
    <x v="153"/>
    <x v="152"/>
    <m/>
    <m/>
    <e v="#DIV/0!"/>
    <m/>
    <m/>
    <e v="#DIV/0!"/>
    <n v="0"/>
    <n v="0"/>
    <e v="#DIV/0!"/>
  </r>
  <r>
    <m/>
    <m/>
    <x v="154"/>
    <x v="153"/>
    <m/>
    <m/>
    <e v="#DIV/0!"/>
    <m/>
    <m/>
    <e v="#DIV/0!"/>
    <n v="0"/>
    <n v="0"/>
    <e v="#DIV/0!"/>
  </r>
  <r>
    <m/>
    <m/>
    <x v="155"/>
    <x v="154"/>
    <m/>
    <m/>
    <e v="#DIV/0!"/>
    <m/>
    <m/>
    <e v="#DIV/0!"/>
    <n v="0"/>
    <n v="0"/>
    <e v="#DIV/0!"/>
  </r>
  <r>
    <m/>
    <m/>
    <x v="156"/>
    <x v="155"/>
    <n v="2"/>
    <m/>
    <n v="0"/>
    <n v="7"/>
    <n v="5"/>
    <n v="71.428571428571431"/>
    <n v="9"/>
    <n v="5"/>
    <n v="55.555555555555557"/>
  </r>
  <r>
    <m/>
    <m/>
    <x v="85"/>
    <x v="84"/>
    <m/>
    <m/>
    <e v="#DIV/0!"/>
    <m/>
    <m/>
    <e v="#DIV/0!"/>
    <n v="0"/>
    <n v="0"/>
    <e v="#DIV/0!"/>
  </r>
  <r>
    <m/>
    <m/>
    <x v="157"/>
    <x v="156"/>
    <n v="99"/>
    <n v="76"/>
    <n v="76.767676767676761"/>
    <n v="34"/>
    <n v="15"/>
    <n v="44.117647058823529"/>
    <n v="133"/>
    <n v="91"/>
    <n v="68.421052631578945"/>
  </r>
  <r>
    <m/>
    <m/>
    <x v="52"/>
    <x v="51"/>
    <n v="2"/>
    <n v="3"/>
    <n v="150"/>
    <n v="2"/>
    <n v="1"/>
    <n v="50"/>
    <n v="4"/>
    <n v="4"/>
    <n v="100"/>
  </r>
  <r>
    <m/>
    <m/>
    <x v="55"/>
    <x v="54"/>
    <n v="11"/>
    <n v="3"/>
    <n v="27.27272727272727"/>
    <n v="126"/>
    <n v="88"/>
    <n v="69.841269841269835"/>
    <n v="137"/>
    <n v="91"/>
    <n v="66.423357664233578"/>
  </r>
  <r>
    <m/>
    <m/>
    <x v="158"/>
    <x v="157"/>
    <m/>
    <m/>
    <e v="#DIV/0!"/>
    <m/>
    <n v="1"/>
    <e v="#DIV/0!"/>
    <n v="0"/>
    <n v="1"/>
    <e v="#DIV/0!"/>
  </r>
  <r>
    <m/>
    <m/>
    <x v="159"/>
    <x v="158"/>
    <n v="1"/>
    <m/>
    <n v="0"/>
    <m/>
    <m/>
    <e v="#DIV/0!"/>
    <n v="1"/>
    <n v="0"/>
    <n v="0"/>
  </r>
  <r>
    <m/>
    <m/>
    <x v="111"/>
    <x v="110"/>
    <m/>
    <m/>
    <e v="#DIV/0!"/>
    <m/>
    <m/>
    <e v="#DIV/0!"/>
    <n v="0"/>
    <n v="0"/>
    <e v="#DIV/0!"/>
  </r>
  <r>
    <m/>
    <m/>
    <x v="88"/>
    <x v="87"/>
    <m/>
    <m/>
    <e v="#DIV/0!"/>
    <m/>
    <m/>
    <e v="#DIV/0!"/>
    <n v="0"/>
    <n v="0"/>
    <e v="#DIV/0!"/>
  </r>
  <r>
    <m/>
    <m/>
    <x v="160"/>
    <x v="159"/>
    <n v="1"/>
    <m/>
    <n v="0"/>
    <n v="3"/>
    <n v="3"/>
    <n v="100"/>
    <n v="4"/>
    <n v="3"/>
    <n v="75"/>
  </r>
  <r>
    <m/>
    <m/>
    <x v="161"/>
    <x v="160"/>
    <m/>
    <m/>
    <e v="#DIV/0!"/>
    <n v="12"/>
    <n v="7"/>
    <n v="58.333333333333336"/>
    <n v="12"/>
    <n v="7"/>
    <n v="58.333333333333336"/>
  </r>
  <r>
    <m/>
    <m/>
    <x v="162"/>
    <x v="161"/>
    <m/>
    <m/>
    <e v="#DIV/0!"/>
    <m/>
    <m/>
    <e v="#DIV/0!"/>
    <n v="0"/>
    <n v="0"/>
    <e v="#DIV/0!"/>
  </r>
  <r>
    <m/>
    <m/>
    <x v="163"/>
    <x v="162"/>
    <m/>
    <m/>
    <e v="#DIV/0!"/>
    <m/>
    <m/>
    <e v="#DIV/0!"/>
    <n v="0"/>
    <n v="0"/>
    <e v="#DIV/0!"/>
  </r>
  <r>
    <m/>
    <m/>
    <x v="164"/>
    <x v="163"/>
    <m/>
    <m/>
    <e v="#DIV/0!"/>
    <n v="1"/>
    <m/>
    <n v="0"/>
    <n v="1"/>
    <n v="0"/>
    <n v="0"/>
  </r>
  <r>
    <m/>
    <m/>
    <x v="165"/>
    <x v="164"/>
    <m/>
    <m/>
    <e v="#DIV/0!"/>
    <m/>
    <n v="1"/>
    <e v="#DIV/0!"/>
    <n v="0"/>
    <n v="1"/>
    <e v="#DIV/0!"/>
  </r>
  <r>
    <m/>
    <m/>
    <x v="166"/>
    <x v="165"/>
    <m/>
    <m/>
    <e v="#DIV/0!"/>
    <n v="2"/>
    <n v="1"/>
    <n v="50"/>
    <n v="2"/>
    <n v="1"/>
    <n v="50"/>
  </r>
  <r>
    <m/>
    <m/>
    <x v="167"/>
    <x v="166"/>
    <m/>
    <m/>
    <e v="#DIV/0!"/>
    <m/>
    <n v="1"/>
    <e v="#DIV/0!"/>
    <n v="0"/>
    <n v="1"/>
    <e v="#DIV/0!"/>
  </r>
  <r>
    <m/>
    <m/>
    <x v="168"/>
    <x v="167"/>
    <m/>
    <m/>
    <e v="#DIV/0!"/>
    <m/>
    <n v="1"/>
    <e v="#DIV/0!"/>
    <n v="0"/>
    <n v="1"/>
    <e v="#DIV/0!"/>
  </r>
  <r>
    <m/>
    <m/>
    <x v="169"/>
    <x v="168"/>
    <m/>
    <m/>
    <e v="#DIV/0!"/>
    <m/>
    <m/>
    <e v="#DIV/0!"/>
    <n v="0"/>
    <n v="0"/>
    <e v="#DIV/0!"/>
  </r>
  <r>
    <m/>
    <m/>
    <x v="83"/>
    <x v="82"/>
    <m/>
    <m/>
    <e v="#DIV/0!"/>
    <m/>
    <m/>
    <e v="#DIV/0!"/>
    <n v="0"/>
    <n v="0"/>
    <e v="#DIV/0!"/>
  </r>
  <r>
    <m/>
    <m/>
    <x v="170"/>
    <x v="169"/>
    <m/>
    <m/>
    <e v="#DIV/0!"/>
    <m/>
    <m/>
    <e v="#DIV/0!"/>
    <n v="0"/>
    <n v="0"/>
    <e v="#DIV/0!"/>
  </r>
  <r>
    <m/>
    <m/>
    <x v="171"/>
    <x v="170"/>
    <m/>
    <m/>
    <e v="#DIV/0!"/>
    <m/>
    <n v="2"/>
    <e v="#DIV/0!"/>
    <n v="0"/>
    <n v="2"/>
    <e v="#DIV/0!"/>
  </r>
  <r>
    <m/>
    <m/>
    <x v="172"/>
    <x v="171"/>
    <n v="1"/>
    <m/>
    <n v="0"/>
    <n v="1"/>
    <m/>
    <n v="0"/>
    <n v="2"/>
    <n v="0"/>
    <n v="0"/>
  </r>
  <r>
    <m/>
    <m/>
    <x v="173"/>
    <x v="172"/>
    <m/>
    <m/>
    <e v="#DIV/0!"/>
    <m/>
    <m/>
    <e v="#DIV/0!"/>
    <n v="0"/>
    <n v="0"/>
    <e v="#DIV/0!"/>
  </r>
  <r>
    <m/>
    <m/>
    <x v="174"/>
    <x v="173"/>
    <m/>
    <m/>
    <e v="#DIV/0!"/>
    <m/>
    <m/>
    <e v="#DIV/0!"/>
    <n v="0"/>
    <n v="0"/>
    <e v="#DIV/0!"/>
  </r>
  <r>
    <m/>
    <m/>
    <x v="11"/>
    <x v="11"/>
    <m/>
    <n v="3"/>
    <e v="#DIV/0!"/>
    <n v="59"/>
    <n v="336"/>
    <n v="569.49152542372883"/>
    <n v="59"/>
    <n v="339"/>
    <n v="574.57627118644064"/>
  </r>
  <r>
    <m/>
    <m/>
    <x v="15"/>
    <x v="15"/>
    <m/>
    <m/>
    <e v="#DIV/0!"/>
    <n v="6"/>
    <m/>
    <n v="0"/>
    <n v="6"/>
    <n v="0"/>
    <n v="0"/>
  </r>
  <r>
    <m/>
    <m/>
    <x v="16"/>
    <x v="16"/>
    <m/>
    <m/>
    <e v="#DIV/0!"/>
    <n v="8"/>
    <m/>
    <n v="0"/>
    <n v="8"/>
    <n v="0"/>
    <n v="0"/>
  </r>
  <r>
    <m/>
    <m/>
    <x v="175"/>
    <x v="174"/>
    <m/>
    <m/>
    <e v="#DIV/0!"/>
    <n v="1"/>
    <m/>
    <n v="0"/>
    <n v="1"/>
    <n v="0"/>
    <n v="0"/>
  </r>
  <r>
    <m/>
    <m/>
    <x v="176"/>
    <x v="175"/>
    <n v="2"/>
    <m/>
    <n v="0"/>
    <n v="1"/>
    <m/>
    <n v="0"/>
    <n v="3"/>
    <n v="0"/>
    <n v="0"/>
  </r>
  <r>
    <m/>
    <m/>
    <x v="177"/>
    <x v="176"/>
    <m/>
    <m/>
    <e v="#DIV/0!"/>
    <n v="2"/>
    <n v="2"/>
    <n v="100"/>
    <n v="2"/>
    <n v="2"/>
    <n v="100"/>
  </r>
  <r>
    <m/>
    <m/>
    <x v="178"/>
    <x v="177"/>
    <m/>
    <m/>
    <e v="#DIV/0!"/>
    <n v="11"/>
    <m/>
    <n v="0"/>
    <n v="11"/>
    <n v="0"/>
    <n v="0"/>
  </r>
  <r>
    <m/>
    <m/>
    <x v="179"/>
    <x v="178"/>
    <m/>
    <n v="26"/>
    <e v="#DIV/0!"/>
    <m/>
    <m/>
    <e v="#DIV/0!"/>
    <n v="0"/>
    <n v="26"/>
    <e v="#DIV/0!"/>
  </r>
  <r>
    <m/>
    <m/>
    <x v="180"/>
    <x v="179"/>
    <m/>
    <n v="1"/>
    <e v="#DIV/0!"/>
    <m/>
    <m/>
    <e v="#DIV/0!"/>
    <n v="0"/>
    <n v="1"/>
    <e v="#DIV/0!"/>
  </r>
  <r>
    <m/>
    <m/>
    <x v="181"/>
    <x v="180"/>
    <m/>
    <m/>
    <e v="#DIV/0!"/>
    <m/>
    <n v="1"/>
    <e v="#DIV/0!"/>
    <n v="0"/>
    <n v="1"/>
    <e v="#DIV/0!"/>
  </r>
  <r>
    <m/>
    <m/>
    <x v="9"/>
    <x v="9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akušerstva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0"/>
    <e v="#DIV/0!"/>
    <n v="19519"/>
    <n v="13660"/>
    <n v="69.983093396178091"/>
    <n v="19519"/>
    <n v="13660"/>
    <n v="69.983093396178091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0"/>
    <e v="#DIV/0!"/>
    <n v="19519"/>
    <n v="13660"/>
    <n v="69.983093396178091"/>
    <n v="19519"/>
    <n v="13660"/>
    <n v="69.983093396178091"/>
  </r>
  <r>
    <m/>
    <m/>
    <x v="168"/>
    <x v="167"/>
    <m/>
    <m/>
    <e v="#DIV/0!"/>
    <n v="3"/>
    <n v="2"/>
    <n v="66.666666666666657"/>
    <n v="3"/>
    <n v="2"/>
    <n v="66.666666666666657"/>
  </r>
  <r>
    <m/>
    <m/>
    <x v="182"/>
    <x v="181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165"/>
    <x v="164"/>
    <m/>
    <m/>
    <e v="#DIV/0!"/>
    <n v="3"/>
    <n v="2"/>
    <n v="66.666666666666657"/>
    <n v="3"/>
    <n v="2"/>
    <n v="66.666666666666657"/>
  </r>
  <r>
    <m/>
    <m/>
    <x v="167"/>
    <x v="166"/>
    <m/>
    <m/>
    <e v="#DIV/0!"/>
    <n v="3"/>
    <n v="2"/>
    <n v="66.666666666666657"/>
    <n v="3"/>
    <n v="2"/>
    <n v="66.666666666666657"/>
  </r>
  <r>
    <m/>
    <m/>
    <x v="184"/>
    <x v="183"/>
    <m/>
    <m/>
    <e v="#DIV/0!"/>
    <m/>
    <m/>
    <e v="#DIV/0!"/>
    <n v="0"/>
    <n v="0"/>
    <e v="#DIV/0!"/>
  </r>
  <r>
    <m/>
    <m/>
    <x v="108"/>
    <x v="107"/>
    <m/>
    <m/>
    <e v="#DIV/0!"/>
    <n v="2168"/>
    <n v="1611"/>
    <n v="74.308118081180808"/>
    <n v="2168"/>
    <n v="1611"/>
    <n v="74.308118081180808"/>
  </r>
  <r>
    <m/>
    <m/>
    <x v="83"/>
    <x v="82"/>
    <m/>
    <m/>
    <e v="#DIV/0!"/>
    <n v="2"/>
    <n v="2"/>
    <n v="100"/>
    <n v="2"/>
    <n v="2"/>
    <n v="100"/>
  </r>
  <r>
    <m/>
    <m/>
    <x v="89"/>
    <x v="88"/>
    <m/>
    <m/>
    <e v="#DIV/0!"/>
    <n v="11"/>
    <n v="7"/>
    <n v="63.636363636363633"/>
    <n v="11"/>
    <n v="7"/>
    <n v="63.636363636363633"/>
  </r>
  <r>
    <m/>
    <m/>
    <x v="90"/>
    <x v="89"/>
    <m/>
    <m/>
    <e v="#DIV/0!"/>
    <n v="2"/>
    <n v="1"/>
    <n v="50"/>
    <n v="2"/>
    <n v="1"/>
    <n v="50"/>
  </r>
  <r>
    <m/>
    <m/>
    <x v="14"/>
    <x v="14"/>
    <m/>
    <m/>
    <e v="#DIV/0!"/>
    <n v="283"/>
    <n v="204"/>
    <n v="72.084805653710248"/>
    <n v="283"/>
    <n v="204"/>
    <n v="72.084805653710248"/>
  </r>
  <r>
    <m/>
    <m/>
    <x v="116"/>
    <x v="115"/>
    <m/>
    <m/>
    <e v="#DIV/0!"/>
    <n v="464"/>
    <n v="318"/>
    <n v="68.534482758620683"/>
    <n v="464"/>
    <n v="318"/>
    <n v="68.534482758620683"/>
  </r>
  <r>
    <m/>
    <m/>
    <x v="185"/>
    <x v="184"/>
    <m/>
    <m/>
    <e v="#DIV/0!"/>
    <n v="17"/>
    <n v="3"/>
    <n v="17.647058823529413"/>
    <n v="17"/>
    <n v="3"/>
    <n v="17.647058823529413"/>
  </r>
  <r>
    <m/>
    <m/>
    <x v="186"/>
    <x v="185"/>
    <m/>
    <m/>
    <e v="#DIV/0!"/>
    <n v="13"/>
    <n v="8"/>
    <n v="61.53846153846154"/>
    <n v="13"/>
    <n v="8"/>
    <n v="61.53846153846154"/>
  </r>
  <r>
    <m/>
    <m/>
    <x v="187"/>
    <x v="186"/>
    <m/>
    <m/>
    <e v="#DIV/0!"/>
    <n v="52"/>
    <n v="37"/>
    <n v="71.15384615384616"/>
    <n v="52"/>
    <n v="37"/>
    <n v="71.15384615384616"/>
  </r>
  <r>
    <m/>
    <m/>
    <x v="188"/>
    <x v="187"/>
    <m/>
    <m/>
    <e v="#DIV/0!"/>
    <n v="236"/>
    <n v="188"/>
    <n v="79.66101694915254"/>
    <n v="236"/>
    <n v="188"/>
    <n v="79.66101694915254"/>
  </r>
  <r>
    <m/>
    <m/>
    <x v="189"/>
    <x v="188"/>
    <m/>
    <m/>
    <e v="#DIV/0!"/>
    <m/>
    <m/>
    <e v="#DIV/0!"/>
    <n v="0"/>
    <n v="0"/>
    <e v="#DIV/0!"/>
  </r>
  <r>
    <m/>
    <m/>
    <x v="190"/>
    <x v="189"/>
    <m/>
    <m/>
    <e v="#DIV/0!"/>
    <n v="1"/>
    <n v="1"/>
    <n v="100"/>
    <n v="1"/>
    <n v="1"/>
    <n v="100"/>
  </r>
  <r>
    <m/>
    <m/>
    <x v="73"/>
    <x v="72"/>
    <m/>
    <m/>
    <e v="#DIV/0!"/>
    <n v="151"/>
    <n v="93"/>
    <n v="61.589403973509938"/>
    <n v="151"/>
    <n v="93"/>
    <n v="61.589403973509938"/>
  </r>
  <r>
    <m/>
    <m/>
    <x v="74"/>
    <x v="73"/>
    <m/>
    <m/>
    <e v="#DIV/0!"/>
    <n v="14"/>
    <n v="7"/>
    <n v="50"/>
    <n v="14"/>
    <n v="7"/>
    <n v="50"/>
  </r>
  <r>
    <m/>
    <m/>
    <x v="148"/>
    <x v="147"/>
    <m/>
    <m/>
    <e v="#DIV/0!"/>
    <n v="25"/>
    <n v="26"/>
    <n v="104"/>
    <n v="25"/>
    <n v="26"/>
    <n v="104"/>
  </r>
  <r>
    <m/>
    <m/>
    <x v="191"/>
    <x v="190"/>
    <m/>
    <m/>
    <e v="#DIV/0!"/>
    <n v="153"/>
    <n v="85"/>
    <n v="55.555555555555557"/>
    <n v="153"/>
    <n v="85"/>
    <n v="55.555555555555557"/>
  </r>
  <r>
    <m/>
    <m/>
    <x v="181"/>
    <x v="180"/>
    <m/>
    <m/>
    <e v="#DIV/0!"/>
    <n v="14"/>
    <n v="9"/>
    <n v="64.285714285714292"/>
    <n v="14"/>
    <n v="9"/>
    <n v="64.285714285714292"/>
  </r>
  <r>
    <m/>
    <m/>
    <x v="153"/>
    <x v="152"/>
    <m/>
    <m/>
    <e v="#DIV/0!"/>
    <n v="454"/>
    <n v="334"/>
    <n v="73.568281938325995"/>
    <n v="454"/>
    <n v="334"/>
    <n v="73.568281938325995"/>
  </r>
  <r>
    <m/>
    <m/>
    <x v="10"/>
    <x v="10"/>
    <m/>
    <m/>
    <e v="#DIV/0!"/>
    <n v="2"/>
    <n v="3"/>
    <n v="150"/>
    <n v="2"/>
    <n v="3"/>
    <n v="150"/>
  </r>
  <r>
    <m/>
    <m/>
    <x v="151"/>
    <x v="150"/>
    <m/>
    <m/>
    <e v="#DIV/0!"/>
    <n v="11"/>
    <n v="20"/>
    <n v="181.81818181818181"/>
    <n v="11"/>
    <n v="20"/>
    <n v="181.81818181818181"/>
  </r>
  <r>
    <m/>
    <m/>
    <x v="170"/>
    <x v="169"/>
    <m/>
    <m/>
    <e v="#DIV/0!"/>
    <n v="48"/>
    <n v="23"/>
    <n v="47.916666666666671"/>
    <n v="48"/>
    <n v="23"/>
    <n v="47.916666666666671"/>
  </r>
  <r>
    <m/>
    <m/>
    <x v="123"/>
    <x v="122"/>
    <m/>
    <m/>
    <e v="#DIV/0!"/>
    <n v="784"/>
    <n v="534"/>
    <n v="68.112244897959187"/>
    <n v="784"/>
    <n v="534"/>
    <n v="68.112244897959187"/>
  </r>
  <r>
    <m/>
    <m/>
    <x v="129"/>
    <x v="128"/>
    <m/>
    <m/>
    <e v="#DIV/0!"/>
    <n v="669"/>
    <n v="453"/>
    <n v="67.713004484304932"/>
    <n v="669"/>
    <n v="453"/>
    <n v="67.713004484304932"/>
  </r>
  <r>
    <m/>
    <m/>
    <x v="192"/>
    <x v="191"/>
    <m/>
    <m/>
    <e v="#DIV/0!"/>
    <n v="59"/>
    <n v="38"/>
    <n v="64.406779661016941"/>
    <n v="59"/>
    <n v="38"/>
    <n v="64.406779661016941"/>
  </r>
  <r>
    <m/>
    <m/>
    <x v="12"/>
    <x v="12"/>
    <m/>
    <m/>
    <e v="#DIV/0!"/>
    <n v="11"/>
    <n v="23"/>
    <n v="209.09090909090909"/>
    <n v="11"/>
    <n v="23"/>
    <n v="209.09090909090909"/>
  </r>
  <r>
    <m/>
    <m/>
    <x v="130"/>
    <x v="129"/>
    <m/>
    <m/>
    <e v="#DIV/0!"/>
    <n v="939"/>
    <n v="649"/>
    <n v="69.116080937167197"/>
    <n v="939"/>
    <n v="649"/>
    <n v="69.116080937167197"/>
  </r>
  <r>
    <m/>
    <m/>
    <x v="193"/>
    <x v="192"/>
    <m/>
    <m/>
    <e v="#DIV/0!"/>
    <n v="19"/>
    <n v="13"/>
    <n v="68.421052631578945"/>
    <n v="19"/>
    <n v="13"/>
    <n v="68.421052631578945"/>
  </r>
  <r>
    <m/>
    <m/>
    <x v="109"/>
    <x v="108"/>
    <m/>
    <m/>
    <e v="#DIV/0!"/>
    <n v="216"/>
    <n v="142"/>
    <n v="65.740740740740748"/>
    <n v="216"/>
    <n v="142"/>
    <n v="65.740740740740748"/>
  </r>
  <r>
    <m/>
    <m/>
    <x v="147"/>
    <x v="146"/>
    <m/>
    <m/>
    <e v="#DIV/0!"/>
    <m/>
    <m/>
    <e v="#DIV/0!"/>
    <n v="0"/>
    <n v="0"/>
    <e v="#DIV/0!"/>
  </r>
  <r>
    <m/>
    <m/>
    <x v="194"/>
    <x v="193"/>
    <m/>
    <m/>
    <e v="#DIV/0!"/>
    <m/>
    <m/>
    <e v="#DIV/0!"/>
    <n v="0"/>
    <n v="0"/>
    <e v="#DIV/0!"/>
  </r>
  <r>
    <m/>
    <m/>
    <x v="195"/>
    <x v="194"/>
    <m/>
    <m/>
    <e v="#DIV/0!"/>
    <n v="458"/>
    <n v="319"/>
    <n v="69.650655021834069"/>
    <n v="458"/>
    <n v="319"/>
    <n v="69.650655021834069"/>
  </r>
  <r>
    <m/>
    <m/>
    <x v="134"/>
    <x v="133"/>
    <m/>
    <m/>
    <e v="#DIV/0!"/>
    <n v="4"/>
    <m/>
    <n v="0"/>
    <n v="4"/>
    <n v="0"/>
    <n v="0"/>
  </r>
  <r>
    <m/>
    <m/>
    <x v="7"/>
    <x v="7"/>
    <m/>
    <m/>
    <e v="#DIV/0!"/>
    <m/>
    <m/>
    <e v="#DIV/0!"/>
    <n v="0"/>
    <n v="0"/>
    <e v="#DIV/0!"/>
  </r>
  <r>
    <m/>
    <m/>
    <x v="135"/>
    <x v="134"/>
    <m/>
    <m/>
    <e v="#DIV/0!"/>
    <n v="486"/>
    <n v="329"/>
    <n v="67.695473251028801"/>
    <n v="486"/>
    <n v="329"/>
    <n v="67.695473251028801"/>
  </r>
  <r>
    <m/>
    <m/>
    <x v="117"/>
    <x v="116"/>
    <m/>
    <m/>
    <e v="#DIV/0!"/>
    <n v="171"/>
    <n v="123"/>
    <n v="71.929824561403507"/>
    <n v="171"/>
    <n v="123"/>
    <n v="71.929824561403507"/>
  </r>
  <r>
    <m/>
    <m/>
    <x v="176"/>
    <x v="175"/>
    <m/>
    <m/>
    <e v="#DIV/0!"/>
    <m/>
    <m/>
    <e v="#DIV/0!"/>
    <n v="0"/>
    <n v="0"/>
    <e v="#DIV/0!"/>
  </r>
  <r>
    <m/>
    <m/>
    <x v="125"/>
    <x v="124"/>
    <m/>
    <m/>
    <e v="#DIV/0!"/>
    <n v="138"/>
    <n v="86"/>
    <n v="62.318840579710141"/>
    <n v="138"/>
    <n v="86"/>
    <n v="62.318840579710141"/>
  </r>
  <r>
    <m/>
    <m/>
    <x v="126"/>
    <x v="125"/>
    <m/>
    <m/>
    <e v="#DIV/0!"/>
    <n v="462"/>
    <n v="375"/>
    <n v="81.168831168831161"/>
    <n v="462"/>
    <n v="375"/>
    <n v="81.168831168831161"/>
  </r>
  <r>
    <m/>
    <m/>
    <x v="3"/>
    <x v="3"/>
    <m/>
    <m/>
    <e v="#DIV/0!"/>
    <n v="1677"/>
    <n v="1196"/>
    <n v="71.31782945736434"/>
    <n v="1677"/>
    <n v="1196"/>
    <n v="71.31782945736434"/>
  </r>
  <r>
    <m/>
    <m/>
    <x v="141"/>
    <x v="140"/>
    <m/>
    <m/>
    <e v="#DIV/0!"/>
    <n v="5"/>
    <n v="4"/>
    <n v="80"/>
    <n v="5"/>
    <n v="4"/>
    <n v="80"/>
  </r>
  <r>
    <m/>
    <m/>
    <x v="127"/>
    <x v="126"/>
    <m/>
    <m/>
    <e v="#DIV/0!"/>
    <n v="1686"/>
    <n v="1092"/>
    <n v="64.768683274021356"/>
    <n v="1686"/>
    <n v="1092"/>
    <n v="64.768683274021356"/>
  </r>
  <r>
    <m/>
    <m/>
    <x v="128"/>
    <x v="127"/>
    <m/>
    <m/>
    <e v="#DIV/0!"/>
    <n v="1824"/>
    <n v="1309"/>
    <n v="71.765350877192986"/>
    <n v="1824"/>
    <n v="1309"/>
    <n v="71.765350877192986"/>
  </r>
  <r>
    <m/>
    <m/>
    <x v="4"/>
    <x v="4"/>
    <m/>
    <m/>
    <e v="#DIV/0!"/>
    <n v="2102"/>
    <n v="1427"/>
    <n v="67.88772597526166"/>
    <n v="2102"/>
    <n v="1427"/>
    <n v="67.88772597526166"/>
  </r>
  <r>
    <m/>
    <m/>
    <x v="19"/>
    <x v="19"/>
    <m/>
    <m/>
    <e v="#DIV/0!"/>
    <n v="754"/>
    <n v="477"/>
    <n v="63.262599469496017"/>
    <n v="754"/>
    <n v="477"/>
    <n v="63.262599469496017"/>
  </r>
  <r>
    <m/>
    <m/>
    <x v="13"/>
    <x v="13"/>
    <m/>
    <m/>
    <e v="#DIV/0!"/>
    <n v="116"/>
    <n v="116"/>
    <n v="100"/>
    <n v="116"/>
    <n v="116"/>
    <n v="100"/>
  </r>
  <r>
    <m/>
    <m/>
    <x v="5"/>
    <x v="5"/>
    <m/>
    <m/>
    <e v="#DIV/0!"/>
    <n v="215"/>
    <n v="154"/>
    <n v="71.627906976744185"/>
    <n v="215"/>
    <n v="154"/>
    <n v="71.627906976744185"/>
  </r>
  <r>
    <m/>
    <m/>
    <x v="118"/>
    <x v="117"/>
    <m/>
    <m/>
    <e v="#DIV/0!"/>
    <m/>
    <m/>
    <e v="#DIV/0!"/>
    <n v="0"/>
    <n v="0"/>
    <e v="#DIV/0!"/>
  </r>
  <r>
    <m/>
    <m/>
    <x v="196"/>
    <x v="195"/>
    <m/>
    <m/>
    <e v="#DIV/0!"/>
    <n v="2"/>
    <m/>
    <n v="0"/>
    <n v="2"/>
    <n v="0"/>
    <n v="0"/>
  </r>
  <r>
    <m/>
    <m/>
    <x v="122"/>
    <x v="121"/>
    <m/>
    <m/>
    <e v="#DIV/0!"/>
    <n v="152"/>
    <n v="99"/>
    <n v="65.131578947368425"/>
    <n v="152"/>
    <n v="99"/>
    <n v="65.131578947368425"/>
  </r>
  <r>
    <m/>
    <m/>
    <x v="197"/>
    <x v="196"/>
    <m/>
    <m/>
    <e v="#DIV/0!"/>
    <m/>
    <m/>
    <e v="#DIV/0!"/>
    <n v="0"/>
    <n v="0"/>
    <e v="#DIV/0!"/>
  </r>
  <r>
    <m/>
    <m/>
    <x v="156"/>
    <x v="155"/>
    <m/>
    <m/>
    <e v="#DIV/0!"/>
    <m/>
    <m/>
    <e v="#DIV/0!"/>
    <n v="0"/>
    <n v="0"/>
    <e v="#DIV/0!"/>
  </r>
  <r>
    <m/>
    <m/>
    <x v="198"/>
    <x v="197"/>
    <m/>
    <m/>
    <e v="#DIV/0!"/>
    <m/>
    <m/>
    <e v="#DIV/0!"/>
    <n v="0"/>
    <n v="0"/>
    <e v="#DIV/0!"/>
  </r>
  <r>
    <m/>
    <m/>
    <x v="157"/>
    <x v="156"/>
    <m/>
    <m/>
    <e v="#DIV/0!"/>
    <n v="2070"/>
    <n v="1477"/>
    <n v="71.352657004830917"/>
    <n v="2070"/>
    <n v="1477"/>
    <n v="71.352657004830917"/>
  </r>
  <r>
    <m/>
    <m/>
    <x v="191"/>
    <x v="190"/>
    <m/>
    <m/>
    <e v="#DIV/0!"/>
    <m/>
    <m/>
    <e v="#DIV/0!"/>
    <n v="0"/>
    <n v="0"/>
    <e v="#DIV/0!"/>
  </r>
  <r>
    <m/>
    <m/>
    <x v="199"/>
    <x v="198"/>
    <m/>
    <m/>
    <e v="#DIV/0!"/>
    <m/>
    <m/>
    <e v="#DIV/0!"/>
    <n v="0"/>
    <n v="0"/>
    <e v="#DIV/0!"/>
  </r>
  <r>
    <m/>
    <m/>
    <x v="200"/>
    <x v="199"/>
    <m/>
    <m/>
    <e v="#DIV/0!"/>
    <n v="1"/>
    <m/>
    <n v="0"/>
    <n v="1"/>
    <n v="0"/>
    <n v="0"/>
  </r>
  <r>
    <m/>
    <m/>
    <x v="6"/>
    <x v="6"/>
    <m/>
    <m/>
    <e v="#DIV/0!"/>
    <n v="7"/>
    <n v="4"/>
    <n v="57.142857142857139"/>
    <n v="7"/>
    <n v="4"/>
    <n v="57.142857142857139"/>
  </r>
  <r>
    <m/>
    <m/>
    <x v="139"/>
    <x v="138"/>
    <m/>
    <m/>
    <e v="#DIV/0!"/>
    <m/>
    <m/>
    <e v="#DIV/0!"/>
    <n v="0"/>
    <n v="0"/>
    <e v="#DIV/0!"/>
  </r>
  <r>
    <m/>
    <m/>
    <x v="143"/>
    <x v="142"/>
    <m/>
    <m/>
    <e v="#DIV/0!"/>
    <m/>
    <m/>
    <e v="#DIV/0!"/>
    <n v="0"/>
    <n v="0"/>
    <e v="#DIV/0!"/>
  </r>
  <r>
    <m/>
    <m/>
    <x v="61"/>
    <x v="60"/>
    <m/>
    <m/>
    <e v="#DIV/0!"/>
    <m/>
    <m/>
    <e v="#DIV/0!"/>
    <n v="0"/>
    <n v="0"/>
    <e v="#DIV/0!"/>
  </r>
  <r>
    <m/>
    <m/>
    <x v="169"/>
    <x v="168"/>
    <m/>
    <m/>
    <e v="#DIV/0!"/>
    <m/>
    <m/>
    <e v="#DIV/0!"/>
    <n v="0"/>
    <n v="0"/>
    <e v="#DIV/0!"/>
  </r>
  <r>
    <m/>
    <m/>
    <x v="79"/>
    <x v="78"/>
    <m/>
    <m/>
    <e v="#DIV/0!"/>
    <m/>
    <m/>
    <e v="#DIV/0!"/>
    <n v="0"/>
    <n v="0"/>
    <e v="#DIV/0!"/>
  </r>
  <r>
    <m/>
    <m/>
    <x v="132"/>
    <x v="131"/>
    <m/>
    <m/>
    <e v="#DIV/0!"/>
    <n v="304"/>
    <n v="214"/>
    <n v="70.39473684210526"/>
    <n v="304"/>
    <n v="214"/>
    <n v="70.39473684210526"/>
  </r>
  <r>
    <m/>
    <m/>
    <x v="201"/>
    <x v="200"/>
    <m/>
    <m/>
    <e v="#DIV/0!"/>
    <n v="32"/>
    <n v="1"/>
    <n v="3.125"/>
    <n v="32"/>
    <n v="1"/>
    <n v="3.125"/>
  </r>
  <r>
    <m/>
    <m/>
    <x v="202"/>
    <x v="201"/>
    <m/>
    <m/>
    <e v="#DIV/0!"/>
    <n v="2"/>
    <m/>
    <n v="0"/>
    <n v="2"/>
    <n v="0"/>
    <n v="0"/>
  </r>
  <r>
    <m/>
    <m/>
    <x v="203"/>
    <x v="202"/>
    <m/>
    <m/>
    <e v="#DIV/0!"/>
    <n v="21"/>
    <n v="19"/>
    <n v="90.476190476190482"/>
    <n v="21"/>
    <n v="19"/>
    <n v="90.476190476190482"/>
  </r>
  <r>
    <m/>
    <m/>
    <x v="204"/>
    <x v="203"/>
    <m/>
    <m/>
    <e v="#DIV/0!"/>
    <n v="1"/>
    <n v="1"/>
    <n v="100"/>
    <n v="1"/>
    <n v="1"/>
    <n v="100"/>
  </r>
  <r>
    <m/>
    <m/>
    <x v="137"/>
    <x v="136"/>
    <m/>
    <m/>
    <e v="#DIV/0!"/>
    <n v="1"/>
    <m/>
    <n v="0"/>
    <n v="1"/>
    <n v="0"/>
    <n v="0"/>
  </r>
  <r>
    <m/>
    <m/>
    <x v="93"/>
    <x v="92"/>
    <m/>
    <m/>
    <e v="#DIV/0!"/>
    <n v="1"/>
    <m/>
    <n v="0"/>
    <n v="1"/>
    <n v="0"/>
    <n v="0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Infektivno odeljen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3450"/>
    <n v="3014"/>
    <n v="87.362318840579718"/>
    <n v="0"/>
    <n v="0"/>
    <e v="#DIV/0!"/>
    <n v="3450"/>
    <n v="3014"/>
    <n v="87.362318840579718"/>
  </r>
  <r>
    <m/>
    <m/>
    <x v="1"/>
    <x v="1"/>
    <n v="2236"/>
    <n v="1920"/>
    <n v="85.867620751341676"/>
    <m/>
    <m/>
    <e v="#DIV/0!"/>
    <n v="2236"/>
    <n v="1920"/>
    <n v="85.867620751341676"/>
  </r>
  <r>
    <m/>
    <m/>
    <x v="2"/>
    <x v="2"/>
    <n v="1214"/>
    <n v="1094"/>
    <n v="90.115321252059317"/>
    <m/>
    <m/>
    <e v="#DIV/0!"/>
    <n v="1214"/>
    <n v="1094"/>
    <n v="90.115321252059317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1327"/>
    <n v="915"/>
    <n v="68.952524491333833"/>
    <n v="10685"/>
    <n v="9985"/>
    <n v="93.448759943846511"/>
    <n v="12012"/>
    <n v="10900"/>
    <n v="90.74259074259075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1327"/>
    <n v="915"/>
    <n v="68.952524491333833"/>
    <n v="10685"/>
    <n v="9985"/>
    <n v="93.448759943846511"/>
    <n v="12012"/>
    <n v="10900"/>
    <n v="90.74259074259075"/>
  </r>
  <r>
    <m/>
    <m/>
    <x v="205"/>
    <x v="204"/>
    <n v="1"/>
    <m/>
    <n v="0"/>
    <n v="3"/>
    <n v="3"/>
    <n v="100"/>
    <n v="4"/>
    <n v="3"/>
    <n v="75"/>
  </r>
  <r>
    <m/>
    <m/>
    <x v="206"/>
    <x v="205"/>
    <m/>
    <n v="2"/>
    <e v="#DIV/0!"/>
    <m/>
    <m/>
    <e v="#DIV/0!"/>
    <n v="0"/>
    <n v="2"/>
    <e v="#DIV/0!"/>
  </r>
  <r>
    <m/>
    <m/>
    <x v="207"/>
    <x v="206"/>
    <m/>
    <m/>
    <e v="#DIV/0!"/>
    <m/>
    <m/>
    <e v="#DIV/0!"/>
    <n v="0"/>
    <n v="0"/>
    <e v="#DIV/0!"/>
  </r>
  <r>
    <m/>
    <m/>
    <x v="16"/>
    <x v="16"/>
    <m/>
    <m/>
    <e v="#DIV/0!"/>
    <m/>
    <n v="8"/>
    <e v="#DIV/0!"/>
    <n v="0"/>
    <n v="8"/>
    <e v="#DIV/0!"/>
  </r>
  <r>
    <m/>
    <m/>
    <x v="123"/>
    <x v="122"/>
    <m/>
    <m/>
    <e v="#DIV/0!"/>
    <n v="65"/>
    <n v="119"/>
    <n v="183.07692307692307"/>
    <n v="65"/>
    <n v="119"/>
    <n v="183.07692307692307"/>
  </r>
  <r>
    <m/>
    <m/>
    <x v="125"/>
    <x v="124"/>
    <n v="19"/>
    <n v="3"/>
    <n v="15.789473684210526"/>
    <n v="65"/>
    <n v="40"/>
    <n v="61.53846153846154"/>
    <n v="84"/>
    <n v="43"/>
    <n v="51.19047619047619"/>
  </r>
  <r>
    <m/>
    <m/>
    <x v="197"/>
    <x v="196"/>
    <n v="24"/>
    <n v="22"/>
    <n v="91.666666666666657"/>
    <n v="4"/>
    <n v="20"/>
    <n v="500"/>
    <n v="28"/>
    <n v="42"/>
    <n v="150"/>
  </r>
  <r>
    <m/>
    <m/>
    <x v="127"/>
    <x v="126"/>
    <n v="186"/>
    <n v="105"/>
    <n v="56.451612903225815"/>
    <n v="1383"/>
    <n v="1012"/>
    <n v="73.17425885755604"/>
    <n v="1569"/>
    <n v="1117"/>
    <n v="71.191841937539834"/>
  </r>
  <r>
    <m/>
    <m/>
    <x v="128"/>
    <x v="127"/>
    <n v="400"/>
    <n v="285"/>
    <n v="71.25"/>
    <n v="2375"/>
    <n v="2109"/>
    <n v="88.8"/>
    <n v="2775"/>
    <n v="2394"/>
    <n v="86.27027027027026"/>
  </r>
  <r>
    <m/>
    <m/>
    <x v="130"/>
    <x v="129"/>
    <n v="29"/>
    <n v="13"/>
    <n v="44.827586206896555"/>
    <n v="370"/>
    <n v="308"/>
    <n v="83.243243243243242"/>
    <n v="399"/>
    <n v="321"/>
    <n v="80.451127819548873"/>
  </r>
  <r>
    <m/>
    <m/>
    <x v="14"/>
    <x v="14"/>
    <n v="16"/>
    <n v="9"/>
    <n v="56.25"/>
    <n v="67"/>
    <n v="62"/>
    <n v="92.537313432835816"/>
    <n v="83"/>
    <n v="71"/>
    <n v="85.542168674698786"/>
  </r>
  <r>
    <m/>
    <m/>
    <x v="139"/>
    <x v="138"/>
    <m/>
    <m/>
    <e v="#DIV/0!"/>
    <n v="1"/>
    <m/>
    <n v="0"/>
    <n v="1"/>
    <n v="0"/>
    <n v="0"/>
  </r>
  <r>
    <m/>
    <m/>
    <x v="126"/>
    <x v="125"/>
    <n v="89"/>
    <n v="69"/>
    <n v="77.528089887640448"/>
    <n v="246"/>
    <n v="190"/>
    <n v="77.235772357723576"/>
    <n v="335"/>
    <n v="259"/>
    <n v="77.31343283582089"/>
  </r>
  <r>
    <m/>
    <m/>
    <x v="3"/>
    <x v="3"/>
    <n v="101"/>
    <n v="71"/>
    <n v="70.297029702970292"/>
    <n v="1810"/>
    <n v="1806"/>
    <n v="99.779005524861873"/>
    <n v="1911"/>
    <n v="1877"/>
    <n v="98.220826792255366"/>
  </r>
  <r>
    <m/>
    <m/>
    <x v="141"/>
    <x v="140"/>
    <n v="107"/>
    <n v="91"/>
    <n v="85.046728971962608"/>
    <n v="839"/>
    <n v="781"/>
    <n v="93.087008343265794"/>
    <n v="946"/>
    <n v="872"/>
    <n v="92.177589852008452"/>
  </r>
  <r>
    <m/>
    <m/>
    <x v="142"/>
    <x v="141"/>
    <n v="5"/>
    <n v="5"/>
    <n v="100"/>
    <n v="116"/>
    <n v="51"/>
    <n v="43.96551724137931"/>
    <n v="121"/>
    <n v="56"/>
    <n v="46.280991735537192"/>
  </r>
  <r>
    <m/>
    <m/>
    <x v="4"/>
    <x v="4"/>
    <n v="244"/>
    <n v="179"/>
    <n v="73.360655737704917"/>
    <n v="1477"/>
    <n v="1354"/>
    <n v="91.672308733920104"/>
    <n v="1721"/>
    <n v="1533"/>
    <n v="89.076118535735034"/>
  </r>
  <r>
    <m/>
    <m/>
    <x v="19"/>
    <x v="19"/>
    <n v="8"/>
    <n v="8"/>
    <n v="100"/>
    <n v="605"/>
    <n v="645"/>
    <n v="106.61157024793388"/>
    <n v="613"/>
    <n v="653"/>
    <n v="106.52528548123981"/>
  </r>
  <r>
    <m/>
    <m/>
    <x v="5"/>
    <x v="5"/>
    <n v="14"/>
    <n v="2"/>
    <n v="14.285714285714285"/>
    <n v="388"/>
    <n v="253"/>
    <n v="65.206185567010309"/>
    <n v="402"/>
    <n v="255"/>
    <n v="63.432835820895527"/>
  </r>
  <r>
    <m/>
    <m/>
    <x v="208"/>
    <x v="128"/>
    <n v="57"/>
    <n v="27"/>
    <n v="47.368421052631575"/>
    <n v="85"/>
    <n v="136"/>
    <n v="160"/>
    <n v="142"/>
    <n v="163"/>
    <n v="114.78873239436621"/>
  </r>
  <r>
    <m/>
    <m/>
    <x v="209"/>
    <x v="207"/>
    <m/>
    <m/>
    <e v="#DIV/0!"/>
    <m/>
    <m/>
    <e v="#DIV/0!"/>
    <n v="0"/>
    <n v="0"/>
    <e v="#DIV/0!"/>
  </r>
  <r>
    <m/>
    <m/>
    <x v="210"/>
    <x v="208"/>
    <m/>
    <m/>
    <e v="#DIV/0!"/>
    <m/>
    <m/>
    <e v="#DIV/0!"/>
    <n v="0"/>
    <n v="0"/>
    <e v="#DIV/0!"/>
  </r>
  <r>
    <m/>
    <m/>
    <x v="211"/>
    <x v="192"/>
    <n v="12"/>
    <n v="5"/>
    <n v="41.666666666666671"/>
    <n v="117"/>
    <n v="97"/>
    <n v="82.90598290598291"/>
    <n v="129"/>
    <n v="102"/>
    <n v="79.069767441860463"/>
  </r>
  <r>
    <m/>
    <m/>
    <x v="6"/>
    <x v="6"/>
    <m/>
    <m/>
    <e v="#DIV/0!"/>
    <n v="8"/>
    <n v="13"/>
    <n v="162.5"/>
    <n v="8"/>
    <n v="13"/>
    <n v="162.5"/>
  </r>
  <r>
    <m/>
    <m/>
    <x v="7"/>
    <x v="7"/>
    <m/>
    <m/>
    <e v="#DIV/0!"/>
    <n v="97"/>
    <n v="99"/>
    <n v="102.06185567010309"/>
    <n v="97"/>
    <n v="99"/>
    <n v="102.06185567010309"/>
  </r>
  <r>
    <m/>
    <m/>
    <x v="178"/>
    <x v="177"/>
    <m/>
    <m/>
    <e v="#DIV/0!"/>
    <n v="9"/>
    <n v="25"/>
    <n v="277.77777777777777"/>
    <n v="9"/>
    <n v="25"/>
    <n v="277.77777777777777"/>
  </r>
  <r>
    <m/>
    <m/>
    <x v="152"/>
    <x v="151"/>
    <m/>
    <m/>
    <e v="#DIV/0!"/>
    <n v="7"/>
    <n v="3"/>
    <n v="42.857142857142854"/>
    <n v="7"/>
    <n v="3"/>
    <n v="42.857142857142854"/>
  </r>
  <r>
    <m/>
    <m/>
    <x v="144"/>
    <x v="143"/>
    <n v="4"/>
    <m/>
    <n v="0"/>
    <n v="160"/>
    <n v="135"/>
    <n v="84.375"/>
    <n v="164"/>
    <n v="135"/>
    <n v="82.317073170731703"/>
  </r>
  <r>
    <m/>
    <m/>
    <x v="13"/>
    <x v="13"/>
    <m/>
    <n v="3"/>
    <e v="#DIV/0!"/>
    <n v="162"/>
    <n v="201"/>
    <n v="124.07407407407408"/>
    <n v="162"/>
    <n v="204"/>
    <n v="125.92592592592592"/>
  </r>
  <r>
    <m/>
    <m/>
    <x v="171"/>
    <x v="170"/>
    <m/>
    <m/>
    <e v="#DIV/0!"/>
    <n v="12"/>
    <n v="7"/>
    <n v="58.333333333333336"/>
    <n v="12"/>
    <n v="7"/>
    <n v="58.333333333333336"/>
  </r>
  <r>
    <m/>
    <m/>
    <x v="177"/>
    <x v="176"/>
    <m/>
    <m/>
    <e v="#DIV/0!"/>
    <m/>
    <n v="7"/>
    <e v="#DIV/0!"/>
    <n v="0"/>
    <n v="7"/>
    <e v="#DIV/0!"/>
  </r>
  <r>
    <m/>
    <m/>
    <x v="8"/>
    <x v="8"/>
    <m/>
    <m/>
    <e v="#DIV/0!"/>
    <n v="3"/>
    <n v="2"/>
    <n v="66.666666666666657"/>
    <n v="3"/>
    <n v="2"/>
    <n v="66.666666666666657"/>
  </r>
  <r>
    <m/>
    <m/>
    <x v="10"/>
    <x v="10"/>
    <n v="8"/>
    <n v="10"/>
    <n v="125"/>
    <n v="72"/>
    <n v="156"/>
    <n v="216.66666666666666"/>
    <n v="80"/>
    <n v="166"/>
    <n v="207.50000000000003"/>
  </r>
  <r>
    <m/>
    <m/>
    <x v="212"/>
    <x v="209"/>
    <m/>
    <m/>
    <e v="#DIV/0!"/>
    <n v="8"/>
    <n v="9"/>
    <n v="112.5"/>
    <n v="8"/>
    <n v="9"/>
    <n v="112.5"/>
  </r>
  <r>
    <m/>
    <m/>
    <x v="213"/>
    <x v="210"/>
    <m/>
    <m/>
    <e v="#DIV/0!"/>
    <m/>
    <m/>
    <e v="#DIV/0!"/>
    <n v="0"/>
    <n v="0"/>
    <e v="#DIV/0!"/>
  </r>
  <r>
    <m/>
    <m/>
    <x v="17"/>
    <x v="17"/>
    <m/>
    <m/>
    <e v="#DIV/0!"/>
    <m/>
    <n v="2"/>
    <e v="#DIV/0!"/>
    <n v="0"/>
    <n v="2"/>
    <e v="#DIV/0!"/>
  </r>
  <r>
    <m/>
    <m/>
    <x v="143"/>
    <x v="142"/>
    <m/>
    <n v="1"/>
    <e v="#DIV/0!"/>
    <m/>
    <n v="1"/>
    <e v="#DIV/0!"/>
    <n v="0"/>
    <n v="2"/>
    <e v="#DIV/0!"/>
  </r>
  <r>
    <m/>
    <m/>
    <x v="214"/>
    <x v="211"/>
    <m/>
    <m/>
    <e v="#DIV/0!"/>
    <m/>
    <m/>
    <e v="#DIV/0!"/>
    <n v="0"/>
    <n v="0"/>
    <e v="#DIV/0!"/>
  </r>
  <r>
    <m/>
    <m/>
    <x v="109"/>
    <x v="108"/>
    <m/>
    <n v="1"/>
    <e v="#DIV/0!"/>
    <n v="5"/>
    <n v="36"/>
    <n v="720"/>
    <n v="5"/>
    <n v="37"/>
    <n v="740"/>
  </r>
  <r>
    <m/>
    <m/>
    <x v="215"/>
    <x v="212"/>
    <m/>
    <m/>
    <e v="#DIV/0!"/>
    <m/>
    <m/>
    <e v="#DIV/0!"/>
    <n v="0"/>
    <n v="0"/>
    <e v="#DIV/0!"/>
  </r>
  <r>
    <m/>
    <m/>
    <x v="216"/>
    <x v="213"/>
    <m/>
    <m/>
    <e v="#DIV/0!"/>
    <m/>
    <m/>
    <e v="#DIV/0!"/>
    <n v="0"/>
    <n v="0"/>
    <e v="#DIV/0!"/>
  </r>
  <r>
    <m/>
    <m/>
    <x v="18"/>
    <x v="18"/>
    <m/>
    <m/>
    <e v="#DIV/0!"/>
    <m/>
    <m/>
    <e v="#DIV/0!"/>
    <n v="0"/>
    <n v="0"/>
    <e v="#DIV/0!"/>
  </r>
  <r>
    <m/>
    <m/>
    <x v="217"/>
    <x v="214"/>
    <m/>
    <m/>
    <e v="#DIV/0!"/>
    <m/>
    <m/>
    <e v="#DIV/0!"/>
    <n v="0"/>
    <n v="0"/>
    <e v="#DIV/0!"/>
  </r>
  <r>
    <m/>
    <m/>
    <x v="218"/>
    <x v="215"/>
    <m/>
    <m/>
    <e v="#DIV/0!"/>
    <m/>
    <m/>
    <e v="#DIV/0!"/>
    <n v="0"/>
    <n v="0"/>
    <e v="#DIV/0!"/>
  </r>
  <r>
    <m/>
    <m/>
    <x v="219"/>
    <x v="216"/>
    <m/>
    <m/>
    <e v="#DIV/0!"/>
    <m/>
    <m/>
    <e v="#DIV/0!"/>
    <n v="0"/>
    <n v="0"/>
    <e v="#DIV/0!"/>
  </r>
  <r>
    <m/>
    <m/>
    <x v="220"/>
    <x v="149"/>
    <m/>
    <m/>
    <e v="#DIV/0!"/>
    <n v="1"/>
    <m/>
    <n v="0"/>
    <n v="1"/>
    <n v="0"/>
    <n v="0"/>
  </r>
  <r>
    <m/>
    <m/>
    <x v="221"/>
    <x v="217"/>
    <m/>
    <m/>
    <e v="#DIV/0!"/>
    <m/>
    <m/>
    <e v="#DIV/0!"/>
    <n v="0"/>
    <n v="0"/>
    <e v="#DIV/0!"/>
  </r>
  <r>
    <m/>
    <m/>
    <x v="222"/>
    <x v="218"/>
    <m/>
    <m/>
    <e v="#DIV/0!"/>
    <m/>
    <m/>
    <e v="#DIV/0!"/>
    <n v="0"/>
    <n v="0"/>
    <e v="#DIV/0!"/>
  </r>
  <r>
    <m/>
    <m/>
    <x v="223"/>
    <x v="219"/>
    <m/>
    <m/>
    <e v="#DIV/0!"/>
    <m/>
    <n v="2"/>
    <e v="#DIV/0!"/>
    <n v="0"/>
    <n v="2"/>
    <e v="#DIV/0!"/>
  </r>
  <r>
    <m/>
    <m/>
    <x v="224"/>
    <x v="220"/>
    <m/>
    <m/>
    <e v="#DIV/0!"/>
    <m/>
    <m/>
    <e v="#DIV/0!"/>
    <n v="0"/>
    <n v="0"/>
    <e v="#DIV/0!"/>
  </r>
  <r>
    <m/>
    <m/>
    <x v="225"/>
    <x v="221"/>
    <m/>
    <m/>
    <e v="#DIV/0!"/>
    <m/>
    <m/>
    <e v="#DIV/0!"/>
    <n v="0"/>
    <n v="0"/>
    <e v="#DIV/0!"/>
  </r>
  <r>
    <m/>
    <m/>
    <x v="226"/>
    <x v="222"/>
    <m/>
    <m/>
    <e v="#DIV/0!"/>
    <m/>
    <m/>
    <e v="#DIV/0!"/>
    <n v="0"/>
    <n v="0"/>
    <e v="#DIV/0!"/>
  </r>
  <r>
    <m/>
    <m/>
    <x v="174"/>
    <x v="173"/>
    <m/>
    <m/>
    <e v="#DIV/0!"/>
    <m/>
    <m/>
    <e v="#DIV/0!"/>
    <n v="0"/>
    <n v="0"/>
    <e v="#DIV/0!"/>
  </r>
  <r>
    <m/>
    <m/>
    <x v="227"/>
    <x v="223"/>
    <m/>
    <m/>
    <e v="#DIV/0!"/>
    <m/>
    <n v="2"/>
    <e v="#DIV/0!"/>
    <n v="0"/>
    <n v="2"/>
    <e v="#DIV/0!"/>
  </r>
  <r>
    <m/>
    <m/>
    <x v="134"/>
    <x v="133"/>
    <n v="3"/>
    <n v="4"/>
    <n v="133.33333333333331"/>
    <n v="80"/>
    <n v="285"/>
    <n v="356.25"/>
    <n v="83"/>
    <n v="289"/>
    <n v="348.19277108433738"/>
  </r>
  <r>
    <m/>
    <m/>
    <x v="228"/>
    <x v="224"/>
    <m/>
    <m/>
    <e v="#DIV/0!"/>
    <m/>
    <m/>
    <e v="#DIV/0!"/>
    <n v="0"/>
    <n v="0"/>
    <e v="#DIV/0!"/>
  </r>
  <r>
    <m/>
    <m/>
    <x v="229"/>
    <x v="225"/>
    <m/>
    <m/>
    <e v="#DIV/0!"/>
    <m/>
    <n v="1"/>
    <e v="#DIV/0!"/>
    <n v="0"/>
    <n v="1"/>
    <e v="#DIV/0!"/>
  </r>
  <r>
    <m/>
    <m/>
    <x v="196"/>
    <x v="195"/>
    <m/>
    <m/>
    <e v="#DIV/0!"/>
    <n v="1"/>
    <m/>
    <n v="0"/>
    <n v="1"/>
    <n v="0"/>
    <n v="0"/>
  </r>
  <r>
    <m/>
    <m/>
    <x v="230"/>
    <x v="226"/>
    <m/>
    <m/>
    <e v="#DIV/0!"/>
    <m/>
    <m/>
    <e v="#DIV/0!"/>
    <n v="0"/>
    <n v="0"/>
    <e v="#DIV/0!"/>
  </r>
  <r>
    <m/>
    <m/>
    <x v="231"/>
    <x v="227"/>
    <m/>
    <m/>
    <e v="#DIV/0!"/>
    <m/>
    <m/>
    <e v="#DIV/0!"/>
    <n v="0"/>
    <n v="0"/>
    <e v="#DIV/0!"/>
  </r>
  <r>
    <m/>
    <m/>
    <x v="167"/>
    <x v="166"/>
    <m/>
    <m/>
    <e v="#DIV/0!"/>
    <n v="1"/>
    <m/>
    <n v="0"/>
    <n v="1"/>
    <n v="0"/>
    <n v="0"/>
  </r>
  <r>
    <m/>
    <m/>
    <x v="168"/>
    <x v="167"/>
    <m/>
    <m/>
    <e v="#DIV/0!"/>
    <n v="1"/>
    <m/>
    <n v="0"/>
    <n v="1"/>
    <n v="0"/>
    <n v="0"/>
  </r>
  <r>
    <m/>
    <m/>
    <x v="232"/>
    <x v="228"/>
    <m/>
    <m/>
    <e v="#DIV/0!"/>
    <n v="2"/>
    <n v="1"/>
    <n v="50"/>
    <n v="2"/>
    <n v="1"/>
    <n v="50"/>
  </r>
  <r>
    <m/>
    <m/>
    <x v="233"/>
    <x v="229"/>
    <m/>
    <m/>
    <e v="#DIV/0!"/>
    <m/>
    <m/>
    <e v="#DIV/0!"/>
    <n v="0"/>
    <n v="0"/>
    <e v="#DIV/0!"/>
  </r>
  <r>
    <m/>
    <m/>
    <x v="18"/>
    <x v="18"/>
    <m/>
    <m/>
    <e v="#DIV/0!"/>
    <m/>
    <m/>
    <e v="#DIV/0!"/>
    <n v="0"/>
    <n v="0"/>
    <e v="#DIV/0!"/>
  </r>
  <r>
    <m/>
    <m/>
    <x v="9"/>
    <x v="9"/>
    <m/>
    <m/>
    <e v="#DIV/0!"/>
    <m/>
    <m/>
    <e v="#DIV/0!"/>
    <n v="0"/>
    <n v="0"/>
    <e v="#DIV/0!"/>
  </r>
  <r>
    <m/>
    <m/>
    <x v="145"/>
    <x v="144"/>
    <m/>
    <m/>
    <e v="#DIV/0!"/>
    <n v="37"/>
    <n v="3"/>
    <n v="8.1081081081081088"/>
    <n v="37"/>
    <n v="3"/>
    <n v="8.1081081081081088"/>
  </r>
  <r>
    <m/>
    <m/>
    <x v="202"/>
    <x v="201"/>
    <m/>
    <m/>
    <e v="#DIV/0!"/>
    <m/>
    <m/>
    <e v="#DIV/0!"/>
    <n v="0"/>
    <n v="0"/>
    <e v="#DIV/0!"/>
  </r>
  <r>
    <m/>
    <m/>
    <x v="234"/>
    <x v="230"/>
    <m/>
    <m/>
    <e v="#DIV/0!"/>
    <n v="1"/>
    <m/>
    <n v="0"/>
    <n v="1"/>
    <n v="0"/>
    <n v="0"/>
  </r>
  <r>
    <m/>
    <m/>
    <x v="219"/>
    <x v="216"/>
    <m/>
    <m/>
    <e v="#DIV/0!"/>
    <m/>
    <m/>
    <e v="#DIV/0!"/>
    <n v="0"/>
    <n v="0"/>
    <e v="#DIV/0!"/>
  </r>
  <r>
    <m/>
    <m/>
    <x v="137"/>
    <x v="136"/>
    <m/>
    <m/>
    <e v="#DIV/0!"/>
    <n v="1"/>
    <m/>
    <n v="0"/>
    <n v="1"/>
    <n v="0"/>
    <n v="0"/>
  </r>
  <r>
    <m/>
    <m/>
    <x v="169"/>
    <x v="168"/>
    <m/>
    <m/>
    <e v="#DIV/0!"/>
    <n v="1"/>
    <m/>
    <n v="0"/>
    <n v="1"/>
    <n v="0"/>
    <n v="0"/>
  </r>
  <r>
    <m/>
    <m/>
    <x v="11"/>
    <x v="11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Služba fizikalne medicine i rehabilitac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979"/>
    <n v="5551"/>
    <n v="79.53861584754263"/>
    <n v="0"/>
    <n v="0"/>
    <e v="#DIV/0!"/>
    <n v="6979"/>
    <n v="5551"/>
    <n v="79.53861584754263"/>
  </r>
  <r>
    <m/>
    <m/>
    <x v="235"/>
    <x v="231"/>
    <n v="3667"/>
    <n v="2875"/>
    <n v="78.401963457867467"/>
    <m/>
    <m/>
    <e v="#DIV/0!"/>
    <n v="3667"/>
    <n v="2875"/>
    <n v="78.401963457867467"/>
  </r>
  <r>
    <m/>
    <m/>
    <x v="236"/>
    <x v="232"/>
    <n v="3312"/>
    <n v="2676"/>
    <n v="80.79710144927536"/>
    <m/>
    <m/>
    <e v="#DIV/0!"/>
    <n v="3312"/>
    <n v="2676"/>
    <n v="80.79710144927536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205200"/>
    <n v="168501"/>
    <n v="82.115497076023388"/>
    <n v="7657"/>
    <n v="5977"/>
    <n v="78.059292150972965"/>
    <n v="212857"/>
    <n v="174478"/>
    <n v="81.969585214486713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205200"/>
    <n v="168501"/>
    <n v="82.115497076023388"/>
    <n v="7657"/>
    <n v="5977"/>
    <n v="78.059292150972965"/>
    <n v="212857"/>
    <n v="174478"/>
    <n v="81.969585214486713"/>
  </r>
  <r>
    <m/>
    <m/>
    <x v="237"/>
    <x v="233"/>
    <m/>
    <m/>
    <e v="#DIV/0!"/>
    <m/>
    <m/>
    <e v="#DIV/0!"/>
    <n v="0"/>
    <n v="0"/>
    <e v="#DIV/0!"/>
  </r>
  <r>
    <m/>
    <m/>
    <x v="238"/>
    <x v="234"/>
    <n v="52"/>
    <n v="30"/>
    <n v="57.692307692307686"/>
    <m/>
    <m/>
    <e v="#DIV/0!"/>
    <n v="52"/>
    <n v="30"/>
    <n v="57.692307692307686"/>
  </r>
  <r>
    <m/>
    <m/>
    <x v="239"/>
    <x v="235"/>
    <n v="1457"/>
    <n v="1484"/>
    <n v="101.85312285518189"/>
    <m/>
    <m/>
    <e v="#DIV/0!"/>
    <n v="1457"/>
    <n v="1484"/>
    <n v="101.85312285518189"/>
  </r>
  <r>
    <m/>
    <m/>
    <x v="240"/>
    <x v="236"/>
    <n v="11842"/>
    <n v="10744"/>
    <n v="90.727917581489621"/>
    <m/>
    <m/>
    <e v="#DIV/0!"/>
    <n v="11842"/>
    <n v="10744"/>
    <n v="90.727917581489621"/>
  </r>
  <r>
    <m/>
    <m/>
    <x v="241"/>
    <x v="237"/>
    <n v="4160"/>
    <n v="4581"/>
    <n v="110.12019230769229"/>
    <m/>
    <m/>
    <e v="#DIV/0!"/>
    <n v="4160"/>
    <n v="4581"/>
    <n v="110.12019230769229"/>
  </r>
  <r>
    <m/>
    <m/>
    <x v="242"/>
    <x v="238"/>
    <n v="15312"/>
    <n v="14094"/>
    <n v="92.045454545454547"/>
    <m/>
    <m/>
    <e v="#DIV/0!"/>
    <n v="15312"/>
    <n v="14094"/>
    <n v="92.045454545454547"/>
  </r>
  <r>
    <m/>
    <m/>
    <x v="243"/>
    <x v="239"/>
    <n v="5080"/>
    <n v="3990"/>
    <n v="78.543307086614178"/>
    <m/>
    <m/>
    <e v="#DIV/0!"/>
    <n v="5080"/>
    <n v="3990"/>
    <n v="78.543307086614178"/>
  </r>
  <r>
    <m/>
    <m/>
    <x v="244"/>
    <x v="240"/>
    <n v="5869"/>
    <n v="4613"/>
    <n v="78.59942068495485"/>
    <n v="1999"/>
    <n v="1527"/>
    <n v="76.388194097048526"/>
    <n v="7868"/>
    <n v="6140"/>
    <n v="78.037620742247071"/>
  </r>
  <r>
    <m/>
    <m/>
    <x v="245"/>
    <x v="241"/>
    <n v="4236"/>
    <n v="3889"/>
    <n v="91.80830972615675"/>
    <m/>
    <m/>
    <e v="#DIV/0!"/>
    <n v="4236"/>
    <n v="3889"/>
    <n v="91.80830972615675"/>
  </r>
  <r>
    <m/>
    <m/>
    <x v="246"/>
    <x v="242"/>
    <n v="9027"/>
    <n v="7673"/>
    <n v="85.000553893873928"/>
    <m/>
    <m/>
    <e v="#DIV/0!"/>
    <n v="9027"/>
    <n v="7673"/>
    <n v="85.000553893873928"/>
  </r>
  <r>
    <m/>
    <m/>
    <x v="247"/>
    <x v="243"/>
    <n v="9311"/>
    <n v="7756"/>
    <n v="83.299323380947271"/>
    <m/>
    <m/>
    <e v="#DIV/0!"/>
    <n v="9311"/>
    <n v="7756"/>
    <n v="83.299323380947271"/>
  </r>
  <r>
    <m/>
    <m/>
    <x v="248"/>
    <x v="244"/>
    <n v="5134"/>
    <n v="4339"/>
    <n v="84.514998052201022"/>
    <n v="24"/>
    <n v="1"/>
    <n v="4.1666666666666661"/>
    <n v="5158"/>
    <n v="4340"/>
    <n v="84.141139976735175"/>
  </r>
  <r>
    <m/>
    <m/>
    <x v="249"/>
    <x v="245"/>
    <m/>
    <m/>
    <e v="#DIV/0!"/>
    <m/>
    <m/>
    <e v="#DIV/0!"/>
    <n v="0"/>
    <n v="0"/>
    <e v="#DIV/0!"/>
  </r>
  <r>
    <m/>
    <m/>
    <x v="250"/>
    <x v="246"/>
    <n v="14683"/>
    <n v="12464"/>
    <n v="84.887284614860732"/>
    <n v="1579"/>
    <n v="1235"/>
    <n v="78.214059531348951"/>
    <n v="16262"/>
    <n v="13699"/>
    <n v="84.239330955602014"/>
  </r>
  <r>
    <m/>
    <m/>
    <x v="251"/>
    <x v="247"/>
    <n v="9822"/>
    <n v="8262"/>
    <n v="84.117287721441656"/>
    <n v="299"/>
    <n v="252"/>
    <n v="84.280936454849495"/>
    <n v="10121"/>
    <n v="8514"/>
    <n v="84.122122319928863"/>
  </r>
  <r>
    <m/>
    <m/>
    <x v="252"/>
    <x v="248"/>
    <n v="33"/>
    <n v="29"/>
    <n v="87.878787878787875"/>
    <m/>
    <m/>
    <e v="#DIV/0!"/>
    <n v="33"/>
    <n v="29"/>
    <n v="87.878787878787875"/>
  </r>
  <r>
    <m/>
    <m/>
    <x v="253"/>
    <x v="249"/>
    <n v="2926"/>
    <n v="3379"/>
    <n v="115.48188653451813"/>
    <m/>
    <m/>
    <e v="#DIV/0!"/>
    <n v="2926"/>
    <n v="3379"/>
    <n v="115.48188653451813"/>
  </r>
  <r>
    <m/>
    <m/>
    <x v="254"/>
    <x v="250"/>
    <n v="240"/>
    <n v="149"/>
    <n v="62.083333333333336"/>
    <n v="4"/>
    <n v="15"/>
    <n v="375"/>
    <n v="244"/>
    <n v="164"/>
    <n v="67.213114754098356"/>
  </r>
  <r>
    <m/>
    <m/>
    <x v="255"/>
    <x v="251"/>
    <n v="218"/>
    <n v="123"/>
    <n v="56.422018348623851"/>
    <n v="842"/>
    <n v="660"/>
    <n v="78.384798099762463"/>
    <n v="1060"/>
    <n v="783"/>
    <n v="73.867924528301884"/>
  </r>
  <r>
    <m/>
    <m/>
    <x v="256"/>
    <x v="252"/>
    <n v="14665"/>
    <n v="12279"/>
    <n v="83.729969314694856"/>
    <n v="2"/>
    <n v="4"/>
    <n v="200"/>
    <n v="14667"/>
    <n v="12283"/>
    <n v="83.745823958546396"/>
  </r>
  <r>
    <m/>
    <m/>
    <x v="257"/>
    <x v="253"/>
    <n v="4376"/>
    <n v="3957"/>
    <n v="90.425045703839118"/>
    <n v="4"/>
    <n v="6"/>
    <n v="150"/>
    <n v="4380"/>
    <n v="3963"/>
    <n v="90.479452054794521"/>
  </r>
  <r>
    <m/>
    <m/>
    <x v="258"/>
    <x v="254"/>
    <n v="3856"/>
    <n v="3546"/>
    <n v="91.960580912863065"/>
    <m/>
    <m/>
    <e v="#DIV/0!"/>
    <n v="3856"/>
    <n v="3546"/>
    <n v="91.960580912863065"/>
  </r>
  <r>
    <m/>
    <m/>
    <x v="259"/>
    <x v="255"/>
    <n v="14262"/>
    <n v="1960"/>
    <n v="13.742813069695694"/>
    <m/>
    <m/>
    <e v="#DIV/0!"/>
    <n v="14262"/>
    <n v="1960"/>
    <n v="13.742813069695694"/>
  </r>
  <r>
    <m/>
    <m/>
    <x v="260"/>
    <x v="256"/>
    <m/>
    <m/>
    <e v="#DIV/0!"/>
    <m/>
    <m/>
    <e v="#DIV/0!"/>
    <n v="0"/>
    <n v="0"/>
    <e v="#DIV/0!"/>
  </r>
  <r>
    <m/>
    <m/>
    <x v="261"/>
    <x v="257"/>
    <n v="3493"/>
    <n v="2664"/>
    <n v="76.266819352991703"/>
    <m/>
    <m/>
    <e v="#DIV/0!"/>
    <n v="3493"/>
    <n v="2664"/>
    <n v="76.266819352991703"/>
  </r>
  <r>
    <m/>
    <m/>
    <x v="150"/>
    <x v="149"/>
    <m/>
    <m/>
    <e v="#DIV/0!"/>
    <n v="521"/>
    <n v="412"/>
    <n v="79.078694817658345"/>
    <n v="521"/>
    <n v="412"/>
    <n v="79.078694817658345"/>
  </r>
  <r>
    <m/>
    <m/>
    <x v="262"/>
    <x v="258"/>
    <n v="348"/>
    <n v="80"/>
    <n v="22.988505747126435"/>
    <m/>
    <m/>
    <e v="#DIV/0!"/>
    <n v="348"/>
    <n v="80"/>
    <n v="22.988505747126435"/>
  </r>
  <r>
    <m/>
    <m/>
    <x v="263"/>
    <x v="259"/>
    <m/>
    <m/>
    <e v="#DIV/0!"/>
    <n v="38"/>
    <n v="8"/>
    <n v="21.052631578947366"/>
    <n v="38"/>
    <n v="8"/>
    <n v="21.052631578947366"/>
  </r>
  <r>
    <m/>
    <m/>
    <x v="264"/>
    <x v="260"/>
    <n v="1707"/>
    <n v="2960"/>
    <n v="173.40363210310485"/>
    <m/>
    <m/>
    <e v="#DIV/0!"/>
    <n v="1707"/>
    <n v="2960"/>
    <n v="173.40363210310485"/>
  </r>
  <r>
    <m/>
    <m/>
    <x v="265"/>
    <x v="261"/>
    <n v="209"/>
    <n v="243"/>
    <n v="116.26794258373205"/>
    <m/>
    <m/>
    <e v="#DIV/0!"/>
    <n v="209"/>
    <n v="243"/>
    <n v="116.26794258373205"/>
  </r>
  <r>
    <m/>
    <m/>
    <x v="266"/>
    <x v="262"/>
    <n v="5753"/>
    <n v="5400"/>
    <n v="93.864070919520245"/>
    <m/>
    <m/>
    <e v="#DIV/0!"/>
    <n v="5753"/>
    <n v="5400"/>
    <n v="93.864070919520245"/>
  </r>
  <r>
    <m/>
    <m/>
    <x v="267"/>
    <x v="263"/>
    <n v="48"/>
    <n v="13"/>
    <n v="27.083333333333332"/>
    <m/>
    <m/>
    <e v="#DIV/0!"/>
    <n v="48"/>
    <n v="13"/>
    <n v="27.083333333333332"/>
  </r>
  <r>
    <m/>
    <m/>
    <x v="268"/>
    <x v="264"/>
    <n v="109"/>
    <n v="137"/>
    <n v="125.68807339449542"/>
    <m/>
    <n v="4"/>
    <e v="#DIV/0!"/>
    <n v="109"/>
    <n v="141"/>
    <n v="129.35779816513761"/>
  </r>
  <r>
    <m/>
    <m/>
    <x v="269"/>
    <x v="265"/>
    <n v="3073"/>
    <n v="2363"/>
    <n v="76.895541815815164"/>
    <m/>
    <m/>
    <e v="#DIV/0!"/>
    <n v="3073"/>
    <n v="2363"/>
    <n v="76.895541815815164"/>
  </r>
  <r>
    <m/>
    <m/>
    <x v="270"/>
    <x v="266"/>
    <n v="449"/>
    <n v="102"/>
    <n v="22.717149220489976"/>
    <m/>
    <m/>
    <e v="#DIV/0!"/>
    <n v="449"/>
    <n v="102"/>
    <n v="22.717149220489976"/>
  </r>
  <r>
    <m/>
    <m/>
    <x v="271"/>
    <x v="267"/>
    <n v="2170"/>
    <n v="1821"/>
    <n v="83.917050691244242"/>
    <n v="1"/>
    <m/>
    <n v="0"/>
    <n v="2171"/>
    <n v="1821"/>
    <n v="83.878397052049749"/>
  </r>
  <r>
    <m/>
    <m/>
    <x v="272"/>
    <x v="268"/>
    <n v="5170"/>
    <n v="3929"/>
    <n v="75.996131528046419"/>
    <m/>
    <n v="3"/>
    <e v="#DIV/0!"/>
    <n v="5170"/>
    <n v="3932"/>
    <n v="76.054158607350104"/>
  </r>
  <r>
    <m/>
    <m/>
    <x v="273"/>
    <x v="269"/>
    <n v="1867"/>
    <n v="1818"/>
    <n v="97.375468666309587"/>
    <m/>
    <m/>
    <e v="#DIV/0!"/>
    <n v="1867"/>
    <n v="1818"/>
    <n v="97.375468666309587"/>
  </r>
  <r>
    <m/>
    <m/>
    <x v="274"/>
    <x v="270"/>
    <n v="3508"/>
    <n v="2608"/>
    <n v="74.344355758266829"/>
    <m/>
    <n v="4"/>
    <e v="#DIV/0!"/>
    <n v="3508"/>
    <n v="2612"/>
    <n v="74.458380843785633"/>
  </r>
  <r>
    <m/>
    <m/>
    <x v="275"/>
    <x v="271"/>
    <n v="418"/>
    <n v="617"/>
    <n v="147.60765550239233"/>
    <n v="4"/>
    <m/>
    <n v="0"/>
    <n v="422"/>
    <n v="617"/>
    <n v="146.20853080568722"/>
  </r>
  <r>
    <m/>
    <m/>
    <x v="276"/>
    <x v="272"/>
    <n v="5516"/>
    <n v="4707"/>
    <n v="85.333575054387239"/>
    <m/>
    <m/>
    <e v="#DIV/0!"/>
    <n v="5516"/>
    <n v="4707"/>
    <n v="85.333575054387239"/>
  </r>
  <r>
    <m/>
    <m/>
    <x v="277"/>
    <x v="273"/>
    <n v="8056"/>
    <n v="6884"/>
    <n v="85.451837140019862"/>
    <n v="7"/>
    <n v="6"/>
    <n v="85.714285714285708"/>
    <n v="8063"/>
    <n v="6890"/>
    <n v="85.452064988217785"/>
  </r>
  <r>
    <m/>
    <m/>
    <x v="278"/>
    <x v="274"/>
    <n v="2083"/>
    <n v="2325"/>
    <n v="111.61785885741719"/>
    <n v="3"/>
    <m/>
    <n v="0"/>
    <n v="2086"/>
    <n v="2325"/>
    <n v="111.45733461169702"/>
  </r>
  <r>
    <m/>
    <m/>
    <x v="279"/>
    <x v="275"/>
    <n v="1878"/>
    <n v="1805"/>
    <n v="96.112886048988287"/>
    <m/>
    <m/>
    <e v="#DIV/0!"/>
    <n v="1878"/>
    <n v="1805"/>
    <n v="96.112886048988287"/>
  </r>
  <r>
    <m/>
    <m/>
    <x v="280"/>
    <x v="276"/>
    <n v="722"/>
    <n v="307"/>
    <n v="42.520775623268698"/>
    <n v="1212"/>
    <n v="964"/>
    <n v="79.537953795379536"/>
    <n v="1934"/>
    <n v="1271"/>
    <n v="65.718717683557387"/>
  </r>
  <r>
    <m/>
    <m/>
    <x v="281"/>
    <x v="276"/>
    <n v="209"/>
    <n v="148"/>
    <n v="70.813397129186612"/>
    <m/>
    <n v="1"/>
    <e v="#DIV/0!"/>
    <n v="209"/>
    <n v="149"/>
    <n v="71.291866028708128"/>
  </r>
  <r>
    <m/>
    <m/>
    <x v="282"/>
    <x v="277"/>
    <n v="257"/>
    <n v="155"/>
    <n v="60.311284046692606"/>
    <n v="292"/>
    <n v="234"/>
    <n v="80.136986301369859"/>
    <n v="549"/>
    <n v="389"/>
    <n v="70.856102003642988"/>
  </r>
  <r>
    <m/>
    <m/>
    <x v="283"/>
    <x v="278"/>
    <n v="4965"/>
    <n v="4941"/>
    <n v="99.516616314199396"/>
    <n v="826"/>
    <n v="641"/>
    <n v="77.602905569007262"/>
    <n v="5791"/>
    <n v="5582"/>
    <n v="96.390951476428938"/>
  </r>
  <r>
    <m/>
    <m/>
    <x v="284"/>
    <x v="279"/>
    <n v="10697"/>
    <n v="7576"/>
    <n v="70.823595400579592"/>
    <m/>
    <m/>
    <e v="#DIV/0!"/>
    <n v="10697"/>
    <n v="7576"/>
    <n v="70.823595400579592"/>
  </r>
  <r>
    <m/>
    <m/>
    <x v="285"/>
    <x v="0"/>
    <m/>
    <m/>
    <e v="#DIV/0!"/>
    <m/>
    <m/>
    <e v="#DIV/0!"/>
    <n v="0"/>
    <n v="0"/>
    <e v="#DIV/0!"/>
  </r>
  <r>
    <m/>
    <m/>
    <x v="286"/>
    <x v="280"/>
    <m/>
    <m/>
    <e v="#DIV/0!"/>
    <m/>
    <m/>
    <e v="#DIV/0!"/>
    <n v="0"/>
    <n v="0"/>
    <e v="#DIV/0!"/>
  </r>
  <r>
    <m/>
    <m/>
    <x v="287"/>
    <x v="281"/>
    <n v="14"/>
    <m/>
    <n v="0"/>
    <m/>
    <m/>
    <e v="#DIV/0!"/>
    <n v="14"/>
    <n v="0"/>
    <n v="0"/>
  </r>
  <r>
    <m/>
    <m/>
    <x v="288"/>
    <x v="282"/>
    <n v="5689"/>
    <n v="4410"/>
    <n v="77.51801722622605"/>
    <m/>
    <m/>
    <e v="#DIV/0!"/>
    <n v="5689"/>
    <n v="4410"/>
    <n v="77.51801722622605"/>
  </r>
  <r>
    <m/>
    <m/>
    <x v="289"/>
    <x v="283"/>
    <n v="231"/>
    <n v="361"/>
    <n v="156.27705627705629"/>
    <m/>
    <m/>
    <e v="#DIV/0!"/>
    <n v="231"/>
    <n v="361"/>
    <n v="156.27705627705629"/>
  </r>
  <r>
    <m/>
    <m/>
    <x v="290"/>
    <x v="284"/>
    <m/>
    <m/>
    <e v="#DIV/0!"/>
    <m/>
    <m/>
    <e v="#DIV/0!"/>
    <n v="0"/>
    <n v="0"/>
    <e v="#DIV/0!"/>
  </r>
  <r>
    <m/>
    <m/>
    <x v="291"/>
    <x v="285"/>
    <m/>
    <m/>
    <e v="#DIV/0!"/>
    <m/>
    <m/>
    <e v="#DIV/0!"/>
    <n v="0"/>
    <n v="0"/>
    <e v="#DIV/0!"/>
  </r>
  <r>
    <m/>
    <m/>
    <x v="292"/>
    <x v="286"/>
    <m/>
    <m/>
    <e v="#DIV/0!"/>
    <m/>
    <m/>
    <e v="#DIV/0!"/>
    <n v="0"/>
    <n v="0"/>
    <e v="#DIV/0!"/>
  </r>
  <r>
    <m/>
    <m/>
    <x v="293"/>
    <x v="287"/>
    <m/>
    <m/>
    <e v="#DIV/0!"/>
    <m/>
    <m/>
    <e v="#DIV/0!"/>
    <n v="0"/>
    <n v="0"/>
    <e v="#DIV/0!"/>
  </r>
  <r>
    <m/>
    <m/>
    <x v="294"/>
    <x v="288"/>
    <m/>
    <m/>
    <e v="#DIV/0!"/>
    <m/>
    <m/>
    <e v="#DIV/0!"/>
    <n v="0"/>
    <n v="0"/>
    <e v="#DIV/0!"/>
  </r>
  <r>
    <m/>
    <m/>
    <x v="295"/>
    <x v="289"/>
    <m/>
    <m/>
    <e v="#DIV/0!"/>
    <m/>
    <m/>
    <e v="#DIV/0!"/>
    <n v="0"/>
    <n v="0"/>
    <e v="#DIV/0!"/>
  </r>
  <r>
    <m/>
    <m/>
    <x v="15"/>
    <x v="15"/>
    <m/>
    <m/>
    <e v="#DIV/0!"/>
    <m/>
    <m/>
    <e v="#DIV/0!"/>
    <n v="0"/>
    <n v="0"/>
    <e v="#DIV/0!"/>
  </r>
  <r>
    <m/>
    <m/>
    <x v="296"/>
    <x v="290"/>
    <m/>
    <m/>
    <e v="#DIV/0!"/>
    <m/>
    <m/>
    <e v="#DIV/0!"/>
    <n v="0"/>
    <n v="0"/>
    <e v="#DIV/0!"/>
  </r>
  <r>
    <m/>
    <m/>
    <x v="297"/>
    <x v="291"/>
    <m/>
    <m/>
    <e v="#DIV/0!"/>
    <m/>
    <m/>
    <e v="#DIV/0!"/>
    <n v="0"/>
    <n v="0"/>
    <e v="#DIV/0!"/>
  </r>
  <r>
    <m/>
    <m/>
    <x v="298"/>
    <x v="292"/>
    <m/>
    <n v="786"/>
    <e v="#DIV/0!"/>
    <m/>
    <m/>
    <e v="#DIV/0!"/>
    <n v="0"/>
    <n v="786"/>
    <e v="#DIV/0!"/>
  </r>
  <r>
    <m/>
    <m/>
    <x v="299"/>
    <x v="293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Interno odeljen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13981"/>
    <n v="11022"/>
    <n v="78.835562549173872"/>
    <n v="0"/>
    <n v="0"/>
    <e v="#DIV/0!"/>
    <n v="13981"/>
    <n v="11022"/>
    <n v="78.835562549173872"/>
  </r>
  <r>
    <m/>
    <m/>
    <x v="1"/>
    <x v="1"/>
    <n v="8988"/>
    <n v="7280"/>
    <n v="80.996884735202485"/>
    <m/>
    <m/>
    <e v="#DIV/0!"/>
    <n v="8988"/>
    <n v="7280"/>
    <n v="80.996884735202485"/>
  </r>
  <r>
    <m/>
    <m/>
    <x v="2"/>
    <x v="2"/>
    <n v="4993"/>
    <n v="3742"/>
    <n v="74.944922892048865"/>
    <m/>
    <m/>
    <e v="#DIV/0!"/>
    <n v="4993"/>
    <n v="3742"/>
    <n v="74.944922892048865"/>
  </r>
  <r>
    <m/>
    <m/>
    <x v="24"/>
    <x v="24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13897"/>
    <n v="11084"/>
    <n v="79.758221198819896"/>
    <n v="131405"/>
    <n v="93454"/>
    <n v="71.119059396522204"/>
    <n v="145302"/>
    <n v="104538"/>
    <n v="71.945327662385921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13897"/>
    <n v="11084"/>
    <n v="79.758221198819896"/>
    <n v="131405"/>
    <n v="93454"/>
    <n v="71.119059396522204"/>
    <n v="145302"/>
    <n v="104538"/>
    <n v="71.945327662385921"/>
  </r>
  <r>
    <m/>
    <m/>
    <x v="214"/>
    <x v="211"/>
    <n v="11855"/>
    <n v="9283"/>
    <n v="78.304512863770555"/>
    <n v="13023"/>
    <n v="8928"/>
    <n v="68.555632342778168"/>
    <n v="24878"/>
    <n v="18211"/>
    <n v="73.201221963180316"/>
  </r>
  <r>
    <m/>
    <m/>
    <x v="300"/>
    <x v="294"/>
    <m/>
    <m/>
    <e v="#DIV/0!"/>
    <m/>
    <m/>
    <e v="#DIV/0!"/>
    <n v="0"/>
    <n v="0"/>
    <e v="#DIV/0!"/>
  </r>
  <r>
    <m/>
    <m/>
    <x v="301"/>
    <x v="295"/>
    <n v="35"/>
    <n v="34"/>
    <n v="97.142857142857139"/>
    <n v="2"/>
    <n v="7"/>
    <n v="350"/>
    <n v="37"/>
    <n v="41"/>
    <n v="110.81081081081081"/>
  </r>
  <r>
    <m/>
    <m/>
    <x v="223"/>
    <x v="219"/>
    <m/>
    <m/>
    <e v="#DIV/0!"/>
    <n v="5"/>
    <n v="14"/>
    <n v="280"/>
    <n v="5"/>
    <n v="14"/>
    <n v="280"/>
  </r>
  <r>
    <m/>
    <m/>
    <x v="224"/>
    <x v="220"/>
    <m/>
    <m/>
    <e v="#DIV/0!"/>
    <m/>
    <m/>
    <e v="#DIV/0!"/>
    <n v="0"/>
    <n v="0"/>
    <e v="#DIV/0!"/>
  </r>
  <r>
    <m/>
    <m/>
    <x v="155"/>
    <x v="154"/>
    <n v="2"/>
    <m/>
    <n v="0"/>
    <n v="2"/>
    <n v="2"/>
    <n v="100"/>
    <n v="4"/>
    <n v="2"/>
    <n v="50"/>
  </r>
  <r>
    <m/>
    <m/>
    <x v="302"/>
    <x v="296"/>
    <n v="2"/>
    <m/>
    <n v="0"/>
    <n v="1"/>
    <m/>
    <n v="0"/>
    <n v="3"/>
    <n v="0"/>
    <n v="0"/>
  </r>
  <r>
    <m/>
    <m/>
    <x v="303"/>
    <x v="297"/>
    <n v="2"/>
    <m/>
    <n v="0"/>
    <n v="1"/>
    <m/>
    <n v="0"/>
    <n v="3"/>
    <n v="0"/>
    <n v="0"/>
  </r>
  <r>
    <m/>
    <m/>
    <x v="304"/>
    <x v="298"/>
    <n v="1138"/>
    <n v="992"/>
    <n v="87.170474516695961"/>
    <n v="138"/>
    <n v="202"/>
    <n v="146.37681159420291"/>
    <n v="1276"/>
    <n v="1194"/>
    <n v="93.573667711598745"/>
  </r>
  <r>
    <m/>
    <m/>
    <x v="10"/>
    <x v="10"/>
    <n v="7"/>
    <n v="2"/>
    <n v="28.571428571428569"/>
    <n v="2423"/>
    <n v="1827"/>
    <n v="75.402393726784979"/>
    <n v="2430"/>
    <n v="1829"/>
    <n v="75.267489711934161"/>
  </r>
  <r>
    <m/>
    <m/>
    <x v="305"/>
    <x v="299"/>
    <n v="3"/>
    <m/>
    <n v="0"/>
    <n v="13"/>
    <n v="9"/>
    <n v="69.230769230769226"/>
    <n v="16"/>
    <n v="9"/>
    <n v="56.25"/>
  </r>
  <r>
    <m/>
    <m/>
    <x v="6"/>
    <x v="6"/>
    <n v="2"/>
    <m/>
    <n v="0"/>
    <n v="409"/>
    <n v="278"/>
    <n v="67.970660146699274"/>
    <n v="411"/>
    <n v="278"/>
    <n v="67.639902676399018"/>
  </r>
  <r>
    <m/>
    <m/>
    <x v="17"/>
    <x v="17"/>
    <n v="2"/>
    <m/>
    <n v="0"/>
    <n v="46"/>
    <n v="35"/>
    <n v="76.08695652173914"/>
    <n v="48"/>
    <n v="35"/>
    <n v="72.916666666666657"/>
  </r>
  <r>
    <m/>
    <m/>
    <x v="15"/>
    <x v="15"/>
    <n v="3"/>
    <m/>
    <n v="0"/>
    <n v="6"/>
    <n v="7"/>
    <n v="116.66666666666667"/>
    <n v="9"/>
    <n v="7"/>
    <n v="77.777777777777786"/>
  </r>
  <r>
    <m/>
    <m/>
    <x v="306"/>
    <x v="300"/>
    <n v="2"/>
    <m/>
    <n v="0"/>
    <n v="3"/>
    <n v="4"/>
    <n v="133.33333333333331"/>
    <n v="5"/>
    <n v="4"/>
    <n v="80"/>
  </r>
  <r>
    <m/>
    <m/>
    <x v="123"/>
    <x v="122"/>
    <n v="67"/>
    <n v="46"/>
    <n v="68.656716417910445"/>
    <n v="856"/>
    <n v="460"/>
    <n v="53.738317757009348"/>
    <n v="923"/>
    <n v="506"/>
    <n v="54.82123510292525"/>
  </r>
  <r>
    <m/>
    <m/>
    <x v="307"/>
    <x v="301"/>
    <m/>
    <n v="3"/>
    <e v="#DIV/0!"/>
    <m/>
    <m/>
    <e v="#DIV/0!"/>
    <n v="0"/>
    <n v="3"/>
    <e v="#DIV/0!"/>
  </r>
  <r>
    <m/>
    <m/>
    <x v="125"/>
    <x v="124"/>
    <n v="2"/>
    <n v="3"/>
    <n v="150"/>
    <n v="2"/>
    <m/>
    <n v="0"/>
    <n v="4"/>
    <n v="3"/>
    <n v="75"/>
  </r>
  <r>
    <m/>
    <m/>
    <x v="126"/>
    <x v="125"/>
    <n v="7"/>
    <n v="6"/>
    <n v="85.714285714285708"/>
    <n v="626"/>
    <m/>
    <n v="0"/>
    <n v="633"/>
    <n v="6"/>
    <n v="0.94786729857819907"/>
  </r>
  <r>
    <m/>
    <m/>
    <x v="3"/>
    <x v="3"/>
    <n v="11"/>
    <n v="16"/>
    <n v="145.45454545454547"/>
    <n v="14071"/>
    <n v="10457"/>
    <n v="74.315969014284704"/>
    <n v="14082"/>
    <n v="10473"/>
    <n v="74.371538133787823"/>
  </r>
  <r>
    <m/>
    <m/>
    <x v="127"/>
    <x v="126"/>
    <n v="12"/>
    <n v="9"/>
    <n v="75"/>
    <n v="2617"/>
    <n v="2370"/>
    <n v="90.561711883836452"/>
    <n v="2629"/>
    <n v="2379"/>
    <n v="90.490680867249907"/>
  </r>
  <r>
    <m/>
    <m/>
    <x v="128"/>
    <x v="127"/>
    <n v="137"/>
    <n v="158"/>
    <n v="115.32846715328466"/>
    <n v="19584"/>
    <n v="14282"/>
    <n v="72.926879084967325"/>
    <n v="19721"/>
    <n v="14440"/>
    <n v="73.221439075097621"/>
  </r>
  <r>
    <m/>
    <m/>
    <x v="4"/>
    <x v="4"/>
    <n v="172"/>
    <n v="173"/>
    <n v="100.58139534883721"/>
    <n v="18960"/>
    <n v="13458"/>
    <n v="70.981012658227854"/>
    <n v="19132"/>
    <n v="13631"/>
    <n v="71.247125235208031"/>
  </r>
  <r>
    <m/>
    <m/>
    <x v="144"/>
    <x v="143"/>
    <n v="5"/>
    <n v="1"/>
    <n v="20"/>
    <n v="3129"/>
    <n v="1757"/>
    <n v="56.152125279642064"/>
    <n v="3134"/>
    <n v="1758"/>
    <n v="56.094447989789408"/>
  </r>
  <r>
    <m/>
    <m/>
    <x v="13"/>
    <x v="13"/>
    <n v="2"/>
    <m/>
    <n v="0"/>
    <n v="452"/>
    <n v="360"/>
    <n v="79.646017699115049"/>
    <n v="454"/>
    <n v="360"/>
    <n v="79.295154185022028"/>
  </r>
  <r>
    <m/>
    <m/>
    <x v="109"/>
    <x v="108"/>
    <n v="2"/>
    <m/>
    <n v="0"/>
    <n v="303"/>
    <n v="280"/>
    <n v="92.409240924092401"/>
    <n v="305"/>
    <n v="280"/>
    <n v="91.803278688524586"/>
  </r>
  <r>
    <m/>
    <m/>
    <x v="226"/>
    <x v="222"/>
    <n v="24"/>
    <n v="13"/>
    <n v="54.166666666666664"/>
    <m/>
    <m/>
    <e v="#DIV/0!"/>
    <n v="24"/>
    <n v="13"/>
    <n v="54.166666666666664"/>
  </r>
  <r>
    <m/>
    <m/>
    <x v="134"/>
    <x v="133"/>
    <n v="4"/>
    <n v="1"/>
    <n v="25"/>
    <n v="2152"/>
    <n v="1830"/>
    <n v="85.037174721189587"/>
    <n v="2156"/>
    <n v="1831"/>
    <n v="84.92578849721707"/>
  </r>
  <r>
    <m/>
    <m/>
    <x v="7"/>
    <x v="7"/>
    <n v="2"/>
    <n v="1"/>
    <n v="50"/>
    <n v="578"/>
    <n v="443"/>
    <n v="76.643598615916957"/>
    <n v="580"/>
    <n v="444"/>
    <n v="76.551724137931032"/>
  </r>
  <r>
    <m/>
    <m/>
    <x v="231"/>
    <x v="227"/>
    <m/>
    <m/>
    <e v="#DIV/0!"/>
    <m/>
    <m/>
    <e v="#DIV/0!"/>
    <n v="0"/>
    <n v="0"/>
    <e v="#DIV/0!"/>
  </r>
  <r>
    <m/>
    <m/>
    <x v="197"/>
    <x v="196"/>
    <n v="3"/>
    <m/>
    <n v="0"/>
    <n v="14"/>
    <n v="10"/>
    <n v="71.428571428571431"/>
    <n v="17"/>
    <n v="10"/>
    <n v="58.82352941176471"/>
  </r>
  <r>
    <m/>
    <m/>
    <x v="141"/>
    <x v="140"/>
    <n v="15"/>
    <n v="20"/>
    <n v="133.33333333333331"/>
    <n v="6403"/>
    <n v="5119"/>
    <n v="79.946899890676249"/>
    <n v="6418"/>
    <n v="5139"/>
    <n v="80.071673418510443"/>
  </r>
  <r>
    <m/>
    <m/>
    <x v="14"/>
    <x v="14"/>
    <n v="7"/>
    <n v="8"/>
    <n v="114.28571428571428"/>
    <n v="502"/>
    <n v="336"/>
    <n v="66.932270916334659"/>
    <n v="509"/>
    <n v="344"/>
    <n v="67.583497053045178"/>
  </r>
  <r>
    <m/>
    <m/>
    <x v="11"/>
    <x v="11"/>
    <n v="2"/>
    <m/>
    <n v="0"/>
    <n v="135"/>
    <n v="125"/>
    <n v="92.592592592592595"/>
    <n v="137"/>
    <n v="125"/>
    <n v="91.240875912408754"/>
  </r>
  <r>
    <m/>
    <m/>
    <x v="208"/>
    <x v="128"/>
    <n v="14"/>
    <n v="11"/>
    <n v="78.571428571428569"/>
    <n v="1307"/>
    <n v="1071"/>
    <n v="81.943381790359609"/>
    <n v="1321"/>
    <n v="1082"/>
    <n v="81.907645722937175"/>
  </r>
  <r>
    <m/>
    <m/>
    <x v="130"/>
    <x v="129"/>
    <n v="8"/>
    <n v="5"/>
    <n v="62.5"/>
    <n v="751"/>
    <n v="284"/>
    <n v="37.816245006657788"/>
    <n v="759"/>
    <n v="289"/>
    <n v="38.076416337285899"/>
  </r>
  <r>
    <m/>
    <m/>
    <x v="142"/>
    <x v="141"/>
    <n v="4"/>
    <n v="3"/>
    <n v="75"/>
    <n v="848"/>
    <n v="809"/>
    <n v="95.40094339622641"/>
    <n v="852"/>
    <n v="812"/>
    <n v="95.305164319248831"/>
  </r>
  <r>
    <m/>
    <m/>
    <x v="19"/>
    <x v="19"/>
    <n v="12"/>
    <n v="20"/>
    <n v="166.66666666666669"/>
    <n v="11697"/>
    <n v="8686"/>
    <n v="74.258356843635127"/>
    <n v="11709"/>
    <n v="8706"/>
    <n v="74.353061747373815"/>
  </r>
  <r>
    <m/>
    <m/>
    <x v="5"/>
    <x v="5"/>
    <n v="73"/>
    <n v="108"/>
    <n v="147.94520547945206"/>
    <n v="21731"/>
    <n v="14286"/>
    <n v="65.740186829874375"/>
    <n v="21804"/>
    <n v="14394"/>
    <n v="66.015410016510728"/>
  </r>
  <r>
    <m/>
    <m/>
    <x v="211"/>
    <x v="192"/>
    <n v="2"/>
    <m/>
    <n v="0"/>
    <n v="26"/>
    <n v="1"/>
    <n v="3.8461538461538463"/>
    <n v="28"/>
    <n v="1"/>
    <n v="3.5714285714285712"/>
  </r>
  <r>
    <m/>
    <m/>
    <x v="220"/>
    <x v="149"/>
    <n v="2"/>
    <m/>
    <n v="0"/>
    <n v="65"/>
    <n v="4"/>
    <n v="6.1538461538461542"/>
    <n v="67"/>
    <n v="4"/>
    <n v="5.9701492537313428"/>
  </r>
  <r>
    <m/>
    <m/>
    <x v="227"/>
    <x v="223"/>
    <n v="2"/>
    <n v="1"/>
    <n v="50"/>
    <n v="7"/>
    <n v="2"/>
    <n v="28.571428571428569"/>
    <n v="9"/>
    <n v="3"/>
    <n v="33.333333333333329"/>
  </r>
  <r>
    <m/>
    <m/>
    <x v="135"/>
    <x v="134"/>
    <n v="2"/>
    <m/>
    <n v="0"/>
    <n v="3"/>
    <n v="1"/>
    <n v="33.333333333333329"/>
    <n v="5"/>
    <n v="1"/>
    <n v="20"/>
  </r>
  <r>
    <m/>
    <m/>
    <x v="136"/>
    <x v="135"/>
    <n v="2"/>
    <m/>
    <n v="0"/>
    <n v="7"/>
    <n v="2"/>
    <n v="28.571428571428569"/>
    <n v="9"/>
    <n v="2"/>
    <n v="22.222222222222221"/>
  </r>
  <r>
    <m/>
    <m/>
    <x v="196"/>
    <x v="195"/>
    <n v="2"/>
    <m/>
    <n v="0"/>
    <n v="1"/>
    <m/>
    <n v="0"/>
    <n v="3"/>
    <n v="0"/>
    <n v="0"/>
  </r>
  <r>
    <m/>
    <m/>
    <x v="178"/>
    <x v="177"/>
    <n v="3"/>
    <n v="1"/>
    <n v="33.333333333333329"/>
    <n v="2455"/>
    <n v="787"/>
    <n v="32.057026476578407"/>
    <n v="2458"/>
    <n v="788"/>
    <n v="32.058584214808789"/>
  </r>
  <r>
    <m/>
    <m/>
    <x v="152"/>
    <x v="151"/>
    <n v="2"/>
    <m/>
    <n v="0"/>
    <n v="1"/>
    <m/>
    <n v="0"/>
    <n v="3"/>
    <n v="0"/>
    <n v="0"/>
  </r>
  <r>
    <m/>
    <m/>
    <x v="18"/>
    <x v="18"/>
    <n v="2"/>
    <m/>
    <n v="0"/>
    <n v="179"/>
    <n v="134"/>
    <n v="74.860335195530723"/>
    <n v="181"/>
    <n v="134"/>
    <n v="74.033149171270722"/>
  </r>
  <r>
    <m/>
    <m/>
    <x v="9"/>
    <x v="9"/>
    <n v="5"/>
    <n v="9"/>
    <n v="180"/>
    <n v="1967"/>
    <n v="1565"/>
    <n v="79.562785968479915"/>
    <n v="1972"/>
    <n v="1574"/>
    <n v="79.817444219066942"/>
  </r>
  <r>
    <m/>
    <m/>
    <x v="171"/>
    <x v="170"/>
    <n v="2"/>
    <n v="3"/>
    <n v="150"/>
    <n v="3453"/>
    <n v="2470"/>
    <n v="71.532001158412967"/>
    <n v="3455"/>
    <n v="2473"/>
    <n v="71.577424023154848"/>
  </r>
  <r>
    <m/>
    <m/>
    <x v="8"/>
    <x v="8"/>
    <m/>
    <m/>
    <e v="#DIV/0!"/>
    <n v="1"/>
    <m/>
    <n v="0"/>
    <n v="1"/>
    <n v="0"/>
    <n v="0"/>
  </r>
  <r>
    <m/>
    <m/>
    <x v="146"/>
    <x v="145"/>
    <m/>
    <m/>
    <e v="#DIV/0!"/>
    <m/>
    <n v="6"/>
    <e v="#DIV/0!"/>
    <n v="0"/>
    <n v="6"/>
    <e v="#DIV/0!"/>
  </r>
  <r>
    <m/>
    <m/>
    <x v="308"/>
    <x v="302"/>
    <m/>
    <m/>
    <e v="#DIV/0!"/>
    <n v="2"/>
    <n v="3"/>
    <n v="150"/>
    <n v="2"/>
    <n v="3"/>
    <n v="150"/>
  </r>
  <r>
    <m/>
    <m/>
    <x v="137"/>
    <x v="136"/>
    <n v="2"/>
    <m/>
    <n v="0"/>
    <n v="4"/>
    <n v="2"/>
    <n v="50"/>
    <n v="6"/>
    <n v="2"/>
    <n v="33.333333333333329"/>
  </r>
  <r>
    <m/>
    <m/>
    <x v="309"/>
    <x v="303"/>
    <n v="2"/>
    <m/>
    <n v="0"/>
    <n v="1"/>
    <m/>
    <n v="0"/>
    <n v="3"/>
    <n v="0"/>
    <n v="0"/>
  </r>
  <r>
    <m/>
    <m/>
    <x v="221"/>
    <x v="217"/>
    <n v="2"/>
    <m/>
    <n v="0"/>
    <n v="15"/>
    <n v="24"/>
    <n v="160"/>
    <n v="17"/>
    <n v="24"/>
    <n v="141.1764705882353"/>
  </r>
  <r>
    <m/>
    <m/>
    <x v="310"/>
    <x v="304"/>
    <m/>
    <m/>
    <e v="#DIV/0!"/>
    <m/>
    <m/>
    <e v="#DIV/0!"/>
    <n v="0"/>
    <n v="0"/>
    <e v="#DIV/0!"/>
  </r>
  <r>
    <m/>
    <m/>
    <x v="228"/>
    <x v="224"/>
    <n v="2"/>
    <n v="1"/>
    <n v="50"/>
    <n v="16"/>
    <n v="15"/>
    <n v="93.75"/>
    <n v="18"/>
    <n v="16"/>
    <n v="88.888888888888886"/>
  </r>
  <r>
    <m/>
    <m/>
    <x v="165"/>
    <x v="164"/>
    <m/>
    <m/>
    <e v="#DIV/0!"/>
    <n v="5"/>
    <n v="7"/>
    <n v="140"/>
    <n v="5"/>
    <n v="7"/>
    <n v="140"/>
  </r>
  <r>
    <m/>
    <m/>
    <x v="311"/>
    <x v="305"/>
    <m/>
    <m/>
    <e v="#DIV/0!"/>
    <m/>
    <m/>
    <e v="#DIV/0!"/>
    <n v="0"/>
    <n v="0"/>
    <e v="#DIV/0!"/>
  </r>
  <r>
    <m/>
    <m/>
    <x v="312"/>
    <x v="306"/>
    <n v="2"/>
    <m/>
    <n v="0"/>
    <n v="1"/>
    <m/>
    <n v="0"/>
    <n v="3"/>
    <n v="0"/>
    <n v="0"/>
  </r>
  <r>
    <m/>
    <m/>
    <x v="167"/>
    <x v="166"/>
    <n v="2"/>
    <m/>
    <n v="0"/>
    <n v="7"/>
    <n v="7"/>
    <n v="100"/>
    <n v="9"/>
    <n v="7"/>
    <n v="77.777777777777786"/>
  </r>
  <r>
    <m/>
    <m/>
    <x v="313"/>
    <x v="307"/>
    <n v="2"/>
    <m/>
    <n v="0"/>
    <n v="1"/>
    <m/>
    <n v="0"/>
    <n v="3"/>
    <n v="0"/>
    <n v="0"/>
  </r>
  <r>
    <m/>
    <m/>
    <x v="168"/>
    <x v="167"/>
    <m/>
    <m/>
    <e v="#DIV/0!"/>
    <n v="10"/>
    <n v="8"/>
    <n v="80"/>
    <n v="10"/>
    <n v="8"/>
    <n v="80"/>
  </r>
  <r>
    <m/>
    <m/>
    <x v="184"/>
    <x v="183"/>
    <m/>
    <m/>
    <e v="#DIV/0!"/>
    <n v="4"/>
    <n v="1"/>
    <n v="25"/>
    <n v="4"/>
    <n v="1"/>
    <n v="25"/>
  </r>
  <r>
    <m/>
    <m/>
    <x v="314"/>
    <x v="308"/>
    <m/>
    <m/>
    <e v="#DIV/0!"/>
    <m/>
    <m/>
    <e v="#DIV/0!"/>
    <n v="0"/>
    <n v="0"/>
    <e v="#DIV/0!"/>
  </r>
  <r>
    <m/>
    <m/>
    <x v="140"/>
    <x v="139"/>
    <m/>
    <m/>
    <e v="#DIV/0!"/>
    <n v="2"/>
    <m/>
    <n v="0"/>
    <n v="2"/>
    <n v="0"/>
    <n v="0"/>
  </r>
  <r>
    <m/>
    <m/>
    <x v="126"/>
    <x v="125"/>
    <m/>
    <m/>
    <e v="#DIV/0!"/>
    <m/>
    <n v="253"/>
    <e v="#DIV/0!"/>
    <n v="0"/>
    <n v="253"/>
    <e v="#DIV/0!"/>
  </r>
  <r>
    <m/>
    <m/>
    <x v="12"/>
    <x v="12"/>
    <m/>
    <m/>
    <e v="#DIV/0!"/>
    <n v="31"/>
    <n v="28"/>
    <n v="90.322580645161281"/>
    <n v="31"/>
    <n v="28"/>
    <n v="90.322580645161281"/>
  </r>
  <r>
    <m/>
    <m/>
    <x v="230"/>
    <x v="226"/>
    <m/>
    <m/>
    <e v="#DIV/0!"/>
    <m/>
    <m/>
    <e v="#DIV/0!"/>
    <n v="0"/>
    <n v="0"/>
    <e v="#DIV/0!"/>
  </r>
  <r>
    <m/>
    <m/>
    <x v="315"/>
    <x v="309"/>
    <m/>
    <m/>
    <e v="#DIV/0!"/>
    <m/>
    <m/>
    <e v="#DIV/0!"/>
    <n v="0"/>
    <n v="0"/>
    <e v="#DIV/0!"/>
  </r>
  <r>
    <m/>
    <m/>
    <x v="219"/>
    <x v="216"/>
    <m/>
    <m/>
    <e v="#DIV/0!"/>
    <n v="1"/>
    <m/>
    <n v="0"/>
    <n v="1"/>
    <n v="0"/>
    <n v="0"/>
  </r>
  <r>
    <m/>
    <m/>
    <x v="316"/>
    <x v="310"/>
    <m/>
    <m/>
    <e v="#DIV/0!"/>
    <n v="9"/>
    <m/>
    <n v="0"/>
    <n v="9"/>
    <n v="0"/>
    <n v="0"/>
  </r>
  <r>
    <m/>
    <m/>
    <x v="317"/>
    <x v="311"/>
    <m/>
    <m/>
    <e v="#DIV/0!"/>
    <m/>
    <n v="25"/>
    <e v="#DIV/0!"/>
    <n v="0"/>
    <n v="25"/>
    <e v="#DIV/0!"/>
  </r>
  <r>
    <m/>
    <m/>
    <x v="233"/>
    <x v="229"/>
    <m/>
    <n v="3"/>
    <e v="#DIV/0!"/>
    <m/>
    <m/>
    <e v="#DIV/0!"/>
    <n v="0"/>
    <n v="3"/>
    <e v="#DIV/0!"/>
  </r>
  <r>
    <m/>
    <m/>
    <x v="145"/>
    <x v="144"/>
    <m/>
    <m/>
    <e v="#DIV/0!"/>
    <m/>
    <m/>
    <e v="#DIV/0!"/>
    <n v="0"/>
    <n v="0"/>
    <e v="#DIV/0!"/>
  </r>
  <r>
    <m/>
    <m/>
    <x v="318"/>
    <x v="312"/>
    <n v="98"/>
    <n v="69"/>
    <n v="70.408163265306129"/>
    <n v="15"/>
    <n v="9"/>
    <n v="60"/>
    <n v="113"/>
    <n v="78"/>
    <n v="69.026548672566364"/>
  </r>
  <r>
    <m/>
    <m/>
    <x v="319"/>
    <x v="313"/>
    <n v="118"/>
    <n v="78"/>
    <n v="66.101694915254242"/>
    <n v="16"/>
    <n v="14"/>
    <n v="87.5"/>
    <n v="134"/>
    <n v="92"/>
    <n v="68.656716417910445"/>
  </r>
  <r>
    <m/>
    <m/>
    <x v="320"/>
    <x v="314"/>
    <m/>
    <m/>
    <e v="#DIV/0!"/>
    <m/>
    <m/>
    <e v="#DIV/0!"/>
    <n v="0"/>
    <n v="0"/>
    <e v="#DIV/0!"/>
  </r>
  <r>
    <m/>
    <m/>
    <x v="222"/>
    <x v="218"/>
    <m/>
    <m/>
    <e v="#DIV/0!"/>
    <m/>
    <m/>
    <e v="#DIV/0!"/>
    <n v="0"/>
    <n v="0"/>
    <e v="#DIV/0!"/>
  </r>
  <r>
    <m/>
    <m/>
    <x v="321"/>
    <x v="315"/>
    <m/>
    <m/>
    <e v="#DIV/0!"/>
    <n v="5"/>
    <n v="1"/>
    <n v="20"/>
    <n v="5"/>
    <n v="1"/>
    <n v="20"/>
  </r>
  <r>
    <m/>
    <m/>
    <x v="322"/>
    <x v="316"/>
    <m/>
    <m/>
    <e v="#DIV/0!"/>
    <m/>
    <m/>
    <e v="#DIV/0!"/>
    <n v="0"/>
    <n v="0"/>
    <e v="#DIV/0!"/>
  </r>
  <r>
    <m/>
    <m/>
    <x v="213"/>
    <x v="210"/>
    <m/>
    <m/>
    <e v="#DIV/0!"/>
    <m/>
    <m/>
    <e v="#DIV/0!"/>
    <n v="0"/>
    <n v="0"/>
    <e v="#DIV/0!"/>
  </r>
  <r>
    <m/>
    <m/>
    <x v="169"/>
    <x v="168"/>
    <m/>
    <m/>
    <e v="#DIV/0!"/>
    <n v="2"/>
    <n v="5"/>
    <n v="250"/>
    <n v="2"/>
    <n v="5"/>
    <n v="250"/>
  </r>
  <r>
    <m/>
    <m/>
    <x v="323"/>
    <x v="317"/>
    <m/>
    <m/>
    <e v="#DIV/0!"/>
    <n v="280"/>
    <n v="317"/>
    <n v="113.21428571428571"/>
    <n v="280"/>
    <n v="317"/>
    <n v="113.21428571428571"/>
  </r>
  <r>
    <m/>
    <m/>
    <x v="225"/>
    <x v="221"/>
    <m/>
    <m/>
    <e v="#DIV/0!"/>
    <n v="4"/>
    <n v="16"/>
    <n v="400"/>
    <n v="4"/>
    <n v="16"/>
    <n v="400"/>
  </r>
  <r>
    <m/>
    <m/>
    <x v="324"/>
    <x v="318"/>
    <m/>
    <m/>
    <e v="#DIV/0!"/>
    <m/>
    <n v="3"/>
    <e v="#DIV/0!"/>
    <n v="0"/>
    <n v="3"/>
    <e v="#DIV/0!"/>
  </r>
  <r>
    <m/>
    <m/>
    <x v="174"/>
    <x v="173"/>
    <m/>
    <m/>
    <e v="#DIV/0!"/>
    <n v="1"/>
    <n v="2"/>
    <n v="200"/>
    <n v="1"/>
    <n v="2"/>
    <n v="200"/>
  </r>
  <r>
    <m/>
    <m/>
    <x v="229"/>
    <x v="225"/>
    <m/>
    <m/>
    <e v="#DIV/0!"/>
    <m/>
    <n v="3"/>
    <e v="#DIV/0!"/>
    <n v="0"/>
    <n v="3"/>
    <e v="#DIV/0!"/>
  </r>
  <r>
    <m/>
    <m/>
    <x v="169"/>
    <x v="168"/>
    <m/>
    <m/>
    <e v="#DIV/0!"/>
    <m/>
    <m/>
    <e v="#DIV/0!"/>
    <n v="0"/>
    <n v="0"/>
    <e v="#DIV/0!"/>
  </r>
  <r>
    <m/>
    <m/>
    <x v="325"/>
    <x v="319"/>
    <m/>
    <m/>
    <e v="#DIV/0!"/>
    <n v="2"/>
    <m/>
    <n v="0"/>
    <n v="2"/>
    <n v="0"/>
    <n v="0"/>
  </r>
  <r>
    <m/>
    <m/>
    <x v="326"/>
    <x v="320"/>
    <m/>
    <m/>
    <e v="#DIV/0!"/>
    <m/>
    <m/>
    <e v="#DIV/0!"/>
    <n v="0"/>
    <n v="0"/>
    <e v="#DIV/0!"/>
  </r>
  <r>
    <m/>
    <m/>
    <x v="327"/>
    <x v="321"/>
    <m/>
    <m/>
    <e v="#DIV/0!"/>
    <m/>
    <m/>
    <e v="#DIV/0!"/>
    <n v="0"/>
    <n v="0"/>
    <e v="#DIV/0!"/>
  </r>
  <r>
    <m/>
    <m/>
    <x v="328"/>
    <x v="252"/>
    <n v="1"/>
    <m/>
    <n v="0"/>
    <m/>
    <m/>
    <e v="#DIV/0!"/>
    <n v="1"/>
    <n v="0"/>
    <n v="0"/>
  </r>
  <r>
    <m/>
    <m/>
    <x v="16"/>
    <x v="16"/>
    <m/>
    <m/>
    <e v="#DIV/0!"/>
    <n v="3"/>
    <m/>
    <n v="0"/>
    <n v="3"/>
    <n v="0"/>
    <n v="0"/>
  </r>
  <r>
    <m/>
    <m/>
    <x v="183"/>
    <x v="182"/>
    <m/>
    <m/>
    <e v="#DIV/0!"/>
    <n v="1"/>
    <m/>
    <n v="0"/>
    <n v="1"/>
    <n v="0"/>
    <n v="0"/>
  </r>
  <r>
    <m/>
    <m/>
    <x v="329"/>
    <x v="322"/>
    <n v="1"/>
    <m/>
    <n v="0"/>
    <m/>
    <m/>
    <e v="#DIV/0!"/>
    <n v="1"/>
    <n v="0"/>
    <n v="0"/>
  </r>
  <r>
    <m/>
    <m/>
    <x v="330"/>
    <x v="323"/>
    <m/>
    <m/>
    <e v="#DIV/0!"/>
    <n v="2"/>
    <n v="1"/>
    <n v="50"/>
    <n v="2"/>
    <n v="1"/>
    <n v="50"/>
  </r>
  <r>
    <m/>
    <m/>
    <x v="232"/>
    <x v="228"/>
    <m/>
    <m/>
    <e v="#DIV/0!"/>
    <n v="3"/>
    <m/>
    <n v="0"/>
    <n v="3"/>
    <n v="0"/>
    <n v="0"/>
  </r>
  <r>
    <m/>
    <m/>
    <x v="331"/>
    <x v="324"/>
    <m/>
    <m/>
    <e v="#DIV/0!"/>
    <n v="3"/>
    <n v="1"/>
    <n v="33.333333333333329"/>
    <n v="3"/>
    <n v="1"/>
    <n v="33.333333333333329"/>
  </r>
  <r>
    <m/>
    <m/>
    <x v="332"/>
    <x v="325"/>
    <m/>
    <m/>
    <e v="#DIV/0!"/>
    <n v="2"/>
    <m/>
    <n v="0"/>
    <n v="2"/>
    <n v="0"/>
    <n v="0"/>
  </r>
  <r>
    <m/>
    <m/>
    <x v="173"/>
    <x v="172"/>
    <m/>
    <m/>
    <e v="#DIV/0!"/>
    <n v="1"/>
    <m/>
    <n v="0"/>
    <n v="1"/>
    <n v="0"/>
    <n v="0"/>
  </r>
  <r>
    <m/>
    <m/>
    <x v="201"/>
    <x v="200"/>
    <m/>
    <m/>
    <e v="#DIV/0!"/>
    <n v="1"/>
    <m/>
    <n v="0"/>
    <n v="1"/>
    <n v="0"/>
    <n v="0"/>
  </r>
  <r>
    <m/>
    <m/>
    <x v="333"/>
    <x v="326"/>
    <n v="1"/>
    <m/>
    <n v="0"/>
    <m/>
    <m/>
    <e v="#DIV/0!"/>
    <n v="1"/>
    <n v="0"/>
    <n v="0"/>
  </r>
  <r>
    <m/>
    <m/>
    <x v="334"/>
    <x v="327"/>
    <m/>
    <n v="3"/>
    <e v="#DIV/0!"/>
    <m/>
    <m/>
    <e v="#DIV/0!"/>
    <n v="0"/>
    <n v="3"/>
    <e v="#DIV/0!"/>
  </r>
  <r>
    <m/>
    <m/>
    <x v="335"/>
    <x v="328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sek dnevne onkološke hemioterap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3796"/>
    <n v="3267"/>
    <n v="86.064278187565861"/>
    <n v="0"/>
    <n v="0"/>
    <e v="#DIV/0!"/>
    <n v="3796"/>
    <n v="3267"/>
    <n v="86.064278187565861"/>
  </r>
  <r>
    <m/>
    <m/>
    <x v="1"/>
    <x v="1"/>
    <n v="673"/>
    <n v="644"/>
    <n v="95.690936106983656"/>
    <m/>
    <m/>
    <e v="#DIV/0!"/>
    <n v="673"/>
    <n v="644"/>
    <n v="95.690936106983656"/>
  </r>
  <r>
    <m/>
    <m/>
    <x v="2"/>
    <x v="2"/>
    <n v="3123"/>
    <n v="2623"/>
    <n v="83.989753442203011"/>
    <m/>
    <m/>
    <e v="#DIV/0!"/>
    <n v="3123"/>
    <n v="2623"/>
    <n v="83.989753442203011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349"/>
    <n v="456"/>
    <n v="130.65902578796562"/>
    <n v="6657"/>
    <n v="5816"/>
    <n v="87.366681688448239"/>
    <n v="7006"/>
    <n v="6272"/>
    <n v="89.523265772195259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349"/>
    <n v="456"/>
    <n v="130.65902578796562"/>
    <n v="6657"/>
    <n v="5816"/>
    <n v="87.366681688448239"/>
    <n v="7006"/>
    <n v="6272"/>
    <n v="89.523265772195259"/>
  </r>
  <r>
    <m/>
    <m/>
    <x v="123"/>
    <x v="122"/>
    <m/>
    <m/>
    <e v="#DIV/0!"/>
    <n v="1156"/>
    <n v="1101"/>
    <n v="95.242214532871969"/>
    <n v="1156"/>
    <n v="1101"/>
    <n v="95.242214532871969"/>
  </r>
  <r>
    <m/>
    <m/>
    <x v="197"/>
    <x v="196"/>
    <m/>
    <n v="8"/>
    <e v="#DIV/0!"/>
    <n v="1"/>
    <m/>
    <n v="0"/>
    <n v="1"/>
    <n v="8"/>
    <n v="800"/>
  </r>
  <r>
    <m/>
    <m/>
    <x v="126"/>
    <x v="125"/>
    <m/>
    <n v="8"/>
    <e v="#DIV/0!"/>
    <n v="1"/>
    <n v="1"/>
    <n v="100"/>
    <n v="1"/>
    <n v="9"/>
    <n v="900"/>
  </r>
  <r>
    <m/>
    <m/>
    <x v="323"/>
    <x v="317"/>
    <m/>
    <m/>
    <e v="#DIV/0!"/>
    <n v="920"/>
    <n v="772"/>
    <n v="83.913043478260875"/>
    <n v="920"/>
    <n v="772"/>
    <n v="83.913043478260875"/>
  </r>
  <r>
    <m/>
    <m/>
    <x v="141"/>
    <x v="140"/>
    <n v="8"/>
    <n v="31"/>
    <n v="387.5"/>
    <n v="907"/>
    <n v="777"/>
    <n v="85.667034178610805"/>
    <n v="915"/>
    <n v="808"/>
    <n v="88.306010928961754"/>
  </r>
  <r>
    <m/>
    <m/>
    <x v="127"/>
    <x v="126"/>
    <n v="19"/>
    <n v="16"/>
    <n v="84.210526315789465"/>
    <n v="264"/>
    <n v="172"/>
    <n v="65.151515151515156"/>
    <n v="283"/>
    <n v="188"/>
    <n v="66.431095406360413"/>
  </r>
  <r>
    <m/>
    <m/>
    <x v="128"/>
    <x v="127"/>
    <n v="41"/>
    <n v="58"/>
    <n v="141.46341463414635"/>
    <n v="920"/>
    <n v="778"/>
    <n v="84.565217391304344"/>
    <n v="961"/>
    <n v="836"/>
    <n v="86.992715920915714"/>
  </r>
  <r>
    <m/>
    <m/>
    <x v="4"/>
    <x v="4"/>
    <n v="34"/>
    <n v="67"/>
    <n v="197.05882352941177"/>
    <n v="758"/>
    <n v="698"/>
    <n v="92.084432717678098"/>
    <n v="792"/>
    <n v="765"/>
    <n v="96.590909090909093"/>
  </r>
  <r>
    <m/>
    <m/>
    <x v="11"/>
    <x v="11"/>
    <m/>
    <m/>
    <e v="#DIV/0!"/>
    <n v="59"/>
    <n v="60"/>
    <n v="101.69491525423729"/>
    <n v="59"/>
    <n v="60"/>
    <n v="101.69491525423729"/>
  </r>
  <r>
    <m/>
    <m/>
    <x v="336"/>
    <x v="329"/>
    <m/>
    <m/>
    <e v="#DIV/0!"/>
    <n v="186"/>
    <n v="257"/>
    <n v="138.1720430107527"/>
    <n v="186"/>
    <n v="257"/>
    <n v="138.1720430107527"/>
  </r>
  <r>
    <m/>
    <m/>
    <x v="5"/>
    <x v="5"/>
    <m/>
    <n v="1"/>
    <e v="#DIV/0!"/>
    <n v="215"/>
    <n v="117"/>
    <n v="54.418604651162795"/>
    <n v="215"/>
    <n v="118"/>
    <n v="54.883720930232563"/>
  </r>
  <r>
    <m/>
    <m/>
    <x v="208"/>
    <x v="128"/>
    <n v="42"/>
    <n v="65"/>
    <n v="154.76190476190476"/>
    <n v="920"/>
    <n v="778"/>
    <n v="84.565217391304344"/>
    <n v="962"/>
    <n v="843"/>
    <n v="87.629937629937629"/>
  </r>
  <r>
    <m/>
    <m/>
    <x v="334"/>
    <x v="327"/>
    <m/>
    <m/>
    <e v="#DIV/0!"/>
    <n v="339"/>
    <n v="265"/>
    <n v="78.171091445427734"/>
    <n v="339"/>
    <n v="265"/>
    <n v="78.171091445427734"/>
  </r>
  <r>
    <m/>
    <m/>
    <x v="335"/>
    <x v="328"/>
    <m/>
    <m/>
    <e v="#DIV/0!"/>
    <n v="11"/>
    <n v="40"/>
    <n v="363.63636363636363"/>
    <n v="11"/>
    <n v="40"/>
    <n v="363.63636363636363"/>
  </r>
  <r>
    <m/>
    <m/>
    <x v="214"/>
    <x v="211"/>
    <n v="205"/>
    <n v="202"/>
    <n v="98.536585365853654"/>
    <m/>
    <m/>
    <e v="#DIV/0!"/>
    <n v="205"/>
    <n v="202"/>
    <n v="98.536585365853654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Služba anestezije  i reanimac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353"/>
    <n v="225"/>
    <n v="63.73937677053825"/>
    <n v="136"/>
    <n v="67"/>
    <n v="49.264705882352942"/>
    <n v="489"/>
    <n v="292"/>
    <n v="59.713701431492836"/>
  </r>
  <r>
    <m/>
    <m/>
    <x v="1"/>
    <x v="1"/>
    <n v="300"/>
    <n v="208"/>
    <n v="69.333333333333343"/>
    <n v="127"/>
    <n v="64"/>
    <n v="50.393700787401571"/>
    <n v="427"/>
    <n v="272"/>
    <n v="63.700234192037477"/>
  </r>
  <r>
    <m/>
    <m/>
    <x v="2"/>
    <x v="2"/>
    <n v="53"/>
    <n v="17"/>
    <n v="32.075471698113205"/>
    <n v="9"/>
    <n v="3"/>
    <n v="33.333333333333329"/>
    <n v="62"/>
    <n v="20"/>
    <n v="32.258064516129032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1"/>
    <e v="#DIV/0!"/>
    <n v="4781"/>
    <n v="3729"/>
    <n v="77.996235097259998"/>
    <n v="4781"/>
    <n v="3727"/>
    <n v="77.95440284459319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1"/>
    <e v="#DIV/0!"/>
    <n v="4781"/>
    <n v="3729"/>
    <n v="77.996235097259998"/>
    <n v="4781"/>
    <n v="3727"/>
    <n v="77.95440284459319"/>
  </r>
  <r>
    <m/>
    <m/>
    <x v="221"/>
    <x v="217"/>
    <m/>
    <m/>
    <e v="#DIV/0!"/>
    <n v="7"/>
    <n v="14"/>
    <n v="200"/>
    <n v="7"/>
    <n v="14"/>
    <n v="200"/>
  </r>
  <r>
    <m/>
    <m/>
    <x v="222"/>
    <x v="218"/>
    <m/>
    <m/>
    <e v="#DIV/0!"/>
    <n v="99"/>
    <n v="84"/>
    <n v="84.848484848484844"/>
    <n v="99"/>
    <n v="84"/>
    <n v="84.848484848484844"/>
  </r>
  <r>
    <m/>
    <m/>
    <x v="219"/>
    <x v="216"/>
    <m/>
    <m/>
    <e v="#DIV/0!"/>
    <n v="1133"/>
    <n v="821"/>
    <n v="72.462488967343347"/>
    <n v="1133"/>
    <n v="821"/>
    <n v="72.462488967343347"/>
  </r>
  <r>
    <m/>
    <m/>
    <x v="227"/>
    <x v="223"/>
    <m/>
    <m/>
    <e v="#DIV/0!"/>
    <n v="91"/>
    <n v="81"/>
    <n v="89.010989010989007"/>
    <n v="91"/>
    <n v="81"/>
    <n v="89.010989010989007"/>
  </r>
  <r>
    <m/>
    <m/>
    <x v="228"/>
    <x v="224"/>
    <m/>
    <m/>
    <e v="#DIV/0!"/>
    <n v="117"/>
    <n v="89"/>
    <n v="76.068376068376068"/>
    <n v="117"/>
    <n v="89"/>
    <n v="76.068376068376068"/>
  </r>
  <r>
    <m/>
    <m/>
    <x v="6"/>
    <x v="6"/>
    <m/>
    <m/>
    <e v="#DIV/0!"/>
    <n v="70"/>
    <n v="79"/>
    <n v="112.85714285714286"/>
    <n v="70"/>
    <n v="79"/>
    <n v="112.85714285714286"/>
  </r>
  <r>
    <m/>
    <m/>
    <x v="337"/>
    <x v="330"/>
    <m/>
    <m/>
    <e v="#DIV/0!"/>
    <n v="917"/>
    <n v="616"/>
    <n v="67.175572519083971"/>
    <n v="917"/>
    <n v="616"/>
    <n v="67.175572519083971"/>
  </r>
  <r>
    <m/>
    <m/>
    <x v="338"/>
    <x v="331"/>
    <m/>
    <n v="1"/>
    <e v="#DIV/0!"/>
    <n v="102"/>
    <n v="68"/>
    <n v="66.666666666666657"/>
    <n v="102"/>
    <n v="69"/>
    <n v="67.64705882352942"/>
  </r>
  <r>
    <m/>
    <m/>
    <x v="339"/>
    <x v="332"/>
    <m/>
    <m/>
    <e v="#DIV/0!"/>
    <n v="402"/>
    <n v="259"/>
    <n v="64.427860696517413"/>
    <n v="402"/>
    <n v="259"/>
    <n v="64.427860696517413"/>
  </r>
  <r>
    <m/>
    <m/>
    <x v="340"/>
    <x v="333"/>
    <m/>
    <m/>
    <e v="#DIV/0!"/>
    <n v="119"/>
    <n v="76"/>
    <n v="63.865546218487388"/>
    <n v="119"/>
    <n v="76"/>
    <n v="63.865546218487388"/>
  </r>
  <r>
    <m/>
    <m/>
    <x v="341"/>
    <x v="334"/>
    <m/>
    <m/>
    <e v="#DIV/0!"/>
    <n v="146"/>
    <n v="120"/>
    <n v="82.191780821917803"/>
    <n v="146"/>
    <n v="120"/>
    <n v="82.191780821917803"/>
  </r>
  <r>
    <m/>
    <m/>
    <x v="342"/>
    <x v="335"/>
    <m/>
    <m/>
    <e v="#DIV/0!"/>
    <n v="144"/>
    <n v="92"/>
    <n v="63.888888888888886"/>
    <n v="144"/>
    <n v="92"/>
    <n v="63.888888888888886"/>
  </r>
  <r>
    <m/>
    <m/>
    <x v="343"/>
    <x v="336"/>
    <m/>
    <m/>
    <e v="#DIV/0!"/>
    <n v="417"/>
    <n v="315"/>
    <n v="75.539568345323744"/>
    <n v="417"/>
    <n v="315"/>
    <n v="75.539568345323744"/>
  </r>
  <r>
    <m/>
    <m/>
    <x v="344"/>
    <x v="337"/>
    <m/>
    <m/>
    <e v="#DIV/0!"/>
    <n v="66"/>
    <n v="53"/>
    <n v="80.303030303030297"/>
    <n v="66"/>
    <n v="53"/>
    <n v="80.303030303030297"/>
  </r>
  <r>
    <m/>
    <m/>
    <x v="345"/>
    <x v="338"/>
    <m/>
    <m/>
    <e v="#DIV/0!"/>
    <n v="318"/>
    <n v="249"/>
    <n v="78.301886792452834"/>
    <n v="318"/>
    <n v="249"/>
    <n v="78.301886792452834"/>
  </r>
  <r>
    <m/>
    <m/>
    <x v="346"/>
    <x v="339"/>
    <m/>
    <m/>
    <e v="#DIV/0!"/>
    <n v="56"/>
    <n v="45"/>
    <n v="80.357142857142861"/>
    <n v="56"/>
    <n v="45"/>
    <n v="80.357142857142861"/>
  </r>
  <r>
    <m/>
    <m/>
    <x v="347"/>
    <x v="340"/>
    <m/>
    <m/>
    <e v="#DIV/0!"/>
    <n v="45"/>
    <n v="14"/>
    <n v="31.111111111111111"/>
    <n v="45"/>
    <n v="14"/>
    <n v="31.111111111111111"/>
  </r>
  <r>
    <m/>
    <m/>
    <x v="348"/>
    <x v="341"/>
    <m/>
    <m/>
    <e v="#DIV/0!"/>
    <n v="3"/>
    <m/>
    <n v="0"/>
    <n v="3"/>
    <n v="0"/>
    <n v="0"/>
  </r>
  <r>
    <m/>
    <m/>
    <x v="349"/>
    <x v="342"/>
    <m/>
    <m/>
    <e v="#DIV/0!"/>
    <m/>
    <n v="1"/>
    <e v="#DIV/0!"/>
    <n v="0"/>
    <n v="1"/>
    <e v="#DIV/0!"/>
  </r>
  <r>
    <m/>
    <m/>
    <x v="350"/>
    <x v="343"/>
    <m/>
    <m/>
    <e v="#DIV/0!"/>
    <n v="5"/>
    <n v="10"/>
    <n v="200"/>
    <n v="5"/>
    <n v="10"/>
    <n v="200"/>
  </r>
  <r>
    <m/>
    <m/>
    <x v="351"/>
    <x v="344"/>
    <m/>
    <m/>
    <e v="#DIV/0!"/>
    <n v="2"/>
    <n v="5"/>
    <n v="250"/>
    <n v="2"/>
    <n v="5"/>
    <n v="250"/>
  </r>
  <r>
    <m/>
    <m/>
    <x v="352"/>
    <x v="345"/>
    <m/>
    <m/>
    <e v="#DIV/0!"/>
    <n v="1"/>
    <n v="1"/>
    <n v="100"/>
    <n v="1"/>
    <n v="1"/>
    <n v="100"/>
  </r>
  <r>
    <m/>
    <m/>
    <x v="128"/>
    <x v="127"/>
    <m/>
    <m/>
    <e v="#DIV/0!"/>
    <m/>
    <n v="1"/>
    <e v="#DIV/0!"/>
    <n v="0"/>
    <n v="1"/>
    <e v="#DIV/0!"/>
  </r>
  <r>
    <m/>
    <m/>
    <x v="4"/>
    <x v="4"/>
    <m/>
    <m/>
    <e v="#DIV/0!"/>
    <n v="7"/>
    <n v="136"/>
    <n v="1942.8571428571427"/>
    <n v="7"/>
    <n v="136"/>
    <n v="1942.8571428571427"/>
  </r>
  <r>
    <m/>
    <m/>
    <x v="353"/>
    <x v="346"/>
    <m/>
    <m/>
    <e v="#DIV/0!"/>
    <n v="30"/>
    <n v="26"/>
    <n v="86.666666666666671"/>
    <n v="30"/>
    <n v="26"/>
    <n v="86.666666666666671"/>
  </r>
  <r>
    <m/>
    <m/>
    <x v="354"/>
    <x v="347"/>
    <m/>
    <m/>
    <e v="#DIV/0!"/>
    <m/>
    <n v="1"/>
    <e v="#DIV/0!"/>
    <n v="0"/>
    <n v="1"/>
    <e v="#DIV/0!"/>
  </r>
  <r>
    <m/>
    <m/>
    <x v="355"/>
    <x v="348"/>
    <m/>
    <m/>
    <e v="#DIV/0!"/>
    <n v="84"/>
    <n v="79"/>
    <n v="94.047619047619051"/>
    <n v="84"/>
    <n v="79"/>
    <n v="94.047619047619051"/>
  </r>
  <r>
    <m/>
    <m/>
    <x v="129"/>
    <x v="128"/>
    <m/>
    <m/>
    <e v="#DIV/0!"/>
    <n v="200"/>
    <n v="265"/>
    <n v="132.5"/>
    <n v="200"/>
    <n v="265"/>
    <n v="132.5"/>
  </r>
  <r>
    <m/>
    <m/>
    <x v="356"/>
    <x v="349"/>
    <m/>
    <m/>
    <e v="#DIV/0!"/>
    <m/>
    <m/>
    <e v="#DIV/0!"/>
    <n v="0"/>
    <n v="0"/>
    <e v="#DIV/0!"/>
  </r>
  <r>
    <m/>
    <m/>
    <x v="215"/>
    <x v="212"/>
    <m/>
    <m/>
    <e v="#DIV/0!"/>
    <n v="32"/>
    <n v="34"/>
    <n v="106.25"/>
    <n v="32"/>
    <n v="34"/>
    <n v="106.25"/>
  </r>
  <r>
    <m/>
    <m/>
    <x v="130"/>
    <x v="129"/>
    <m/>
    <m/>
    <e v="#DIV/0!"/>
    <n v="9"/>
    <n v="4"/>
    <n v="44.444444444444443"/>
    <n v="9"/>
    <n v="4"/>
    <n v="44.444444444444443"/>
  </r>
  <r>
    <m/>
    <m/>
    <x v="223"/>
    <x v="219"/>
    <m/>
    <m/>
    <e v="#DIV/0!"/>
    <n v="7"/>
    <n v="20"/>
    <n v="285.71428571428572"/>
    <n v="7"/>
    <n v="20"/>
    <n v="285.71428571428572"/>
  </r>
  <r>
    <m/>
    <m/>
    <x v="357"/>
    <x v="350"/>
    <m/>
    <m/>
    <e v="#DIV/0!"/>
    <n v="10"/>
    <n v="8"/>
    <n v="80"/>
    <n v="10"/>
    <n v="8"/>
    <n v="80"/>
  </r>
  <r>
    <m/>
    <m/>
    <x v="224"/>
    <x v="220"/>
    <m/>
    <m/>
    <e v="#DIV/0!"/>
    <n v="10"/>
    <m/>
    <n v="0"/>
    <n v="10"/>
    <n v="0"/>
    <n v="0"/>
  </r>
  <r>
    <m/>
    <m/>
    <x v="358"/>
    <x v="351"/>
    <m/>
    <m/>
    <e v="#DIV/0!"/>
    <m/>
    <m/>
    <e v="#DIV/0!"/>
    <n v="0"/>
    <n v="0"/>
    <e v="#DIV/0!"/>
  </r>
  <r>
    <m/>
    <m/>
    <x v="229"/>
    <x v="225"/>
    <m/>
    <m/>
    <e v="#DIV/0!"/>
    <n v="3"/>
    <n v="8"/>
    <n v="266.66666666666663"/>
    <n v="3"/>
    <n v="8"/>
    <n v="266.66666666666663"/>
  </r>
  <r>
    <m/>
    <m/>
    <x v="126"/>
    <x v="125"/>
    <m/>
    <m/>
    <e v="#DIV/0!"/>
    <m/>
    <n v="1"/>
    <e v="#DIV/0!"/>
    <n v="0"/>
    <n v="1"/>
    <e v="#DIV/0!"/>
  </r>
  <r>
    <m/>
    <m/>
    <x v="10"/>
    <x v="10"/>
    <m/>
    <m/>
    <e v="#DIV/0!"/>
    <m/>
    <m/>
    <e v="#DIV/0!"/>
    <n v="0"/>
    <n v="0"/>
    <e v="#DIV/0!"/>
  </r>
  <r>
    <m/>
    <m/>
    <x v="359"/>
    <x v="352"/>
    <m/>
    <m/>
    <e v="#DIV/0!"/>
    <m/>
    <m/>
    <e v="#DIV/0!"/>
    <n v="0"/>
    <n v="0"/>
    <e v="#DIV/0!"/>
  </r>
  <r>
    <m/>
    <m/>
    <x v="360"/>
    <x v="353"/>
    <m/>
    <m/>
    <e v="#DIV/0!"/>
    <n v="3"/>
    <n v="1"/>
    <n v="33.333333333333329"/>
    <n v="3"/>
    <n v="1"/>
    <n v="33.333333333333329"/>
  </r>
  <r>
    <m/>
    <m/>
    <x v="361"/>
    <x v="354"/>
    <m/>
    <m/>
    <e v="#DIV/0!"/>
    <m/>
    <m/>
    <e v="#DIV/0!"/>
    <n v="0"/>
    <n v="0"/>
    <e v="#DIV/0!"/>
  </r>
  <r>
    <m/>
    <m/>
    <x v="7"/>
    <x v="7"/>
    <m/>
    <m/>
    <e v="#DIV/0!"/>
    <n v="14"/>
    <n v="17"/>
    <n v="121.42857142857142"/>
    <n v="14"/>
    <n v="17"/>
    <n v="121.42857142857142"/>
  </r>
  <r>
    <m/>
    <m/>
    <x v="362"/>
    <x v="355"/>
    <m/>
    <m/>
    <e v="#DIV/0!"/>
    <n v="4"/>
    <n v="4"/>
    <n v="100"/>
    <n v="4"/>
    <n v="4"/>
    <n v="100"/>
  </r>
  <r>
    <m/>
    <m/>
    <x v="17"/>
    <x v="17"/>
    <m/>
    <m/>
    <e v="#DIV/0!"/>
    <n v="10"/>
    <n v="5"/>
    <n v="50"/>
    <n v="10"/>
    <n v="5"/>
    <n v="50"/>
  </r>
  <r>
    <m/>
    <m/>
    <x v="230"/>
    <x v="226"/>
    <m/>
    <m/>
    <e v="#DIV/0!"/>
    <n v="10"/>
    <n v="1"/>
    <n v="10"/>
    <n v="10"/>
    <n v="1"/>
    <n v="10"/>
  </r>
  <r>
    <m/>
    <m/>
    <x v="231"/>
    <x v="227"/>
    <m/>
    <m/>
    <e v="#DIV/0!"/>
    <m/>
    <m/>
    <e v="#DIV/0!"/>
    <n v="0"/>
    <n v="0"/>
    <e v="#DIV/0!"/>
  </r>
  <r>
    <m/>
    <m/>
    <x v="363"/>
    <x v="356"/>
    <m/>
    <m/>
    <e v="#DIV/0!"/>
    <n v="2"/>
    <n v="4"/>
    <n v="200"/>
    <n v="2"/>
    <n v="4"/>
    <n v="200"/>
  </r>
  <r>
    <m/>
    <m/>
    <x v="205"/>
    <x v="204"/>
    <m/>
    <m/>
    <e v="#DIV/0!"/>
    <n v="10"/>
    <n v="5"/>
    <n v="50"/>
    <n v="10"/>
    <n v="5"/>
    <n v="50"/>
  </r>
  <r>
    <m/>
    <m/>
    <x v="364"/>
    <x v="357"/>
    <m/>
    <m/>
    <e v="#DIV/0!"/>
    <n v="20"/>
    <n v="5"/>
    <n v="25"/>
    <n v="20"/>
    <n v="5"/>
    <n v="25"/>
  </r>
  <r>
    <m/>
    <m/>
    <x v="365"/>
    <x v="358"/>
    <m/>
    <m/>
    <e v="#DIV/0!"/>
    <n v="15"/>
    <m/>
    <n v="0"/>
    <n v="15"/>
    <n v="0"/>
    <n v="0"/>
  </r>
  <r>
    <m/>
    <m/>
    <x v="366"/>
    <x v="359"/>
    <m/>
    <m/>
    <e v="#DIV/0!"/>
    <n v="15"/>
    <m/>
    <n v="0"/>
    <n v="15"/>
    <n v="0"/>
    <n v="0"/>
  </r>
  <r>
    <m/>
    <m/>
    <x v="367"/>
    <x v="360"/>
    <m/>
    <m/>
    <e v="#DIV/0!"/>
    <n v="4"/>
    <n v="4"/>
    <n v="100"/>
    <n v="4"/>
    <n v="4"/>
    <n v="100"/>
  </r>
  <r>
    <m/>
    <m/>
    <x v="368"/>
    <x v="361"/>
    <m/>
    <m/>
    <e v="#DIV/0!"/>
    <n v="10"/>
    <m/>
    <n v="0"/>
    <n v="10"/>
    <n v="0"/>
    <n v="0"/>
  </r>
  <r>
    <m/>
    <m/>
    <x v="225"/>
    <x v="221"/>
    <m/>
    <m/>
    <e v="#DIV/0!"/>
    <n v="1"/>
    <n v="4"/>
    <n v="400"/>
    <n v="1"/>
    <n v="4"/>
    <n v="400"/>
  </r>
  <r>
    <m/>
    <m/>
    <x v="369"/>
    <x v="362"/>
    <m/>
    <m/>
    <e v="#DIV/0!"/>
    <n v="1"/>
    <n v="1"/>
    <n v="100"/>
    <n v="1"/>
    <n v="1"/>
    <n v="100"/>
  </r>
  <r>
    <m/>
    <m/>
    <x v="370"/>
    <x v="363"/>
    <m/>
    <m/>
    <e v="#DIV/0!"/>
    <n v="10"/>
    <m/>
    <n v="0"/>
    <n v="10"/>
    <n v="0"/>
    <n v="0"/>
  </r>
  <r>
    <m/>
    <m/>
    <x v="371"/>
    <x v="364"/>
    <m/>
    <m/>
    <e v="#DIV/0!"/>
    <m/>
    <n v="3"/>
    <e v="#DIV/0!"/>
    <n v="0"/>
    <n v="3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Neonatologija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0"/>
    <e v="#DIV/0!"/>
    <n v="12479"/>
    <n v="7426"/>
    <n v="59.507973395304113"/>
    <n v="12479"/>
    <n v="7426"/>
    <n v="59.507973395304113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0"/>
    <e v="#DIV/0!"/>
    <n v="12479"/>
    <n v="7426"/>
    <n v="59.507973395304113"/>
    <n v="12479"/>
    <n v="7426"/>
    <n v="59.507973395304113"/>
  </r>
  <r>
    <m/>
    <m/>
    <x v="372"/>
    <x v="365"/>
    <m/>
    <m/>
    <e v="#DIV/0!"/>
    <m/>
    <m/>
    <e v="#DIV/0!"/>
    <n v="0"/>
    <n v="0"/>
    <e v="#DIV/0!"/>
  </r>
  <r>
    <m/>
    <m/>
    <x v="219"/>
    <x v="216"/>
    <m/>
    <m/>
    <e v="#DIV/0!"/>
    <n v="1"/>
    <n v="2"/>
    <n v="200"/>
    <n v="1"/>
    <n v="2"/>
    <n v="200"/>
  </r>
  <r>
    <m/>
    <m/>
    <x v="205"/>
    <x v="204"/>
    <m/>
    <m/>
    <e v="#DIV/0!"/>
    <m/>
    <m/>
    <e v="#DIV/0!"/>
    <n v="0"/>
    <n v="0"/>
    <e v="#DIV/0!"/>
  </r>
  <r>
    <m/>
    <m/>
    <x v="373"/>
    <x v="366"/>
    <m/>
    <m/>
    <e v="#DIV/0!"/>
    <n v="281"/>
    <n v="100"/>
    <n v="35.587188612099645"/>
    <n v="281"/>
    <n v="100"/>
    <n v="35.587188612099645"/>
  </r>
  <r>
    <m/>
    <m/>
    <x v="10"/>
    <x v="10"/>
    <m/>
    <m/>
    <e v="#DIV/0!"/>
    <n v="88"/>
    <n v="40"/>
    <n v="45.454545454545453"/>
    <n v="88"/>
    <n v="40"/>
    <n v="45.454545454545453"/>
  </r>
  <r>
    <m/>
    <m/>
    <x v="123"/>
    <x v="122"/>
    <m/>
    <m/>
    <e v="#DIV/0!"/>
    <n v="455"/>
    <n v="310"/>
    <n v="68.131868131868131"/>
    <n v="455"/>
    <n v="310"/>
    <n v="68.131868131868131"/>
  </r>
  <r>
    <m/>
    <m/>
    <x v="214"/>
    <x v="211"/>
    <m/>
    <m/>
    <e v="#DIV/0!"/>
    <n v="2"/>
    <m/>
    <n v="0"/>
    <n v="2"/>
    <n v="0"/>
    <n v="0"/>
  </r>
  <r>
    <m/>
    <m/>
    <x v="374"/>
    <x v="367"/>
    <m/>
    <m/>
    <e v="#DIV/0!"/>
    <n v="56"/>
    <n v="31"/>
    <n v="55.357142857142861"/>
    <n v="56"/>
    <n v="31"/>
    <n v="55.357142857142861"/>
  </r>
  <r>
    <m/>
    <m/>
    <x v="192"/>
    <x v="191"/>
    <m/>
    <m/>
    <e v="#DIV/0!"/>
    <n v="81"/>
    <n v="42"/>
    <n v="51.851851851851848"/>
    <n v="81"/>
    <n v="42"/>
    <n v="51.851851851851848"/>
  </r>
  <r>
    <m/>
    <m/>
    <x v="375"/>
    <x v="368"/>
    <m/>
    <m/>
    <e v="#DIV/0!"/>
    <n v="1871"/>
    <n v="988"/>
    <n v="52.805986103687864"/>
    <n v="1871"/>
    <n v="988"/>
    <n v="52.805986103687864"/>
  </r>
  <r>
    <m/>
    <m/>
    <x v="376"/>
    <x v="369"/>
    <m/>
    <m/>
    <e v="#DIV/0!"/>
    <n v="463"/>
    <n v="319"/>
    <n v="68.898488120950319"/>
    <n v="463"/>
    <n v="319"/>
    <n v="68.898488120950319"/>
  </r>
  <r>
    <m/>
    <m/>
    <x v="377"/>
    <x v="370"/>
    <m/>
    <m/>
    <e v="#DIV/0!"/>
    <n v="62"/>
    <n v="60"/>
    <n v="96.774193548387103"/>
    <n v="62"/>
    <n v="60"/>
    <n v="96.774193548387103"/>
  </r>
  <r>
    <m/>
    <m/>
    <x v="303"/>
    <x v="297"/>
    <m/>
    <m/>
    <e v="#DIV/0!"/>
    <m/>
    <m/>
    <e v="#DIV/0!"/>
    <n v="0"/>
    <n v="0"/>
    <e v="#DIV/0!"/>
  </r>
  <r>
    <m/>
    <m/>
    <x v="378"/>
    <x v="371"/>
    <m/>
    <m/>
    <e v="#DIV/0!"/>
    <m/>
    <m/>
    <e v="#DIV/0!"/>
    <n v="0"/>
    <n v="0"/>
    <e v="#DIV/0!"/>
  </r>
  <r>
    <m/>
    <m/>
    <x v="304"/>
    <x v="298"/>
    <m/>
    <m/>
    <e v="#DIV/0!"/>
    <n v="12"/>
    <n v="6"/>
    <n v="50"/>
    <n v="12"/>
    <n v="6"/>
    <n v="50"/>
  </r>
  <r>
    <m/>
    <m/>
    <x v="379"/>
    <x v="372"/>
    <m/>
    <m/>
    <e v="#DIV/0!"/>
    <m/>
    <m/>
    <e v="#DIV/0!"/>
    <n v="0"/>
    <n v="0"/>
    <e v="#DIV/0!"/>
  </r>
  <r>
    <m/>
    <m/>
    <x v="380"/>
    <x v="373"/>
    <m/>
    <m/>
    <e v="#DIV/0!"/>
    <n v="2313"/>
    <n v="1600"/>
    <n v="69.174232598357108"/>
    <n v="2313"/>
    <n v="1600"/>
    <n v="69.174232598357108"/>
  </r>
  <r>
    <m/>
    <m/>
    <x v="310"/>
    <x v="304"/>
    <m/>
    <m/>
    <e v="#DIV/0!"/>
    <n v="2"/>
    <n v="1"/>
    <n v="50"/>
    <n v="2"/>
    <n v="1"/>
    <n v="50"/>
  </r>
  <r>
    <m/>
    <m/>
    <x v="381"/>
    <x v="374"/>
    <m/>
    <m/>
    <e v="#DIV/0!"/>
    <n v="3"/>
    <n v="11"/>
    <n v="366.66666666666663"/>
    <n v="3"/>
    <n v="11"/>
    <n v="366.66666666666663"/>
  </r>
  <r>
    <m/>
    <m/>
    <x v="228"/>
    <x v="224"/>
    <m/>
    <m/>
    <e v="#DIV/0!"/>
    <m/>
    <m/>
    <e v="#DIV/0!"/>
    <n v="0"/>
    <n v="0"/>
    <e v="#DIV/0!"/>
  </r>
  <r>
    <m/>
    <m/>
    <x v="382"/>
    <x v="375"/>
    <m/>
    <m/>
    <e v="#DIV/0!"/>
    <n v="445"/>
    <n v="305"/>
    <n v="68.539325842696627"/>
    <n v="445"/>
    <n v="305"/>
    <n v="68.539325842696627"/>
  </r>
  <r>
    <m/>
    <m/>
    <x v="383"/>
    <x v="376"/>
    <m/>
    <m/>
    <e v="#DIV/0!"/>
    <n v="457"/>
    <n v="316"/>
    <n v="69.146608315098462"/>
    <n v="457"/>
    <n v="316"/>
    <n v="69.146608315098462"/>
  </r>
  <r>
    <m/>
    <m/>
    <x v="176"/>
    <x v="175"/>
    <m/>
    <m/>
    <e v="#DIV/0!"/>
    <m/>
    <m/>
    <e v="#DIV/0!"/>
    <n v="0"/>
    <n v="0"/>
    <e v="#DIV/0!"/>
  </r>
  <r>
    <m/>
    <m/>
    <x v="384"/>
    <x v="377"/>
    <m/>
    <m/>
    <e v="#DIV/0!"/>
    <m/>
    <m/>
    <e v="#DIV/0!"/>
    <n v="0"/>
    <n v="0"/>
    <e v="#DIV/0!"/>
  </r>
  <r>
    <m/>
    <m/>
    <x v="16"/>
    <x v="16"/>
    <m/>
    <m/>
    <e v="#DIV/0!"/>
    <n v="456"/>
    <n v="324"/>
    <n v="71.05263157894737"/>
    <n v="456"/>
    <n v="324"/>
    <n v="71.05263157894737"/>
  </r>
  <r>
    <m/>
    <m/>
    <x v="126"/>
    <x v="125"/>
    <m/>
    <m/>
    <e v="#DIV/0!"/>
    <n v="464"/>
    <n v="325"/>
    <n v="70.043103448275872"/>
    <n v="464"/>
    <n v="325"/>
    <n v="70.043103448275872"/>
  </r>
  <r>
    <m/>
    <m/>
    <x v="3"/>
    <x v="3"/>
    <m/>
    <m/>
    <e v="#DIV/0!"/>
    <n v="1987"/>
    <n v="1096"/>
    <n v="55.158530447911424"/>
    <n v="1987"/>
    <n v="1096"/>
    <n v="55.158530447911424"/>
  </r>
  <r>
    <m/>
    <m/>
    <x v="127"/>
    <x v="126"/>
    <m/>
    <m/>
    <e v="#DIV/0!"/>
    <n v="95"/>
    <n v="48"/>
    <n v="50.526315789473685"/>
    <n v="95"/>
    <n v="48"/>
    <n v="50.526315789473685"/>
  </r>
  <r>
    <m/>
    <m/>
    <x v="128"/>
    <x v="127"/>
    <m/>
    <m/>
    <e v="#DIV/0!"/>
    <n v="90"/>
    <n v="47"/>
    <n v="52.222222222222229"/>
    <n v="90"/>
    <n v="47"/>
    <n v="52.222222222222229"/>
  </r>
  <r>
    <m/>
    <m/>
    <x v="4"/>
    <x v="4"/>
    <m/>
    <m/>
    <e v="#DIV/0!"/>
    <m/>
    <m/>
    <e v="#DIV/0!"/>
    <n v="0"/>
    <n v="0"/>
    <e v="#DIV/0!"/>
  </r>
  <r>
    <m/>
    <m/>
    <x v="13"/>
    <x v="13"/>
    <m/>
    <m/>
    <e v="#DIV/0!"/>
    <n v="5"/>
    <n v="3"/>
    <n v="60"/>
    <n v="5"/>
    <n v="3"/>
    <n v="60"/>
  </r>
  <r>
    <m/>
    <m/>
    <x v="202"/>
    <x v="201"/>
    <m/>
    <m/>
    <e v="#DIV/0!"/>
    <n v="5"/>
    <m/>
    <n v="0"/>
    <n v="5"/>
    <n v="0"/>
    <n v="0"/>
  </r>
  <r>
    <m/>
    <m/>
    <x v="5"/>
    <x v="5"/>
    <m/>
    <m/>
    <e v="#DIV/0!"/>
    <n v="2"/>
    <n v="3"/>
    <n v="150"/>
    <n v="2"/>
    <n v="3"/>
    <n v="150"/>
  </r>
  <r>
    <m/>
    <m/>
    <x v="129"/>
    <x v="128"/>
    <m/>
    <m/>
    <e v="#DIV/0!"/>
    <n v="71"/>
    <n v="30"/>
    <n v="42.25352112676056"/>
    <n v="71"/>
    <n v="30"/>
    <n v="42.25352112676056"/>
  </r>
  <r>
    <m/>
    <m/>
    <x v="385"/>
    <x v="378"/>
    <m/>
    <m/>
    <e v="#DIV/0!"/>
    <m/>
    <m/>
    <e v="#DIV/0!"/>
    <n v="0"/>
    <n v="0"/>
    <e v="#DIV/0!"/>
  </r>
  <r>
    <m/>
    <m/>
    <x v="244"/>
    <x v="240"/>
    <m/>
    <m/>
    <e v="#DIV/0!"/>
    <m/>
    <m/>
    <e v="#DIV/0!"/>
    <n v="0"/>
    <n v="0"/>
    <e v="#DIV/0!"/>
  </r>
  <r>
    <m/>
    <m/>
    <x v="386"/>
    <x v="379"/>
    <m/>
    <m/>
    <e v="#DIV/0!"/>
    <m/>
    <m/>
    <e v="#DIV/0!"/>
    <n v="0"/>
    <n v="0"/>
    <e v="#DIV/0!"/>
  </r>
  <r>
    <m/>
    <m/>
    <x v="196"/>
    <x v="195"/>
    <m/>
    <m/>
    <e v="#DIV/0!"/>
    <n v="1"/>
    <n v="1"/>
    <n v="100"/>
    <n v="1"/>
    <n v="1"/>
    <n v="100"/>
  </r>
  <r>
    <m/>
    <m/>
    <x v="8"/>
    <x v="8"/>
    <m/>
    <m/>
    <e v="#DIV/0!"/>
    <n v="434"/>
    <n v="316"/>
    <n v="72.811059907834093"/>
    <n v="434"/>
    <n v="316"/>
    <n v="72.811059907834093"/>
  </r>
  <r>
    <m/>
    <m/>
    <x v="193"/>
    <x v="192"/>
    <m/>
    <m/>
    <e v="#DIV/0!"/>
    <n v="124"/>
    <n v="105"/>
    <n v="84.677419354838719"/>
    <n v="124"/>
    <n v="105"/>
    <n v="84.677419354838719"/>
  </r>
  <r>
    <m/>
    <m/>
    <x v="387"/>
    <x v="380"/>
    <m/>
    <m/>
    <e v="#DIV/0!"/>
    <m/>
    <m/>
    <e v="#DIV/0!"/>
    <n v="0"/>
    <n v="0"/>
    <e v="#DIV/0!"/>
  </r>
  <r>
    <m/>
    <m/>
    <x v="232"/>
    <x v="228"/>
    <m/>
    <m/>
    <e v="#DIV/0!"/>
    <n v="1559"/>
    <n v="953"/>
    <n v="61.128928800513151"/>
    <n v="1559"/>
    <n v="953"/>
    <n v="61.128928800513151"/>
  </r>
  <r>
    <m/>
    <m/>
    <x v="177"/>
    <x v="176"/>
    <m/>
    <m/>
    <e v="#DIV/0!"/>
    <n v="1"/>
    <m/>
    <n v="0"/>
    <n v="1"/>
    <n v="0"/>
    <n v="0"/>
  </r>
  <r>
    <m/>
    <m/>
    <x v="11"/>
    <x v="11"/>
    <m/>
    <m/>
    <e v="#DIV/0!"/>
    <m/>
    <m/>
    <e v="#DIV/0!"/>
    <n v="0"/>
    <n v="0"/>
    <e v="#DIV/0!"/>
  </r>
  <r>
    <m/>
    <m/>
    <x v="388"/>
    <x v="381"/>
    <m/>
    <m/>
    <e v="#DIV/0!"/>
    <m/>
    <m/>
    <e v="#DIV/0!"/>
    <n v="0"/>
    <n v="0"/>
    <e v="#DIV/0!"/>
  </r>
  <r>
    <m/>
    <m/>
    <x v="308"/>
    <x v="302"/>
    <m/>
    <m/>
    <e v="#DIV/0!"/>
    <m/>
    <m/>
    <e v="#DIV/0!"/>
    <n v="0"/>
    <n v="0"/>
    <e v="#DIV/0!"/>
  </r>
  <r>
    <m/>
    <m/>
    <x v="303"/>
    <x v="297"/>
    <m/>
    <m/>
    <e v="#DIV/0!"/>
    <n v="295"/>
    <n v="23"/>
    <n v="7.796610169491526"/>
    <n v="295"/>
    <n v="23"/>
    <n v="7.796610169491526"/>
  </r>
  <r>
    <m/>
    <m/>
    <x v="389"/>
    <x v="382"/>
    <m/>
    <m/>
    <e v="#DIV/0!"/>
    <n v="294"/>
    <n v="17"/>
    <n v="5.7823129251700678"/>
    <n v="294"/>
    <n v="17"/>
    <n v="5.7823129251700678"/>
  </r>
  <r>
    <m/>
    <m/>
    <x v="123"/>
    <x v="122"/>
    <m/>
    <m/>
    <e v="#DIV/0!"/>
    <m/>
    <m/>
    <e v="#DIV/0!"/>
    <n v="0"/>
    <n v="0"/>
    <e v="#DIV/0!"/>
  </r>
  <r>
    <m/>
    <m/>
    <x v="137"/>
    <x v="136"/>
    <m/>
    <m/>
    <e v="#DIV/0!"/>
    <n v="2"/>
    <n v="1"/>
    <n v="50"/>
    <n v="2"/>
    <n v="1"/>
    <n v="50"/>
  </r>
  <r>
    <m/>
    <m/>
    <x v="390"/>
    <x v="383"/>
    <m/>
    <m/>
    <e v="#DIV/0!"/>
    <n v="1"/>
    <m/>
    <n v="0"/>
    <n v="1"/>
    <n v="0"/>
    <n v="0"/>
  </r>
  <r>
    <m/>
    <m/>
    <x v="332"/>
    <x v="325"/>
    <m/>
    <m/>
    <e v="#DIV/0!"/>
    <n v="1"/>
    <n v="3"/>
    <n v="300"/>
    <n v="1"/>
    <n v="3"/>
    <n v="300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neur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5289"/>
    <n v="3489"/>
    <n v="65.967101531480438"/>
    <n v="0"/>
    <n v="0"/>
    <e v="#DIV/0!"/>
    <n v="5289"/>
    <n v="3489"/>
    <n v="65.967101531480438"/>
  </r>
  <r>
    <m/>
    <m/>
    <x v="1"/>
    <x v="1"/>
    <n v="3043"/>
    <n v="1997"/>
    <n v="65.626026947091688"/>
    <m/>
    <m/>
    <e v="#DIV/0!"/>
    <n v="3043"/>
    <n v="1997"/>
    <n v="65.626026947091688"/>
  </r>
  <r>
    <m/>
    <m/>
    <x v="2"/>
    <x v="2"/>
    <n v="2246"/>
    <n v="1492"/>
    <n v="66.429207479964376"/>
    <m/>
    <m/>
    <e v="#DIV/0!"/>
    <n v="2246"/>
    <n v="1492"/>
    <n v="66.429207479964376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1321"/>
    <n v="1388"/>
    <n v="105.07191521574563"/>
    <n v="43793"/>
    <n v="31029"/>
    <n v="70.853789418400197"/>
    <n v="45114"/>
    <n v="32415"/>
    <n v="71.851310014629604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1321"/>
    <n v="1388"/>
    <n v="105.07191521574563"/>
    <n v="43793"/>
    <n v="31029"/>
    <n v="70.853789418400197"/>
    <n v="45114"/>
    <n v="32415"/>
    <n v="71.851310014629604"/>
  </r>
  <r>
    <m/>
    <m/>
    <x v="391"/>
    <x v="384"/>
    <m/>
    <m/>
    <e v="#DIV/0!"/>
    <m/>
    <m/>
    <e v="#DIV/0!"/>
    <n v="0"/>
    <n v="0"/>
    <e v="#DIV/0!"/>
  </r>
  <r>
    <m/>
    <m/>
    <x v="321"/>
    <x v="315"/>
    <m/>
    <m/>
    <e v="#DIV/0!"/>
    <n v="9"/>
    <n v="5"/>
    <n v="55.555555555555557"/>
    <n v="9"/>
    <n v="5"/>
    <n v="55.555555555555557"/>
  </r>
  <r>
    <m/>
    <m/>
    <x v="168"/>
    <x v="167"/>
    <m/>
    <m/>
    <e v="#DIV/0!"/>
    <n v="18"/>
    <n v="7"/>
    <n v="38.888888888888893"/>
    <n v="18"/>
    <n v="7"/>
    <n v="38.888888888888893"/>
  </r>
  <r>
    <m/>
    <m/>
    <x v="182"/>
    <x v="181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169"/>
    <x v="168"/>
    <m/>
    <m/>
    <e v="#DIV/0!"/>
    <n v="4"/>
    <n v="2"/>
    <n v="50"/>
    <n v="4"/>
    <n v="2"/>
    <n v="50"/>
  </r>
  <r>
    <m/>
    <m/>
    <x v="392"/>
    <x v="385"/>
    <m/>
    <m/>
    <e v="#DIV/0!"/>
    <m/>
    <m/>
    <e v="#DIV/0!"/>
    <n v="0"/>
    <n v="0"/>
    <e v="#DIV/0!"/>
  </r>
  <r>
    <m/>
    <m/>
    <x v="184"/>
    <x v="183"/>
    <m/>
    <m/>
    <e v="#DIV/0!"/>
    <n v="9"/>
    <n v="5"/>
    <n v="55.555555555555557"/>
    <n v="9"/>
    <n v="5"/>
    <n v="55.555555555555557"/>
  </r>
  <r>
    <m/>
    <m/>
    <x v="14"/>
    <x v="14"/>
    <n v="73"/>
    <n v="27"/>
    <n v="36.986301369863014"/>
    <n v="224"/>
    <n v="130"/>
    <n v="58.035714285714292"/>
    <n v="297"/>
    <n v="157"/>
    <n v="52.861952861952865"/>
  </r>
  <r>
    <m/>
    <m/>
    <x v="205"/>
    <x v="204"/>
    <n v="3"/>
    <n v="1"/>
    <n v="33.333333333333329"/>
    <n v="4"/>
    <m/>
    <n v="0"/>
    <n v="7"/>
    <n v="1"/>
    <n v="14.285714285714285"/>
  </r>
  <r>
    <m/>
    <m/>
    <x v="393"/>
    <x v="386"/>
    <m/>
    <m/>
    <e v="#DIV/0!"/>
    <m/>
    <m/>
    <e v="#DIV/0!"/>
    <n v="0"/>
    <n v="0"/>
    <e v="#DIV/0!"/>
  </r>
  <r>
    <m/>
    <m/>
    <x v="394"/>
    <x v="387"/>
    <m/>
    <m/>
    <e v="#DIV/0!"/>
    <m/>
    <m/>
    <e v="#DIV/0!"/>
    <n v="0"/>
    <n v="0"/>
    <e v="#DIV/0!"/>
  </r>
  <r>
    <m/>
    <m/>
    <x v="395"/>
    <x v="388"/>
    <m/>
    <m/>
    <e v="#DIV/0!"/>
    <m/>
    <m/>
    <e v="#DIV/0!"/>
    <n v="0"/>
    <n v="0"/>
    <e v="#DIV/0!"/>
  </r>
  <r>
    <m/>
    <m/>
    <x v="396"/>
    <x v="389"/>
    <m/>
    <m/>
    <e v="#DIV/0!"/>
    <m/>
    <m/>
    <e v="#DIV/0!"/>
    <n v="0"/>
    <n v="0"/>
    <e v="#DIV/0!"/>
  </r>
  <r>
    <m/>
    <m/>
    <x v="397"/>
    <x v="390"/>
    <m/>
    <m/>
    <e v="#DIV/0!"/>
    <m/>
    <m/>
    <e v="#DIV/0!"/>
    <n v="0"/>
    <n v="0"/>
    <e v="#DIV/0!"/>
  </r>
  <r>
    <m/>
    <m/>
    <x v="398"/>
    <x v="391"/>
    <m/>
    <m/>
    <e v="#DIV/0!"/>
    <m/>
    <m/>
    <e v="#DIV/0!"/>
    <n v="0"/>
    <n v="0"/>
    <e v="#DIV/0!"/>
  </r>
  <r>
    <m/>
    <m/>
    <x v="399"/>
    <x v="392"/>
    <m/>
    <m/>
    <e v="#DIV/0!"/>
    <m/>
    <m/>
    <e v="#DIV/0!"/>
    <n v="0"/>
    <n v="0"/>
    <e v="#DIV/0!"/>
  </r>
  <r>
    <m/>
    <m/>
    <x v="400"/>
    <x v="393"/>
    <m/>
    <m/>
    <e v="#DIV/0!"/>
    <m/>
    <m/>
    <e v="#DIV/0!"/>
    <n v="0"/>
    <n v="0"/>
    <e v="#DIV/0!"/>
  </r>
  <r>
    <m/>
    <m/>
    <x v="401"/>
    <x v="394"/>
    <m/>
    <m/>
    <e v="#DIV/0!"/>
    <m/>
    <m/>
    <e v="#DIV/0!"/>
    <n v="0"/>
    <n v="0"/>
    <e v="#DIV/0!"/>
  </r>
  <r>
    <m/>
    <m/>
    <x v="16"/>
    <x v="16"/>
    <m/>
    <m/>
    <e v="#DIV/0!"/>
    <n v="4"/>
    <n v="39"/>
    <n v="975"/>
    <n v="4"/>
    <n v="39"/>
    <n v="975"/>
  </r>
  <r>
    <m/>
    <m/>
    <x v="123"/>
    <x v="122"/>
    <m/>
    <m/>
    <e v="#DIV/0!"/>
    <n v="5"/>
    <n v="39"/>
    <n v="780"/>
    <n v="5"/>
    <n v="39"/>
    <n v="780"/>
  </r>
  <r>
    <m/>
    <m/>
    <x v="402"/>
    <x v="395"/>
    <m/>
    <m/>
    <e v="#DIV/0!"/>
    <m/>
    <m/>
    <e v="#DIV/0!"/>
    <n v="0"/>
    <n v="0"/>
    <e v="#DIV/0!"/>
  </r>
  <r>
    <m/>
    <m/>
    <x v="403"/>
    <x v="396"/>
    <m/>
    <m/>
    <e v="#DIV/0!"/>
    <m/>
    <m/>
    <e v="#DIV/0!"/>
    <n v="0"/>
    <n v="0"/>
    <e v="#DIV/0!"/>
  </r>
  <r>
    <m/>
    <m/>
    <x v="404"/>
    <x v="397"/>
    <m/>
    <m/>
    <e v="#DIV/0!"/>
    <m/>
    <m/>
    <e v="#DIV/0!"/>
    <n v="0"/>
    <n v="0"/>
    <e v="#DIV/0!"/>
  </r>
  <r>
    <m/>
    <m/>
    <x v="405"/>
    <x v="398"/>
    <m/>
    <m/>
    <e v="#DIV/0!"/>
    <m/>
    <m/>
    <e v="#DIV/0!"/>
    <n v="0"/>
    <n v="0"/>
    <e v="#DIV/0!"/>
  </r>
  <r>
    <m/>
    <m/>
    <x v="334"/>
    <x v="327"/>
    <m/>
    <m/>
    <e v="#DIV/0!"/>
    <m/>
    <m/>
    <e v="#DIV/0!"/>
    <n v="0"/>
    <n v="0"/>
    <e v="#DIV/0!"/>
  </r>
  <r>
    <m/>
    <m/>
    <x v="307"/>
    <x v="301"/>
    <m/>
    <m/>
    <e v="#DIV/0!"/>
    <m/>
    <m/>
    <e v="#DIV/0!"/>
    <n v="0"/>
    <n v="0"/>
    <e v="#DIV/0!"/>
  </r>
  <r>
    <m/>
    <m/>
    <x v="125"/>
    <x v="124"/>
    <m/>
    <m/>
    <e v="#DIV/0!"/>
    <n v="11"/>
    <m/>
    <n v="0"/>
    <n v="11"/>
    <n v="0"/>
    <n v="0"/>
  </r>
  <r>
    <m/>
    <m/>
    <x v="233"/>
    <x v="229"/>
    <m/>
    <m/>
    <e v="#DIV/0!"/>
    <m/>
    <m/>
    <e v="#DIV/0!"/>
    <n v="0"/>
    <n v="0"/>
    <e v="#DIV/0!"/>
  </r>
  <r>
    <m/>
    <m/>
    <x v="126"/>
    <x v="125"/>
    <n v="66"/>
    <n v="46"/>
    <n v="69.696969696969703"/>
    <n v="202"/>
    <n v="196"/>
    <n v="97.029702970297024"/>
    <n v="268"/>
    <n v="242"/>
    <n v="90.298507462686572"/>
  </r>
  <r>
    <m/>
    <m/>
    <x v="3"/>
    <x v="3"/>
    <n v="26"/>
    <n v="11"/>
    <n v="42.307692307692307"/>
    <n v="3793"/>
    <n v="3250"/>
    <n v="85.684155022409698"/>
    <n v="3819"/>
    <n v="3261"/>
    <n v="85.38884524744698"/>
  </r>
  <r>
    <m/>
    <m/>
    <x v="141"/>
    <x v="140"/>
    <n v="84"/>
    <n v="184"/>
    <n v="219.04761904761907"/>
    <n v="1196"/>
    <n v="668"/>
    <n v="55.852842809364546"/>
    <n v="1280"/>
    <n v="852"/>
    <n v="66.5625"/>
  </r>
  <r>
    <m/>
    <m/>
    <x v="127"/>
    <x v="126"/>
    <n v="269"/>
    <n v="224"/>
    <n v="83.271375464684013"/>
    <n v="4458"/>
    <n v="3569"/>
    <n v="80.058322117541508"/>
    <n v="4727"/>
    <n v="3793"/>
    <n v="80.241167759678447"/>
  </r>
  <r>
    <m/>
    <m/>
    <x v="128"/>
    <x v="127"/>
    <n v="416"/>
    <n v="423"/>
    <n v="101.68269230769231"/>
    <n v="7098"/>
    <n v="4903"/>
    <n v="69.07579599887292"/>
    <n v="7514"/>
    <n v="5326"/>
    <n v="70.881022092094753"/>
  </r>
  <r>
    <m/>
    <m/>
    <x v="4"/>
    <x v="4"/>
    <n v="233"/>
    <n v="325"/>
    <n v="139.48497854077254"/>
    <n v="5102"/>
    <n v="3917"/>
    <n v="76.773814190513519"/>
    <n v="5335"/>
    <n v="4242"/>
    <n v="79.512652296157455"/>
  </r>
  <r>
    <m/>
    <m/>
    <x v="144"/>
    <x v="143"/>
    <n v="3"/>
    <n v="1"/>
    <n v="33.333333333333329"/>
    <n v="550"/>
    <n v="600"/>
    <n v="109.09090909090908"/>
    <n v="553"/>
    <n v="601"/>
    <n v="108.67992766726944"/>
  </r>
  <r>
    <m/>
    <m/>
    <x v="11"/>
    <x v="11"/>
    <m/>
    <n v="1"/>
    <e v="#DIV/0!"/>
    <n v="10"/>
    <n v="7"/>
    <n v="70"/>
    <n v="10"/>
    <n v="8"/>
    <n v="80"/>
  </r>
  <r>
    <m/>
    <m/>
    <x v="129"/>
    <x v="128"/>
    <n v="7"/>
    <n v="6"/>
    <n v="85.714285714285708"/>
    <n v="764"/>
    <n v="645"/>
    <n v="84.424083769633512"/>
    <n v="771"/>
    <n v="651"/>
    <n v="84.435797665369648"/>
  </r>
  <r>
    <m/>
    <m/>
    <x v="331"/>
    <x v="324"/>
    <m/>
    <m/>
    <e v="#DIV/0!"/>
    <n v="9"/>
    <n v="5"/>
    <n v="55.555555555555557"/>
    <n v="9"/>
    <n v="5"/>
    <n v="55.555555555555557"/>
  </r>
  <r>
    <m/>
    <m/>
    <x v="130"/>
    <x v="129"/>
    <n v="7"/>
    <n v="4"/>
    <n v="57.142857142857139"/>
    <n v="1085"/>
    <n v="644"/>
    <n v="59.354838709677416"/>
    <n v="1092"/>
    <n v="648"/>
    <n v="59.340659340659343"/>
  </r>
  <r>
    <m/>
    <m/>
    <x v="197"/>
    <x v="196"/>
    <n v="4"/>
    <n v="1"/>
    <n v="25"/>
    <n v="8"/>
    <n v="5"/>
    <n v="62.5"/>
    <n v="12"/>
    <n v="6"/>
    <n v="50"/>
  </r>
  <r>
    <m/>
    <m/>
    <x v="308"/>
    <x v="302"/>
    <m/>
    <m/>
    <e v="#DIV/0!"/>
    <n v="6"/>
    <n v="37"/>
    <n v="616.66666666666674"/>
    <n v="6"/>
    <n v="37"/>
    <n v="616.66666666666674"/>
  </r>
  <r>
    <m/>
    <m/>
    <x v="193"/>
    <x v="192"/>
    <n v="1"/>
    <m/>
    <n v="0"/>
    <n v="12"/>
    <n v="13"/>
    <n v="108.33333333333333"/>
    <n v="13"/>
    <n v="13"/>
    <n v="100"/>
  </r>
  <r>
    <m/>
    <m/>
    <x v="109"/>
    <x v="108"/>
    <m/>
    <m/>
    <e v="#DIV/0!"/>
    <n v="146"/>
    <n v="44"/>
    <n v="30.136986301369863"/>
    <n v="146"/>
    <n v="44"/>
    <n v="30.136986301369863"/>
  </r>
  <r>
    <m/>
    <m/>
    <x v="150"/>
    <x v="149"/>
    <m/>
    <m/>
    <e v="#DIV/0!"/>
    <n v="5322"/>
    <n v="2524"/>
    <n v="47.425779782036834"/>
    <n v="5322"/>
    <n v="2524"/>
    <n v="47.425779782036834"/>
  </r>
  <r>
    <m/>
    <m/>
    <x v="227"/>
    <x v="223"/>
    <m/>
    <m/>
    <e v="#DIV/0!"/>
    <n v="29"/>
    <n v="19"/>
    <n v="65.517241379310349"/>
    <n v="29"/>
    <n v="19"/>
    <n v="65.517241379310349"/>
  </r>
  <r>
    <m/>
    <m/>
    <x v="134"/>
    <x v="133"/>
    <m/>
    <m/>
    <e v="#DIV/0!"/>
    <n v="19"/>
    <n v="16"/>
    <n v="84.210526315789465"/>
    <n v="19"/>
    <n v="16"/>
    <n v="84.210526315789465"/>
  </r>
  <r>
    <m/>
    <m/>
    <x v="10"/>
    <x v="10"/>
    <n v="1"/>
    <n v="1"/>
    <n v="100"/>
    <n v="98"/>
    <n v="75"/>
    <n v="76.530612244897952"/>
    <n v="99"/>
    <n v="76"/>
    <n v="76.767676767676761"/>
  </r>
  <r>
    <m/>
    <m/>
    <x v="6"/>
    <x v="6"/>
    <m/>
    <m/>
    <e v="#DIV/0!"/>
    <n v="12"/>
    <n v="10"/>
    <n v="83.333333333333343"/>
    <n v="12"/>
    <n v="10"/>
    <n v="83.333333333333343"/>
  </r>
  <r>
    <m/>
    <m/>
    <x v="7"/>
    <x v="7"/>
    <m/>
    <m/>
    <e v="#DIV/0!"/>
    <n v="311"/>
    <n v="257"/>
    <n v="82.636655948553056"/>
    <n v="311"/>
    <n v="257"/>
    <n v="82.636655948553056"/>
  </r>
  <r>
    <m/>
    <m/>
    <x v="137"/>
    <x v="136"/>
    <m/>
    <m/>
    <e v="#DIV/0!"/>
    <n v="3"/>
    <n v="3"/>
    <n v="100"/>
    <n v="3"/>
    <n v="3"/>
    <n v="100"/>
  </r>
  <r>
    <m/>
    <m/>
    <x v="196"/>
    <x v="195"/>
    <m/>
    <m/>
    <e v="#DIV/0!"/>
    <n v="1"/>
    <n v="1"/>
    <n v="100"/>
    <n v="1"/>
    <n v="1"/>
    <n v="100"/>
  </r>
  <r>
    <m/>
    <m/>
    <x v="178"/>
    <x v="177"/>
    <m/>
    <m/>
    <e v="#DIV/0!"/>
    <n v="151"/>
    <n v="74"/>
    <n v="49.006622516556291"/>
    <n v="151"/>
    <n v="74"/>
    <n v="49.006622516556291"/>
  </r>
  <r>
    <m/>
    <m/>
    <x v="306"/>
    <x v="300"/>
    <m/>
    <m/>
    <e v="#DIV/0!"/>
    <m/>
    <m/>
    <e v="#DIV/0!"/>
    <n v="0"/>
    <n v="0"/>
    <e v="#DIV/0!"/>
  </r>
  <r>
    <m/>
    <m/>
    <x v="152"/>
    <x v="151"/>
    <m/>
    <m/>
    <e v="#DIV/0!"/>
    <n v="2"/>
    <n v="11"/>
    <n v="550"/>
    <n v="2"/>
    <n v="11"/>
    <n v="550"/>
  </r>
  <r>
    <m/>
    <m/>
    <x v="139"/>
    <x v="138"/>
    <n v="3"/>
    <n v="33"/>
    <n v="1100"/>
    <n v="162"/>
    <n v="207"/>
    <n v="127.77777777777777"/>
    <n v="165"/>
    <n v="240"/>
    <n v="145.45454545454547"/>
  </r>
  <r>
    <m/>
    <m/>
    <x v="18"/>
    <x v="18"/>
    <m/>
    <n v="1"/>
    <e v="#DIV/0!"/>
    <n v="2"/>
    <m/>
    <n v="0"/>
    <n v="2"/>
    <n v="1"/>
    <n v="50"/>
  </r>
  <r>
    <m/>
    <m/>
    <x v="142"/>
    <x v="141"/>
    <n v="1"/>
    <n v="3"/>
    <n v="300"/>
    <n v="583"/>
    <n v="221"/>
    <n v="37.907375643224697"/>
    <n v="584"/>
    <n v="224"/>
    <n v="38.356164383561641"/>
  </r>
  <r>
    <m/>
    <m/>
    <x v="19"/>
    <x v="19"/>
    <n v="49"/>
    <n v="33"/>
    <n v="67.346938775510196"/>
    <n v="4367"/>
    <n v="3089"/>
    <n v="70.735058392489123"/>
    <n v="4416"/>
    <n v="3122"/>
    <n v="70.697463768115938"/>
  </r>
  <r>
    <m/>
    <m/>
    <x v="9"/>
    <x v="9"/>
    <n v="2"/>
    <n v="2"/>
    <n v="100"/>
    <n v="90"/>
    <n v="28"/>
    <n v="31.111111111111111"/>
    <n v="92"/>
    <n v="30"/>
    <n v="32.608695652173914"/>
  </r>
  <r>
    <m/>
    <m/>
    <x v="13"/>
    <x v="13"/>
    <n v="1"/>
    <m/>
    <n v="0"/>
    <n v="309"/>
    <n v="129"/>
    <n v="41.747572815533978"/>
    <n v="310"/>
    <n v="129"/>
    <n v="41.612903225806456"/>
  </r>
  <r>
    <m/>
    <m/>
    <x v="145"/>
    <x v="144"/>
    <m/>
    <m/>
    <e v="#DIV/0!"/>
    <n v="11"/>
    <n v="13"/>
    <n v="118.18181818181819"/>
    <n v="11"/>
    <n v="13"/>
    <n v="118.18181818181819"/>
  </r>
  <r>
    <m/>
    <m/>
    <x v="171"/>
    <x v="170"/>
    <n v="2"/>
    <n v="4"/>
    <n v="200"/>
    <n v="718"/>
    <n v="663"/>
    <n v="92.33983286908078"/>
    <n v="720"/>
    <n v="667"/>
    <n v="92.638888888888886"/>
  </r>
  <r>
    <m/>
    <m/>
    <x v="177"/>
    <x v="176"/>
    <m/>
    <m/>
    <e v="#DIV/0!"/>
    <n v="187"/>
    <n v="80"/>
    <n v="42.780748663101605"/>
    <n v="187"/>
    <n v="80"/>
    <n v="42.780748663101605"/>
  </r>
  <r>
    <m/>
    <m/>
    <x v="5"/>
    <x v="5"/>
    <n v="69"/>
    <n v="57"/>
    <n v="82.608695652173907"/>
    <n v="6453"/>
    <n v="4777"/>
    <n v="74.027584069425075"/>
    <n v="6522"/>
    <n v="4834"/>
    <n v="74.118368598589385"/>
  </r>
  <r>
    <m/>
    <m/>
    <x v="212"/>
    <x v="209"/>
    <m/>
    <m/>
    <e v="#DIV/0!"/>
    <n v="5"/>
    <n v="5"/>
    <n v="100"/>
    <n v="5"/>
    <n v="5"/>
    <n v="100"/>
  </r>
  <r>
    <m/>
    <m/>
    <x v="213"/>
    <x v="210"/>
    <m/>
    <m/>
    <e v="#DIV/0!"/>
    <m/>
    <n v="1"/>
    <e v="#DIV/0!"/>
    <n v="0"/>
    <n v="1"/>
    <e v="#DIV/0!"/>
  </r>
  <r>
    <m/>
    <m/>
    <x v="8"/>
    <x v="8"/>
    <n v="1"/>
    <m/>
    <n v="0"/>
    <n v="197"/>
    <n v="67"/>
    <n v="34.01015228426396"/>
    <n v="198"/>
    <n v="67"/>
    <n v="33.838383838383841"/>
  </r>
  <r>
    <m/>
    <m/>
    <x v="406"/>
    <x v="399"/>
    <m/>
    <m/>
    <e v="#DIV/0!"/>
    <m/>
    <m/>
    <e v="#DIV/0!"/>
    <n v="0"/>
    <n v="0"/>
    <e v="#DIV/0!"/>
  </r>
  <r>
    <m/>
    <m/>
    <x v="167"/>
    <x v="166"/>
    <m/>
    <m/>
    <e v="#DIV/0!"/>
    <n v="9"/>
    <n v="2"/>
    <n v="22.222222222222221"/>
    <n v="9"/>
    <n v="2"/>
    <n v="22.222222222222221"/>
  </r>
  <r>
    <m/>
    <m/>
    <x v="407"/>
    <x v="400"/>
    <m/>
    <m/>
    <e v="#DIV/0!"/>
    <m/>
    <m/>
    <e v="#DIV/0!"/>
    <n v="0"/>
    <n v="0"/>
    <e v="#DIV/0!"/>
  </r>
  <r>
    <m/>
    <m/>
    <x v="408"/>
    <x v="401"/>
    <m/>
    <m/>
    <e v="#DIV/0!"/>
    <m/>
    <m/>
    <e v="#DIV/0!"/>
    <n v="0"/>
    <n v="0"/>
    <e v="#DIV/0!"/>
  </r>
  <r>
    <m/>
    <m/>
    <x v="409"/>
    <x v="402"/>
    <m/>
    <m/>
    <e v="#DIV/0!"/>
    <m/>
    <m/>
    <e v="#DIV/0!"/>
    <n v="0"/>
    <n v="0"/>
    <e v="#DIV/0!"/>
  </r>
  <r>
    <m/>
    <m/>
    <x v="55"/>
    <x v="54"/>
    <m/>
    <m/>
    <e v="#DIV/0!"/>
    <m/>
    <m/>
    <e v="#DIV/0!"/>
    <n v="0"/>
    <n v="0"/>
    <e v="#DIV/0!"/>
  </r>
  <r>
    <m/>
    <m/>
    <x v="410"/>
    <x v="403"/>
    <m/>
    <m/>
    <e v="#DIV/0!"/>
    <m/>
    <m/>
    <e v="#DIV/0!"/>
    <n v="0"/>
    <n v="0"/>
    <e v="#DIV/0!"/>
  </r>
  <r>
    <m/>
    <m/>
    <x v="411"/>
    <x v="404"/>
    <m/>
    <m/>
    <e v="#DIV/0!"/>
    <m/>
    <m/>
    <e v="#DIV/0!"/>
    <n v="0"/>
    <n v="0"/>
    <e v="#DIV/0!"/>
  </r>
  <r>
    <m/>
    <m/>
    <x v="412"/>
    <x v="405"/>
    <m/>
    <m/>
    <e v="#DIV/0!"/>
    <m/>
    <m/>
    <e v="#DIV/0!"/>
    <n v="0"/>
    <n v="0"/>
    <e v="#DIV/0!"/>
  </r>
  <r>
    <m/>
    <m/>
    <x v="413"/>
    <x v="406"/>
    <m/>
    <m/>
    <e v="#DIV/0!"/>
    <m/>
    <m/>
    <e v="#DIV/0!"/>
    <n v="0"/>
    <n v="0"/>
    <e v="#DIV/0!"/>
  </r>
  <r>
    <m/>
    <m/>
    <x v="414"/>
    <x v="407"/>
    <m/>
    <m/>
    <e v="#DIV/0!"/>
    <m/>
    <m/>
    <e v="#DIV/0!"/>
    <n v="0"/>
    <n v="0"/>
    <e v="#DIV/0!"/>
  </r>
  <r>
    <m/>
    <m/>
    <x v="415"/>
    <x v="408"/>
    <m/>
    <m/>
    <e v="#DIV/0!"/>
    <m/>
    <m/>
    <e v="#DIV/0!"/>
    <n v="0"/>
    <n v="0"/>
    <e v="#DIV/0!"/>
  </r>
  <r>
    <m/>
    <m/>
    <x v="416"/>
    <x v="409"/>
    <m/>
    <m/>
    <e v="#DIV/0!"/>
    <m/>
    <m/>
    <e v="#DIV/0!"/>
    <n v="0"/>
    <n v="0"/>
    <e v="#DIV/0!"/>
  </r>
  <r>
    <m/>
    <m/>
    <x v="417"/>
    <x v="410"/>
    <m/>
    <m/>
    <e v="#DIV/0!"/>
    <m/>
    <m/>
    <e v="#DIV/0!"/>
    <n v="0"/>
    <n v="0"/>
    <e v="#DIV/0!"/>
  </r>
  <r>
    <m/>
    <m/>
    <x v="109"/>
    <x v="108"/>
    <m/>
    <m/>
    <e v="#DIV/0!"/>
    <m/>
    <m/>
    <e v="#DIV/0!"/>
    <n v="0"/>
    <n v="0"/>
    <e v="#DIV/0!"/>
  </r>
  <r>
    <m/>
    <m/>
    <x v="165"/>
    <x v="164"/>
    <m/>
    <m/>
    <e v="#DIV/0!"/>
    <n v="9"/>
    <n v="2"/>
    <n v="22.222222222222221"/>
    <n v="9"/>
    <n v="2"/>
    <n v="22.222222222222221"/>
  </r>
  <r>
    <m/>
    <m/>
    <x v="322"/>
    <x v="316"/>
    <m/>
    <m/>
    <e v="#DIV/0!"/>
    <n v="7"/>
    <n v="4"/>
    <n v="57.142857142857139"/>
    <n v="7"/>
    <n v="4"/>
    <n v="57.142857142857139"/>
  </r>
  <r>
    <m/>
    <m/>
    <x v="330"/>
    <x v="323"/>
    <m/>
    <m/>
    <e v="#DIV/0!"/>
    <n v="2"/>
    <m/>
    <n v="0"/>
    <n v="2"/>
    <n v="0"/>
    <n v="0"/>
  </r>
  <r>
    <m/>
    <m/>
    <x v="418"/>
    <x v="411"/>
    <m/>
    <m/>
    <e v="#DIV/0!"/>
    <n v="1"/>
    <n v="1"/>
    <n v="100"/>
    <n v="1"/>
    <n v="1"/>
    <n v="100"/>
  </r>
  <r>
    <m/>
    <m/>
    <x v="214"/>
    <x v="211"/>
    <m/>
    <m/>
    <e v="#DIV/0!"/>
    <n v="6"/>
    <n v="18"/>
    <n v="300"/>
    <n v="6"/>
    <n v="18"/>
    <n v="300"/>
  </r>
  <r>
    <m/>
    <m/>
    <x v="419"/>
    <x v="411"/>
    <m/>
    <m/>
    <e v="#DIV/0!"/>
    <m/>
    <m/>
    <e v="#DIV/0!"/>
    <n v="0"/>
    <n v="0"/>
    <e v="#DIV/0!"/>
  </r>
  <r>
    <m/>
    <m/>
    <x v="420"/>
    <x v="412"/>
    <m/>
    <m/>
    <e v="#DIV/0!"/>
    <m/>
    <n v="1"/>
    <e v="#DIV/0!"/>
    <n v="0"/>
    <n v="1"/>
    <e v="#DIV/0!"/>
  </r>
  <r>
    <m/>
    <m/>
    <x v="232"/>
    <x v="228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ofam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912"/>
    <n v="4924"/>
    <n v="71.238425925925924"/>
    <n v="0"/>
    <n v="0"/>
    <e v="#DIV/0!"/>
    <n v="6912"/>
    <n v="4924"/>
    <n v="71.238425925925924"/>
  </r>
  <r>
    <m/>
    <m/>
    <x v="1"/>
    <x v="1"/>
    <n v="4774"/>
    <n v="3494"/>
    <n v="73.188102220360278"/>
    <m/>
    <m/>
    <e v="#DIV/0!"/>
    <n v="4774"/>
    <n v="3494"/>
    <n v="73.188102220360278"/>
  </r>
  <r>
    <m/>
    <m/>
    <x v="2"/>
    <x v="2"/>
    <n v="2138"/>
    <n v="1430"/>
    <n v="66.884939195509816"/>
    <m/>
    <m/>
    <e v="#DIV/0!"/>
    <n v="2138"/>
    <n v="1430"/>
    <n v="66.884939195509816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39852"/>
    <n v="28789"/>
    <n v="72.239787212686949"/>
    <n v="6809"/>
    <n v="4112"/>
    <n v="60.390659421354087"/>
    <n v="46661"/>
    <n v="32897"/>
    <n v="70.502132401791656"/>
  </r>
  <r>
    <m/>
    <s v="Операције"/>
    <x v="0"/>
    <x v="0"/>
    <n v="55"/>
    <n v="61"/>
    <n v="110.90909090909091"/>
    <n v="68"/>
    <n v="35"/>
    <n v="51.470588235294116"/>
    <n v="123"/>
    <n v="96"/>
    <n v="78.048780487804876"/>
  </r>
  <r>
    <m/>
    <m/>
    <x v="421"/>
    <x v="413"/>
    <n v="6"/>
    <n v="13"/>
    <n v="216.66666666666666"/>
    <n v="1"/>
    <m/>
    <n v="0"/>
    <n v="7"/>
    <n v="13"/>
    <n v="185.71428571428572"/>
  </r>
  <r>
    <m/>
    <m/>
    <x v="422"/>
    <x v="414"/>
    <n v="31"/>
    <n v="19"/>
    <n v="61.29032258064516"/>
    <n v="11"/>
    <n v="11"/>
    <n v="100"/>
    <n v="42"/>
    <n v="30"/>
    <n v="71.428571428571431"/>
  </r>
  <r>
    <m/>
    <m/>
    <x v="423"/>
    <x v="415"/>
    <n v="8"/>
    <n v="18"/>
    <n v="225"/>
    <m/>
    <n v="1"/>
    <e v="#DIV/0!"/>
    <n v="8"/>
    <n v="19"/>
    <n v="237.5"/>
  </r>
  <r>
    <m/>
    <m/>
    <x v="424"/>
    <x v="416"/>
    <m/>
    <m/>
    <e v="#DIV/0!"/>
    <m/>
    <n v="3"/>
    <e v="#DIV/0!"/>
    <n v="0"/>
    <n v="3"/>
    <e v="#DIV/0!"/>
  </r>
  <r>
    <m/>
    <m/>
    <x v="425"/>
    <x v="417"/>
    <m/>
    <m/>
    <e v="#DIV/0!"/>
    <n v="11"/>
    <n v="3"/>
    <n v="27.27272727272727"/>
    <n v="11"/>
    <n v="3"/>
    <n v="27.27272727272727"/>
  </r>
  <r>
    <m/>
    <m/>
    <x v="426"/>
    <x v="418"/>
    <m/>
    <m/>
    <e v="#DIV/0!"/>
    <n v="34"/>
    <n v="7"/>
    <n v="20.588235294117645"/>
    <n v="34"/>
    <n v="7"/>
    <n v="20.588235294117645"/>
  </r>
  <r>
    <m/>
    <m/>
    <x v="427"/>
    <x v="419"/>
    <n v="1"/>
    <n v="3"/>
    <n v="300"/>
    <m/>
    <m/>
    <e v="#DIV/0!"/>
    <n v="1"/>
    <n v="3"/>
    <n v="300"/>
  </r>
  <r>
    <m/>
    <m/>
    <x v="428"/>
    <x v="420"/>
    <n v="1"/>
    <n v="2"/>
    <n v="200"/>
    <m/>
    <m/>
    <e v="#DIV/0!"/>
    <n v="1"/>
    <n v="2"/>
    <n v="200"/>
  </r>
  <r>
    <m/>
    <m/>
    <x v="429"/>
    <x v="421"/>
    <n v="3"/>
    <n v="1"/>
    <n v="33.333333333333329"/>
    <m/>
    <m/>
    <e v="#DIV/0!"/>
    <n v="3"/>
    <n v="1"/>
    <n v="33.333333333333329"/>
  </r>
  <r>
    <m/>
    <m/>
    <x v="430"/>
    <x v="422"/>
    <m/>
    <m/>
    <e v="#DIV/0!"/>
    <n v="1"/>
    <n v="2"/>
    <n v="200"/>
    <n v="1"/>
    <n v="2"/>
    <n v="200"/>
  </r>
  <r>
    <m/>
    <m/>
    <x v="431"/>
    <x v="423"/>
    <n v="3"/>
    <n v="2"/>
    <n v="66.666666666666657"/>
    <n v="2"/>
    <m/>
    <n v="0"/>
    <n v="5"/>
    <n v="2"/>
    <n v="40"/>
  </r>
  <r>
    <m/>
    <m/>
    <x v="432"/>
    <x v="424"/>
    <m/>
    <m/>
    <e v="#DIV/0!"/>
    <m/>
    <m/>
    <e v="#DIV/0!"/>
    <n v="0"/>
    <n v="0"/>
    <e v="#DIV/0!"/>
  </r>
  <r>
    <m/>
    <m/>
    <x v="433"/>
    <x v="425"/>
    <m/>
    <m/>
    <e v="#DIV/0!"/>
    <m/>
    <n v="1"/>
    <e v="#DIV/0!"/>
    <n v="0"/>
    <n v="1"/>
    <e v="#DIV/0!"/>
  </r>
  <r>
    <m/>
    <m/>
    <x v="434"/>
    <x v="426"/>
    <m/>
    <m/>
    <e v="#DIV/0!"/>
    <m/>
    <m/>
    <e v="#DIV/0!"/>
    <n v="0"/>
    <n v="0"/>
    <e v="#DIV/0!"/>
  </r>
  <r>
    <m/>
    <m/>
    <x v="435"/>
    <x v="427"/>
    <m/>
    <m/>
    <e v="#DIV/0!"/>
    <m/>
    <m/>
    <e v="#DIV/0!"/>
    <n v="0"/>
    <n v="0"/>
    <e v="#DIV/0!"/>
  </r>
  <r>
    <m/>
    <m/>
    <x v="436"/>
    <x v="428"/>
    <m/>
    <m/>
    <e v="#DIV/0!"/>
    <m/>
    <m/>
    <e v="#DIV/0!"/>
    <n v="0"/>
    <n v="0"/>
    <e v="#DIV/0!"/>
  </r>
  <r>
    <m/>
    <m/>
    <x v="437"/>
    <x v="429"/>
    <m/>
    <m/>
    <e v="#DIV/0!"/>
    <m/>
    <m/>
    <e v="#DIV/0!"/>
    <n v="0"/>
    <n v="0"/>
    <e v="#DIV/0!"/>
  </r>
  <r>
    <m/>
    <m/>
    <x v="438"/>
    <x v="430"/>
    <m/>
    <m/>
    <e v="#DIV/0!"/>
    <m/>
    <m/>
    <e v="#DIV/0!"/>
    <n v="0"/>
    <n v="0"/>
    <e v="#DIV/0!"/>
  </r>
  <r>
    <m/>
    <m/>
    <x v="439"/>
    <x v="431"/>
    <n v="1"/>
    <m/>
    <n v="0"/>
    <m/>
    <m/>
    <e v="#DIV/0!"/>
    <n v="1"/>
    <n v="0"/>
    <n v="0"/>
  </r>
  <r>
    <m/>
    <m/>
    <x v="440"/>
    <x v="432"/>
    <m/>
    <m/>
    <e v="#DIV/0!"/>
    <n v="5"/>
    <n v="5"/>
    <n v="100"/>
    <n v="5"/>
    <n v="5"/>
    <n v="100"/>
  </r>
  <r>
    <m/>
    <m/>
    <x v="441"/>
    <x v="433"/>
    <m/>
    <m/>
    <e v="#DIV/0!"/>
    <m/>
    <m/>
    <e v="#DIV/0!"/>
    <n v="0"/>
    <n v="0"/>
    <e v="#DIV/0!"/>
  </r>
  <r>
    <m/>
    <m/>
    <x v="442"/>
    <x v="434"/>
    <m/>
    <m/>
    <e v="#DIV/0!"/>
    <m/>
    <m/>
    <e v="#DIV/0!"/>
    <n v="0"/>
    <n v="0"/>
    <e v="#DIV/0!"/>
  </r>
  <r>
    <m/>
    <m/>
    <x v="443"/>
    <x v="435"/>
    <n v="1"/>
    <n v="2"/>
    <n v="200"/>
    <n v="1"/>
    <m/>
    <n v="0"/>
    <n v="2"/>
    <n v="2"/>
    <n v="100"/>
  </r>
  <r>
    <m/>
    <m/>
    <x v="444"/>
    <x v="436"/>
    <m/>
    <m/>
    <e v="#DIV/0!"/>
    <m/>
    <m/>
    <e v="#DIV/0!"/>
    <n v="0"/>
    <n v="0"/>
    <e v="#DIV/0!"/>
  </r>
  <r>
    <m/>
    <m/>
    <x v="445"/>
    <x v="437"/>
    <m/>
    <m/>
    <e v="#DIV/0!"/>
    <m/>
    <m/>
    <e v="#DIV/0!"/>
    <n v="0"/>
    <n v="0"/>
    <e v="#DIV/0!"/>
  </r>
  <r>
    <m/>
    <m/>
    <x v="446"/>
    <x v="438"/>
    <m/>
    <m/>
    <e v="#DIV/0!"/>
    <m/>
    <m/>
    <e v="#DIV/0!"/>
    <n v="0"/>
    <n v="0"/>
    <e v="#DIV/0!"/>
  </r>
  <r>
    <m/>
    <m/>
    <x v="447"/>
    <x v="439"/>
    <m/>
    <m/>
    <e v="#DIV/0!"/>
    <m/>
    <m/>
    <e v="#DIV/0!"/>
    <n v="0"/>
    <n v="0"/>
    <e v="#DIV/0!"/>
  </r>
  <r>
    <m/>
    <m/>
    <x v="448"/>
    <x v="440"/>
    <m/>
    <m/>
    <e v="#DIV/0!"/>
    <n v="1"/>
    <m/>
    <n v="0"/>
    <n v="1"/>
    <n v="0"/>
    <n v="0"/>
  </r>
  <r>
    <m/>
    <m/>
    <x v="449"/>
    <x v="441"/>
    <m/>
    <n v="1"/>
    <e v="#DIV/0!"/>
    <n v="1"/>
    <n v="1"/>
    <n v="100"/>
    <n v="1"/>
    <n v="2"/>
    <n v="200"/>
  </r>
  <r>
    <m/>
    <m/>
    <x v="450"/>
    <x v="442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Остале услуге"/>
    <x v="0"/>
    <x v="0"/>
    <n v="39797"/>
    <n v="28728"/>
    <n v="72.186345704450076"/>
    <n v="6741"/>
    <n v="4077"/>
    <n v="60.480640854472632"/>
    <n v="46538"/>
    <n v="32801"/>
    <n v="70.482186600197679"/>
  </r>
  <r>
    <m/>
    <m/>
    <x v="451"/>
    <x v="443"/>
    <n v="5237"/>
    <n v="3720"/>
    <n v="71.033034179873979"/>
    <n v="139"/>
    <n v="105"/>
    <n v="75.539568345323744"/>
    <n v="5376"/>
    <n v="3825"/>
    <n v="71.149553571428569"/>
  </r>
  <r>
    <m/>
    <m/>
    <x v="444"/>
    <x v="436"/>
    <n v="256"/>
    <n v="158"/>
    <n v="61.71875"/>
    <m/>
    <m/>
    <e v="#DIV/0!"/>
    <n v="256"/>
    <n v="158"/>
    <n v="61.71875"/>
  </r>
  <r>
    <m/>
    <m/>
    <x v="432"/>
    <x v="424"/>
    <n v="29"/>
    <n v="13"/>
    <n v="44.827586206896555"/>
    <m/>
    <m/>
    <e v="#DIV/0!"/>
    <n v="29"/>
    <n v="13"/>
    <n v="44.827586206896555"/>
  </r>
  <r>
    <m/>
    <m/>
    <x v="385"/>
    <x v="378"/>
    <n v="6768"/>
    <n v="4726"/>
    <n v="69.828605200945631"/>
    <n v="762"/>
    <n v="494"/>
    <n v="64.829396325459328"/>
    <n v="7530"/>
    <n v="5220"/>
    <n v="69.322709163346616"/>
  </r>
  <r>
    <m/>
    <m/>
    <x v="452"/>
    <x v="444"/>
    <m/>
    <m/>
    <e v="#DIV/0!"/>
    <m/>
    <m/>
    <e v="#DIV/0!"/>
    <n v="0"/>
    <n v="0"/>
    <e v="#DIV/0!"/>
  </r>
  <r>
    <m/>
    <m/>
    <x v="445"/>
    <x v="437"/>
    <n v="46"/>
    <n v="22"/>
    <n v="47.826086956521742"/>
    <m/>
    <m/>
    <e v="#DIV/0!"/>
    <n v="46"/>
    <n v="22"/>
    <n v="47.826086956521742"/>
  </r>
  <r>
    <m/>
    <m/>
    <x v="453"/>
    <x v="445"/>
    <n v="25"/>
    <m/>
    <n v="0"/>
    <m/>
    <m/>
    <e v="#DIV/0!"/>
    <n v="25"/>
    <n v="0"/>
    <n v="0"/>
  </r>
  <r>
    <m/>
    <m/>
    <x v="454"/>
    <x v="446"/>
    <m/>
    <m/>
    <e v="#DIV/0!"/>
    <m/>
    <m/>
    <e v="#DIV/0!"/>
    <n v="0"/>
    <n v="0"/>
    <e v="#DIV/0!"/>
  </r>
  <r>
    <m/>
    <m/>
    <x v="455"/>
    <x v="447"/>
    <n v="1"/>
    <m/>
    <n v="0"/>
    <m/>
    <m/>
    <e v="#DIV/0!"/>
    <n v="1"/>
    <n v="0"/>
    <n v="0"/>
  </r>
  <r>
    <m/>
    <m/>
    <x v="456"/>
    <x v="448"/>
    <m/>
    <m/>
    <e v="#DIV/0!"/>
    <m/>
    <m/>
    <e v="#DIV/0!"/>
    <n v="0"/>
    <n v="0"/>
    <e v="#DIV/0!"/>
  </r>
  <r>
    <m/>
    <m/>
    <x v="457"/>
    <x v="449"/>
    <m/>
    <m/>
    <e v="#DIV/0!"/>
    <m/>
    <m/>
    <e v="#DIV/0!"/>
    <n v="0"/>
    <n v="0"/>
    <e v="#DIV/0!"/>
  </r>
  <r>
    <m/>
    <m/>
    <x v="458"/>
    <x v="450"/>
    <m/>
    <m/>
    <e v="#DIV/0!"/>
    <m/>
    <m/>
    <e v="#DIV/0!"/>
    <n v="0"/>
    <n v="0"/>
    <e v="#DIV/0!"/>
  </r>
  <r>
    <m/>
    <m/>
    <x v="459"/>
    <x v="451"/>
    <m/>
    <m/>
    <e v="#DIV/0!"/>
    <m/>
    <m/>
    <e v="#DIV/0!"/>
    <n v="0"/>
    <n v="0"/>
    <e v="#DIV/0!"/>
  </r>
  <r>
    <m/>
    <m/>
    <x v="460"/>
    <x v="452"/>
    <m/>
    <m/>
    <e v="#DIV/0!"/>
    <m/>
    <m/>
    <e v="#DIV/0!"/>
    <n v="0"/>
    <n v="0"/>
    <e v="#DIV/0!"/>
  </r>
  <r>
    <m/>
    <m/>
    <x v="461"/>
    <x v="453"/>
    <m/>
    <m/>
    <e v="#DIV/0!"/>
    <m/>
    <m/>
    <e v="#DIV/0!"/>
    <n v="0"/>
    <n v="0"/>
    <e v="#DIV/0!"/>
  </r>
  <r>
    <m/>
    <m/>
    <x v="462"/>
    <x v="454"/>
    <m/>
    <m/>
    <e v="#DIV/0!"/>
    <m/>
    <m/>
    <e v="#DIV/0!"/>
    <n v="0"/>
    <n v="0"/>
    <e v="#DIV/0!"/>
  </r>
  <r>
    <m/>
    <m/>
    <x v="463"/>
    <x v="455"/>
    <m/>
    <m/>
    <e v="#DIV/0!"/>
    <m/>
    <m/>
    <e v="#DIV/0!"/>
    <n v="0"/>
    <n v="0"/>
    <e v="#DIV/0!"/>
  </r>
  <r>
    <m/>
    <m/>
    <x v="464"/>
    <x v="456"/>
    <m/>
    <m/>
    <e v="#DIV/0!"/>
    <m/>
    <m/>
    <e v="#DIV/0!"/>
    <n v="0"/>
    <n v="0"/>
    <e v="#DIV/0!"/>
  </r>
  <r>
    <m/>
    <m/>
    <x v="465"/>
    <x v="457"/>
    <m/>
    <m/>
    <e v="#DIV/0!"/>
    <m/>
    <m/>
    <e v="#DIV/0!"/>
    <n v="0"/>
    <n v="0"/>
    <e v="#DIV/0!"/>
  </r>
  <r>
    <m/>
    <m/>
    <x v="466"/>
    <x v="458"/>
    <m/>
    <m/>
    <e v="#DIV/0!"/>
    <m/>
    <m/>
    <e v="#DIV/0!"/>
    <n v="0"/>
    <n v="0"/>
    <e v="#DIV/0!"/>
  </r>
  <r>
    <m/>
    <m/>
    <x v="467"/>
    <x v="459"/>
    <n v="521"/>
    <n v="343"/>
    <n v="65.834932821497119"/>
    <m/>
    <m/>
    <e v="#DIV/0!"/>
    <n v="521"/>
    <n v="343"/>
    <n v="65.834932821497119"/>
  </r>
  <r>
    <m/>
    <m/>
    <x v="468"/>
    <x v="460"/>
    <n v="3"/>
    <n v="3"/>
    <n v="100"/>
    <m/>
    <m/>
    <e v="#DIV/0!"/>
    <n v="3"/>
    <n v="3"/>
    <n v="100"/>
  </r>
  <r>
    <m/>
    <m/>
    <x v="469"/>
    <x v="461"/>
    <m/>
    <m/>
    <e v="#DIV/0!"/>
    <m/>
    <m/>
    <e v="#DIV/0!"/>
    <n v="0"/>
    <n v="0"/>
    <e v="#DIV/0!"/>
  </r>
  <r>
    <m/>
    <m/>
    <x v="470"/>
    <x v="462"/>
    <m/>
    <m/>
    <e v="#DIV/0!"/>
    <m/>
    <m/>
    <e v="#DIV/0!"/>
    <n v="0"/>
    <n v="0"/>
    <e v="#DIV/0!"/>
  </r>
  <r>
    <m/>
    <m/>
    <x v="471"/>
    <x v="463"/>
    <m/>
    <m/>
    <e v="#DIV/0!"/>
    <m/>
    <m/>
    <e v="#DIV/0!"/>
    <n v="0"/>
    <n v="0"/>
    <e v="#DIV/0!"/>
  </r>
  <r>
    <m/>
    <m/>
    <x v="472"/>
    <x v="464"/>
    <m/>
    <m/>
    <e v="#DIV/0!"/>
    <m/>
    <m/>
    <e v="#DIV/0!"/>
    <n v="0"/>
    <n v="0"/>
    <e v="#DIV/0!"/>
  </r>
  <r>
    <m/>
    <m/>
    <x v="473"/>
    <x v="465"/>
    <n v="4112"/>
    <n v="3280"/>
    <n v="79.766536964980546"/>
    <n v="262"/>
    <n v="176"/>
    <n v="67.175572519083971"/>
    <n v="4374"/>
    <n v="3456"/>
    <n v="79.012345679012341"/>
  </r>
  <r>
    <m/>
    <m/>
    <x v="381"/>
    <x v="374"/>
    <n v="4030"/>
    <n v="3171"/>
    <n v="78.684863523573199"/>
    <n v="1062"/>
    <n v="614"/>
    <n v="57.815442561205273"/>
    <n v="5092"/>
    <n v="3785"/>
    <n v="74.332285938727409"/>
  </r>
  <r>
    <m/>
    <m/>
    <x v="474"/>
    <x v="466"/>
    <n v="37"/>
    <n v="26"/>
    <n v="70.270270270270274"/>
    <m/>
    <m/>
    <e v="#DIV/0!"/>
    <n v="37"/>
    <n v="26"/>
    <n v="70.270270270270274"/>
  </r>
  <r>
    <m/>
    <m/>
    <x v="475"/>
    <x v="467"/>
    <n v="6303"/>
    <n v="4352"/>
    <n v="69.046485800412512"/>
    <n v="255"/>
    <n v="186"/>
    <n v="72.941176470588232"/>
    <n v="6558"/>
    <n v="4538"/>
    <n v="69.197926197011284"/>
  </r>
  <r>
    <m/>
    <m/>
    <x v="476"/>
    <x v="468"/>
    <n v="6782"/>
    <n v="4736"/>
    <n v="69.831907991742852"/>
    <n v="145"/>
    <n v="108"/>
    <n v="74.482758620689665"/>
    <n v="6927"/>
    <n v="4844"/>
    <n v="69.929262306914978"/>
  </r>
  <r>
    <m/>
    <m/>
    <x v="477"/>
    <x v="469"/>
    <n v="407"/>
    <n v="225"/>
    <n v="55.282555282555279"/>
    <n v="506"/>
    <n v="200"/>
    <n v="39.525691699604742"/>
    <n v="913"/>
    <n v="425"/>
    <n v="46.549835706462211"/>
  </r>
  <r>
    <m/>
    <m/>
    <x v="8"/>
    <x v="8"/>
    <n v="4894"/>
    <n v="3714"/>
    <n v="75.888843481814476"/>
    <n v="1062"/>
    <m/>
    <n v="0"/>
    <n v="5956"/>
    <n v="3714"/>
    <n v="62.357286769644062"/>
  </r>
  <r>
    <m/>
    <m/>
    <x v="478"/>
    <x v="470"/>
    <m/>
    <m/>
    <e v="#DIV/0!"/>
    <m/>
    <m/>
    <e v="#DIV/0!"/>
    <n v="0"/>
    <n v="0"/>
    <e v="#DIV/0!"/>
  </r>
  <r>
    <m/>
    <m/>
    <x v="479"/>
    <x v="471"/>
    <m/>
    <m/>
    <e v="#DIV/0!"/>
    <n v="5"/>
    <n v="5"/>
    <n v="100"/>
    <n v="5"/>
    <n v="5"/>
    <n v="100"/>
  </r>
  <r>
    <m/>
    <m/>
    <x v="129"/>
    <x v="128"/>
    <n v="2"/>
    <n v="3"/>
    <n v="150"/>
    <n v="142"/>
    <n v="115"/>
    <n v="80.985915492957744"/>
    <n v="144"/>
    <n v="118"/>
    <n v="81.944444444444443"/>
  </r>
  <r>
    <m/>
    <m/>
    <x v="14"/>
    <x v="14"/>
    <m/>
    <m/>
    <e v="#DIV/0!"/>
    <n v="1"/>
    <m/>
    <n v="0"/>
    <n v="1"/>
    <n v="0"/>
    <n v="0"/>
  </r>
  <r>
    <m/>
    <m/>
    <x v="137"/>
    <x v="136"/>
    <m/>
    <m/>
    <e v="#DIV/0!"/>
    <n v="2"/>
    <n v="1"/>
    <n v="50"/>
    <n v="2"/>
    <n v="1"/>
    <n v="50"/>
  </r>
  <r>
    <m/>
    <m/>
    <x v="196"/>
    <x v="195"/>
    <m/>
    <m/>
    <e v="#DIV/0!"/>
    <n v="2"/>
    <n v="1"/>
    <n v="50"/>
    <n v="2"/>
    <n v="1"/>
    <n v="50"/>
  </r>
  <r>
    <m/>
    <m/>
    <x v="130"/>
    <x v="129"/>
    <m/>
    <n v="1"/>
    <e v="#DIV/0!"/>
    <n v="126"/>
    <n v="65"/>
    <n v="51.587301587301596"/>
    <n v="126"/>
    <n v="66"/>
    <n v="52.380952380952387"/>
  </r>
  <r>
    <m/>
    <m/>
    <x v="480"/>
    <x v="472"/>
    <m/>
    <m/>
    <e v="#DIV/0!"/>
    <m/>
    <m/>
    <e v="#DIV/0!"/>
    <n v="0"/>
    <n v="0"/>
    <e v="#DIV/0!"/>
  </r>
  <r>
    <m/>
    <m/>
    <x v="193"/>
    <x v="192"/>
    <m/>
    <m/>
    <e v="#DIV/0!"/>
    <n v="8"/>
    <n v="3"/>
    <n v="37.5"/>
    <n v="8"/>
    <n v="3"/>
    <n v="37.5"/>
  </r>
  <r>
    <m/>
    <m/>
    <x v="109"/>
    <x v="108"/>
    <m/>
    <m/>
    <e v="#DIV/0!"/>
    <m/>
    <m/>
    <e v="#DIV/0!"/>
    <n v="0"/>
    <n v="0"/>
    <e v="#DIV/0!"/>
  </r>
  <r>
    <m/>
    <m/>
    <x v="481"/>
    <x v="473"/>
    <m/>
    <m/>
    <e v="#DIV/0!"/>
    <n v="44"/>
    <n v="24"/>
    <n v="54.54545454545454"/>
    <n v="44"/>
    <n v="24"/>
    <n v="54.54545454545454"/>
  </r>
  <r>
    <m/>
    <m/>
    <x v="125"/>
    <x v="124"/>
    <m/>
    <m/>
    <e v="#DIV/0!"/>
    <m/>
    <m/>
    <e v="#DIV/0!"/>
    <n v="0"/>
    <n v="0"/>
    <e v="#DIV/0!"/>
  </r>
  <r>
    <m/>
    <m/>
    <x v="197"/>
    <x v="196"/>
    <n v="4"/>
    <n v="3"/>
    <n v="75"/>
    <n v="57"/>
    <n v="44"/>
    <n v="77.192982456140342"/>
    <n v="61"/>
    <n v="47"/>
    <n v="77.049180327868854"/>
  </r>
  <r>
    <m/>
    <m/>
    <x v="126"/>
    <x v="125"/>
    <n v="7"/>
    <n v="4"/>
    <n v="57.142857142857139"/>
    <n v="157"/>
    <n v="100"/>
    <n v="63.694267515923563"/>
    <n v="164"/>
    <n v="104"/>
    <n v="63.414634146341463"/>
  </r>
  <r>
    <m/>
    <m/>
    <x v="3"/>
    <x v="3"/>
    <m/>
    <m/>
    <e v="#DIV/0!"/>
    <n v="108"/>
    <n v="101"/>
    <n v="93.518518518518519"/>
    <n v="108"/>
    <n v="101"/>
    <n v="93.518518518518519"/>
  </r>
  <r>
    <m/>
    <m/>
    <x v="141"/>
    <x v="140"/>
    <n v="3"/>
    <n v="1"/>
    <n v="33.333333333333329"/>
    <n v="48"/>
    <n v="9"/>
    <n v="18.75"/>
    <n v="51"/>
    <n v="10"/>
    <n v="19.607843137254903"/>
  </r>
  <r>
    <m/>
    <m/>
    <x v="127"/>
    <x v="126"/>
    <m/>
    <n v="1"/>
    <e v="#DIV/0!"/>
    <n v="33"/>
    <n v="61"/>
    <n v="184.84848484848484"/>
    <n v="33"/>
    <n v="62"/>
    <n v="187.87878787878788"/>
  </r>
  <r>
    <m/>
    <m/>
    <x v="128"/>
    <x v="127"/>
    <n v="4"/>
    <n v="2"/>
    <n v="50"/>
    <n v="262"/>
    <n v="193"/>
    <n v="73.664122137404576"/>
    <n v="266"/>
    <n v="195"/>
    <n v="73.308270676691734"/>
  </r>
  <r>
    <m/>
    <m/>
    <x v="4"/>
    <x v="4"/>
    <n v="21"/>
    <n v="3"/>
    <n v="14.285714285714285"/>
    <n v="359"/>
    <n v="175"/>
    <n v="48.746518105849582"/>
    <n v="380"/>
    <n v="178"/>
    <n v="46.842105263157897"/>
  </r>
  <r>
    <m/>
    <m/>
    <x v="19"/>
    <x v="19"/>
    <m/>
    <m/>
    <e v="#DIV/0!"/>
    <n v="36"/>
    <n v="27"/>
    <n v="75"/>
    <n v="36"/>
    <n v="27"/>
    <n v="75"/>
  </r>
  <r>
    <m/>
    <m/>
    <x v="144"/>
    <x v="143"/>
    <m/>
    <m/>
    <e v="#DIV/0!"/>
    <n v="95"/>
    <n v="34"/>
    <n v="35.789473684210527"/>
    <n v="95"/>
    <n v="34"/>
    <n v="35.789473684210527"/>
  </r>
  <r>
    <m/>
    <m/>
    <x v="9"/>
    <x v="9"/>
    <m/>
    <m/>
    <e v="#DIV/0!"/>
    <m/>
    <m/>
    <e v="#DIV/0!"/>
    <n v="0"/>
    <n v="0"/>
    <e v="#DIV/0!"/>
  </r>
  <r>
    <m/>
    <m/>
    <x v="13"/>
    <x v="13"/>
    <m/>
    <m/>
    <e v="#DIV/0!"/>
    <n v="11"/>
    <n v="4"/>
    <n v="36.363636363636367"/>
    <n v="11"/>
    <n v="4"/>
    <n v="36.363636363636367"/>
  </r>
  <r>
    <m/>
    <m/>
    <x v="145"/>
    <x v="144"/>
    <m/>
    <m/>
    <e v="#DIV/0!"/>
    <n v="6"/>
    <n v="4"/>
    <n v="66.666666666666657"/>
    <n v="6"/>
    <n v="4"/>
    <n v="66.666666666666657"/>
  </r>
  <r>
    <m/>
    <m/>
    <x v="171"/>
    <x v="170"/>
    <m/>
    <m/>
    <e v="#DIV/0!"/>
    <n v="146"/>
    <n v="128"/>
    <n v="87.671232876712324"/>
    <n v="146"/>
    <n v="128"/>
    <n v="87.671232876712324"/>
  </r>
  <r>
    <m/>
    <m/>
    <x v="5"/>
    <x v="5"/>
    <m/>
    <m/>
    <e v="#DIV/0!"/>
    <n v="899"/>
    <n v="483"/>
    <n v="53.726362625139046"/>
    <n v="899"/>
    <n v="483"/>
    <n v="53.726362625139046"/>
  </r>
  <r>
    <m/>
    <m/>
    <x v="8"/>
    <x v="8"/>
    <m/>
    <m/>
    <e v="#DIV/0!"/>
    <m/>
    <n v="613"/>
    <e v="#DIV/0!"/>
    <n v="0"/>
    <n v="613"/>
    <e v="#DIV/0!"/>
  </r>
  <r>
    <m/>
    <m/>
    <x v="202"/>
    <x v="201"/>
    <m/>
    <m/>
    <e v="#DIV/0!"/>
    <m/>
    <m/>
    <e v="#DIV/0!"/>
    <n v="0"/>
    <n v="0"/>
    <e v="#DIV/0!"/>
  </r>
  <r>
    <m/>
    <m/>
    <x v="474"/>
    <x v="466"/>
    <m/>
    <m/>
    <e v="#DIV/0!"/>
    <m/>
    <m/>
    <e v="#DIV/0!"/>
    <n v="0"/>
    <n v="0"/>
    <e v="#DIV/0!"/>
  </r>
  <r>
    <m/>
    <m/>
    <x v="482"/>
    <x v="474"/>
    <m/>
    <m/>
    <e v="#DIV/0!"/>
    <m/>
    <m/>
    <e v="#DIV/0!"/>
    <n v="0"/>
    <n v="0"/>
    <e v="#DIV/0!"/>
  </r>
  <r>
    <m/>
    <m/>
    <x v="483"/>
    <x v="475"/>
    <n v="305"/>
    <n v="204"/>
    <n v="66.885245901639351"/>
    <m/>
    <m/>
    <e v="#DIV/0!"/>
    <n v="305"/>
    <n v="204"/>
    <n v="66.885245901639351"/>
  </r>
  <r>
    <m/>
    <m/>
    <x v="484"/>
    <x v="476"/>
    <m/>
    <m/>
    <e v="#DIV/0!"/>
    <m/>
    <m/>
    <e v="#DIV/0!"/>
    <n v="0"/>
    <n v="0"/>
    <e v="#DIV/0!"/>
  </r>
  <r>
    <m/>
    <m/>
    <x v="422"/>
    <x v="414"/>
    <m/>
    <m/>
    <e v="#DIV/0!"/>
    <m/>
    <m/>
    <e v="#DIV/0!"/>
    <n v="0"/>
    <n v="0"/>
    <e v="#DIV/0!"/>
  </r>
  <r>
    <m/>
    <m/>
    <x v="443"/>
    <x v="435"/>
    <m/>
    <m/>
    <e v="#DIV/0!"/>
    <m/>
    <m/>
    <e v="#DIV/0!"/>
    <n v="0"/>
    <n v="0"/>
    <e v="#DIV/0!"/>
  </r>
  <r>
    <m/>
    <m/>
    <x v="453"/>
    <x v="445"/>
    <m/>
    <n v="17"/>
    <e v="#DIV/0!"/>
    <m/>
    <m/>
    <e v="#DIV/0!"/>
    <n v="0"/>
    <n v="17"/>
    <e v="#DIV/0!"/>
  </r>
  <r>
    <m/>
    <m/>
    <x v="439"/>
    <x v="431"/>
    <m/>
    <m/>
    <e v="#DIV/0!"/>
    <m/>
    <m/>
    <e v="#DIV/0!"/>
    <n v="0"/>
    <n v="0"/>
    <e v="#DIV/0!"/>
  </r>
  <r>
    <m/>
    <m/>
    <x v="212"/>
    <x v="209"/>
    <m/>
    <m/>
    <e v="#DIV/0!"/>
    <m/>
    <m/>
    <e v="#DIV/0!"/>
    <n v="0"/>
    <n v="0"/>
    <e v="#DIV/0!"/>
  </r>
  <r>
    <m/>
    <m/>
    <x v="477"/>
    <x v="469"/>
    <m/>
    <m/>
    <e v="#DIV/0!"/>
    <m/>
    <m/>
    <e v="#DIV/0!"/>
    <n v="0"/>
    <n v="0"/>
    <e v="#DIV/0!"/>
  </r>
  <r>
    <m/>
    <m/>
    <x v="431"/>
    <x v="423"/>
    <m/>
    <m/>
    <e v="#DIV/0!"/>
    <m/>
    <m/>
    <e v="#DIV/0!"/>
    <n v="0"/>
    <n v="0"/>
    <e v="#DIV/0!"/>
  </r>
  <r>
    <m/>
    <m/>
    <x v="6"/>
    <x v="6"/>
    <m/>
    <m/>
    <e v="#DIV/0!"/>
    <n v="1"/>
    <m/>
    <n v="0"/>
    <n v="1"/>
    <n v="0"/>
    <n v="0"/>
  </r>
  <r>
    <m/>
    <m/>
    <x v="428"/>
    <x v="420"/>
    <m/>
    <m/>
    <e v="#DIV/0!"/>
    <m/>
    <m/>
    <e v="#DIV/0!"/>
    <n v="0"/>
    <n v="0"/>
    <e v="#DIV/0!"/>
  </r>
  <r>
    <m/>
    <m/>
    <x v="485"/>
    <x v="450"/>
    <m/>
    <m/>
    <e v="#DIV/0!"/>
    <m/>
    <m/>
    <e v="#DIV/0!"/>
    <n v="0"/>
    <n v="0"/>
    <e v="#DIV/0!"/>
  </r>
  <r>
    <m/>
    <m/>
    <x v="142"/>
    <x v="141"/>
    <m/>
    <m/>
    <e v="#DIV/0!"/>
    <m/>
    <m/>
    <e v="#DIV/0!"/>
    <n v="0"/>
    <n v="0"/>
    <e v="#DIV/0!"/>
  </r>
  <r>
    <m/>
    <m/>
    <x v="177"/>
    <x v="176"/>
    <m/>
    <m/>
    <e v="#DIV/0!"/>
    <m/>
    <m/>
    <e v="#DIV/0!"/>
    <n v="0"/>
    <n v="0"/>
    <e v="#DIV/0!"/>
  </r>
  <r>
    <m/>
    <m/>
    <x v="143"/>
    <x v="142"/>
    <m/>
    <m/>
    <e v="#DIV/0!"/>
    <m/>
    <m/>
    <e v="#DIV/0!"/>
    <n v="0"/>
    <n v="0"/>
    <e v="#DIV/0!"/>
  </r>
  <r>
    <m/>
    <m/>
    <x v="486"/>
    <x v="477"/>
    <m/>
    <m/>
    <e v="#DIV/0!"/>
    <m/>
    <m/>
    <e v="#DIV/0!"/>
    <n v="0"/>
    <n v="0"/>
    <e v="#DIV/0!"/>
  </r>
  <r>
    <m/>
    <m/>
    <x v="321"/>
    <x v="315"/>
    <m/>
    <m/>
    <e v="#DIV/0!"/>
    <m/>
    <n v="1"/>
    <e v="#DIV/0!"/>
    <n v="0"/>
    <n v="1"/>
    <e v="#DIV/0!"/>
  </r>
  <r>
    <m/>
    <m/>
    <x v="168"/>
    <x v="167"/>
    <m/>
    <m/>
    <e v="#DIV/0!"/>
    <m/>
    <n v="1"/>
    <e v="#DIV/0!"/>
    <n v="0"/>
    <n v="1"/>
    <e v="#DIV/0!"/>
  </r>
  <r>
    <m/>
    <m/>
    <x v="184"/>
    <x v="183"/>
    <m/>
    <m/>
    <e v="#DIV/0!"/>
    <m/>
    <n v="1"/>
    <e v="#DIV/0!"/>
    <n v="0"/>
    <n v="1"/>
    <e v="#DIV/0!"/>
  </r>
  <r>
    <m/>
    <m/>
    <x v="322"/>
    <x v="316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opšte hirur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12051"/>
    <n v="8703"/>
    <n v="72.218073188946974"/>
    <n v="0"/>
    <n v="1"/>
    <e v="#DIV/0!"/>
    <n v="12051"/>
    <n v="8704"/>
    <n v="72.226371255497469"/>
  </r>
  <r>
    <m/>
    <m/>
    <x v="1"/>
    <x v="1"/>
    <n v="5759"/>
    <n v="4252"/>
    <n v="73.832262545580832"/>
    <m/>
    <m/>
    <e v="#DIV/0!"/>
    <n v="5759"/>
    <n v="4252"/>
    <n v="73.832262545580832"/>
  </r>
  <r>
    <m/>
    <m/>
    <x v="2"/>
    <x v="2"/>
    <n v="6292"/>
    <n v="4451"/>
    <n v="70.740623013350287"/>
    <m/>
    <m/>
    <e v="#DIV/0!"/>
    <n v="6292"/>
    <n v="4451"/>
    <n v="70.740623013350287"/>
  </r>
  <r>
    <m/>
    <m/>
    <x v="487"/>
    <x v="478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6934"/>
    <n v="4754"/>
    <n v="68.560715315835026"/>
    <n v="59884"/>
    <n v="45973"/>
    <n v="76.770088838420946"/>
    <n v="66818"/>
    <n v="50686"/>
    <n v="75.856805052530746"/>
  </r>
  <r>
    <m/>
    <s v="Операције"/>
    <x v="0"/>
    <x v="0"/>
    <n v="43"/>
    <n v="34"/>
    <n v="79.069767441860463"/>
    <n v="979"/>
    <n v="755"/>
    <n v="77.119509703779372"/>
    <n v="1022"/>
    <n v="789"/>
    <n v="77.20156555772995"/>
  </r>
  <r>
    <m/>
    <m/>
    <x v="488"/>
    <x v="479"/>
    <m/>
    <m/>
    <e v="#DIV/0!"/>
    <n v="2"/>
    <m/>
    <n v="0"/>
    <n v="2"/>
    <n v="0"/>
    <n v="0"/>
  </r>
  <r>
    <m/>
    <m/>
    <x v="90"/>
    <x v="89"/>
    <n v="1"/>
    <n v="1"/>
    <n v="100"/>
    <n v="3"/>
    <n v="1"/>
    <n v="33.333333333333329"/>
    <n v="4"/>
    <n v="2"/>
    <n v="50"/>
  </r>
  <r>
    <m/>
    <m/>
    <x v="67"/>
    <x v="66"/>
    <m/>
    <m/>
    <e v="#DIV/0!"/>
    <n v="4"/>
    <n v="1"/>
    <n v="25"/>
    <n v="4"/>
    <n v="1"/>
    <n v="25"/>
  </r>
  <r>
    <m/>
    <m/>
    <x v="68"/>
    <x v="67"/>
    <n v="14"/>
    <n v="8"/>
    <n v="57.142857142857139"/>
    <n v="68"/>
    <n v="33"/>
    <n v="48.529411764705884"/>
    <n v="82"/>
    <n v="41"/>
    <n v="50"/>
  </r>
  <r>
    <m/>
    <m/>
    <x v="64"/>
    <x v="63"/>
    <m/>
    <m/>
    <e v="#DIV/0!"/>
    <n v="1"/>
    <n v="2"/>
    <n v="200"/>
    <n v="1"/>
    <n v="2"/>
    <n v="200"/>
  </r>
  <r>
    <m/>
    <m/>
    <x v="489"/>
    <x v="480"/>
    <m/>
    <n v="1"/>
    <e v="#DIV/0!"/>
    <n v="15"/>
    <n v="9"/>
    <n v="60"/>
    <n v="15"/>
    <n v="10"/>
    <n v="66.666666666666657"/>
  </r>
  <r>
    <m/>
    <m/>
    <x v="490"/>
    <x v="481"/>
    <m/>
    <m/>
    <e v="#DIV/0!"/>
    <m/>
    <n v="2"/>
    <e v="#DIV/0!"/>
    <n v="0"/>
    <n v="2"/>
    <e v="#DIV/0!"/>
  </r>
  <r>
    <m/>
    <m/>
    <x v="491"/>
    <x v="482"/>
    <m/>
    <n v="1"/>
    <e v="#DIV/0!"/>
    <m/>
    <m/>
    <e v="#DIV/0!"/>
    <n v="0"/>
    <n v="1"/>
    <e v="#DIV/0!"/>
  </r>
  <r>
    <m/>
    <m/>
    <x v="492"/>
    <x v="483"/>
    <m/>
    <m/>
    <e v="#DIV/0!"/>
    <n v="7"/>
    <n v="2"/>
    <n v="28.571428571428569"/>
    <n v="7"/>
    <n v="2"/>
    <n v="28.571428571428569"/>
  </r>
  <r>
    <m/>
    <m/>
    <x v="159"/>
    <x v="158"/>
    <m/>
    <m/>
    <e v="#DIV/0!"/>
    <m/>
    <m/>
    <e v="#DIV/0!"/>
    <n v="0"/>
    <n v="0"/>
    <e v="#DIV/0!"/>
  </r>
  <r>
    <m/>
    <m/>
    <x v="493"/>
    <x v="484"/>
    <m/>
    <m/>
    <e v="#DIV/0!"/>
    <m/>
    <n v="1"/>
    <e v="#DIV/0!"/>
    <n v="0"/>
    <n v="1"/>
    <e v="#DIV/0!"/>
  </r>
  <r>
    <m/>
    <m/>
    <x v="494"/>
    <x v="485"/>
    <m/>
    <m/>
    <e v="#DIV/0!"/>
    <n v="1"/>
    <m/>
    <n v="0"/>
    <n v="1"/>
    <n v="0"/>
    <n v="0"/>
  </r>
  <r>
    <m/>
    <m/>
    <x v="29"/>
    <x v="29"/>
    <m/>
    <m/>
    <e v="#DIV/0!"/>
    <n v="7"/>
    <n v="13"/>
    <n v="185.71428571428572"/>
    <n v="7"/>
    <n v="13"/>
    <n v="185.71428571428572"/>
  </r>
  <r>
    <m/>
    <m/>
    <x v="495"/>
    <x v="486"/>
    <m/>
    <m/>
    <e v="#DIV/0!"/>
    <n v="16"/>
    <n v="7"/>
    <n v="43.75"/>
    <n v="16"/>
    <n v="7"/>
    <n v="43.75"/>
  </r>
  <r>
    <m/>
    <m/>
    <x v="496"/>
    <x v="487"/>
    <m/>
    <m/>
    <e v="#DIV/0!"/>
    <n v="2"/>
    <n v="3"/>
    <n v="150"/>
    <n v="2"/>
    <n v="3"/>
    <n v="150"/>
  </r>
  <r>
    <m/>
    <m/>
    <x v="497"/>
    <x v="488"/>
    <m/>
    <m/>
    <e v="#DIV/0!"/>
    <n v="10"/>
    <n v="3"/>
    <n v="30"/>
    <n v="10"/>
    <n v="3"/>
    <n v="30"/>
  </r>
  <r>
    <m/>
    <m/>
    <x v="498"/>
    <x v="489"/>
    <m/>
    <m/>
    <e v="#DIV/0!"/>
    <n v="1"/>
    <n v="4"/>
    <n v="400"/>
    <n v="1"/>
    <n v="4"/>
    <n v="400"/>
  </r>
  <r>
    <m/>
    <m/>
    <x v="30"/>
    <x v="30"/>
    <m/>
    <m/>
    <e v="#DIV/0!"/>
    <n v="21"/>
    <n v="19"/>
    <n v="90.476190476190482"/>
    <n v="21"/>
    <n v="19"/>
    <n v="90.476190476190482"/>
  </r>
  <r>
    <m/>
    <m/>
    <x v="81"/>
    <x v="80"/>
    <m/>
    <m/>
    <e v="#DIV/0!"/>
    <m/>
    <n v="5"/>
    <e v="#DIV/0!"/>
    <n v="0"/>
    <n v="5"/>
    <e v="#DIV/0!"/>
  </r>
  <r>
    <m/>
    <m/>
    <x v="32"/>
    <x v="32"/>
    <m/>
    <m/>
    <e v="#DIV/0!"/>
    <n v="128"/>
    <n v="105"/>
    <n v="82.03125"/>
    <n v="128"/>
    <n v="105"/>
    <n v="82.03125"/>
  </r>
  <r>
    <m/>
    <m/>
    <x v="499"/>
    <x v="490"/>
    <n v="1"/>
    <m/>
    <n v="0"/>
    <m/>
    <n v="4"/>
    <e v="#DIV/0!"/>
    <n v="1"/>
    <n v="4"/>
    <n v="400"/>
  </r>
  <r>
    <m/>
    <m/>
    <x v="500"/>
    <x v="491"/>
    <m/>
    <m/>
    <e v="#DIV/0!"/>
    <n v="11"/>
    <n v="10"/>
    <n v="90.909090909090907"/>
    <n v="11"/>
    <n v="10"/>
    <n v="90.909090909090907"/>
  </r>
  <r>
    <m/>
    <m/>
    <x v="501"/>
    <x v="492"/>
    <m/>
    <m/>
    <e v="#DIV/0!"/>
    <m/>
    <m/>
    <e v="#DIV/0!"/>
    <n v="0"/>
    <n v="0"/>
    <e v="#DIV/0!"/>
  </r>
  <r>
    <m/>
    <m/>
    <x v="502"/>
    <x v="493"/>
    <m/>
    <m/>
    <e v="#DIV/0!"/>
    <n v="5"/>
    <n v="2"/>
    <n v="40"/>
    <n v="5"/>
    <n v="2"/>
    <n v="40"/>
  </r>
  <r>
    <m/>
    <m/>
    <x v="503"/>
    <x v="494"/>
    <m/>
    <m/>
    <e v="#DIV/0!"/>
    <n v="17"/>
    <n v="16"/>
    <n v="94.117647058823522"/>
    <n v="17"/>
    <n v="16"/>
    <n v="94.117647058823522"/>
  </r>
  <r>
    <m/>
    <m/>
    <x v="504"/>
    <x v="495"/>
    <m/>
    <m/>
    <e v="#DIV/0!"/>
    <n v="45"/>
    <n v="47"/>
    <n v="104.44444444444446"/>
    <n v="45"/>
    <n v="47"/>
    <n v="104.44444444444446"/>
  </r>
  <r>
    <m/>
    <m/>
    <x v="505"/>
    <x v="496"/>
    <m/>
    <m/>
    <e v="#DIV/0!"/>
    <n v="3"/>
    <n v="1"/>
    <n v="33.333333333333329"/>
    <n v="3"/>
    <n v="1"/>
    <n v="33.333333333333329"/>
  </r>
  <r>
    <m/>
    <m/>
    <x v="506"/>
    <x v="497"/>
    <m/>
    <m/>
    <e v="#DIV/0!"/>
    <n v="1"/>
    <m/>
    <n v="0"/>
    <n v="1"/>
    <n v="0"/>
    <n v="0"/>
  </r>
  <r>
    <m/>
    <m/>
    <x v="507"/>
    <x v="498"/>
    <m/>
    <m/>
    <e v="#DIV/0!"/>
    <n v="1"/>
    <n v="1"/>
    <n v="100"/>
    <n v="1"/>
    <n v="1"/>
    <n v="100"/>
  </r>
  <r>
    <m/>
    <m/>
    <x v="508"/>
    <x v="499"/>
    <m/>
    <m/>
    <e v="#DIV/0!"/>
    <n v="2"/>
    <n v="2"/>
    <n v="100"/>
    <n v="2"/>
    <n v="2"/>
    <n v="100"/>
  </r>
  <r>
    <m/>
    <m/>
    <x v="509"/>
    <x v="500"/>
    <m/>
    <m/>
    <e v="#DIV/0!"/>
    <n v="4"/>
    <m/>
    <n v="0"/>
    <n v="4"/>
    <n v="0"/>
    <n v="0"/>
  </r>
  <r>
    <m/>
    <m/>
    <x v="510"/>
    <x v="501"/>
    <m/>
    <m/>
    <e v="#DIV/0!"/>
    <n v="5"/>
    <n v="3"/>
    <n v="60"/>
    <n v="5"/>
    <n v="3"/>
    <n v="60"/>
  </r>
  <r>
    <m/>
    <m/>
    <x v="76"/>
    <x v="75"/>
    <m/>
    <m/>
    <e v="#DIV/0!"/>
    <n v="6"/>
    <n v="3"/>
    <n v="50"/>
    <n v="6"/>
    <n v="3"/>
    <n v="50"/>
  </r>
  <r>
    <m/>
    <m/>
    <x v="49"/>
    <x v="49"/>
    <m/>
    <m/>
    <e v="#DIV/0!"/>
    <n v="65"/>
    <n v="40"/>
    <n v="61.53846153846154"/>
    <n v="65"/>
    <n v="40"/>
    <n v="61.53846153846154"/>
  </r>
  <r>
    <m/>
    <m/>
    <x v="511"/>
    <x v="502"/>
    <m/>
    <m/>
    <e v="#DIV/0!"/>
    <n v="5"/>
    <n v="3"/>
    <n v="60"/>
    <n v="5"/>
    <n v="3"/>
    <n v="60"/>
  </r>
  <r>
    <m/>
    <m/>
    <x v="512"/>
    <x v="503"/>
    <m/>
    <m/>
    <e v="#DIV/0!"/>
    <n v="141"/>
    <n v="105"/>
    <n v="74.468085106382972"/>
    <n v="141"/>
    <n v="105"/>
    <n v="74.468085106382972"/>
  </r>
  <r>
    <m/>
    <m/>
    <x v="513"/>
    <x v="504"/>
    <m/>
    <m/>
    <e v="#DIV/0!"/>
    <n v="12"/>
    <n v="6"/>
    <n v="50"/>
    <n v="12"/>
    <n v="6"/>
    <n v="50"/>
  </r>
  <r>
    <m/>
    <m/>
    <x v="514"/>
    <x v="505"/>
    <m/>
    <m/>
    <e v="#DIV/0!"/>
    <n v="15"/>
    <n v="14"/>
    <n v="93.333333333333329"/>
    <n v="15"/>
    <n v="14"/>
    <n v="93.333333333333329"/>
  </r>
  <r>
    <m/>
    <m/>
    <x v="515"/>
    <x v="506"/>
    <m/>
    <m/>
    <e v="#DIV/0!"/>
    <n v="18"/>
    <n v="18"/>
    <n v="100"/>
    <n v="18"/>
    <n v="18"/>
    <n v="100"/>
  </r>
  <r>
    <m/>
    <m/>
    <x v="516"/>
    <x v="507"/>
    <m/>
    <m/>
    <e v="#DIV/0!"/>
    <m/>
    <m/>
    <e v="#DIV/0!"/>
    <n v="0"/>
    <n v="0"/>
    <e v="#DIV/0!"/>
  </r>
  <r>
    <m/>
    <m/>
    <x v="517"/>
    <x v="508"/>
    <m/>
    <m/>
    <e v="#DIV/0!"/>
    <n v="2"/>
    <n v="5"/>
    <n v="250"/>
    <n v="2"/>
    <n v="5"/>
    <n v="250"/>
  </r>
  <r>
    <m/>
    <m/>
    <x v="518"/>
    <x v="509"/>
    <m/>
    <m/>
    <e v="#DIV/0!"/>
    <n v="1"/>
    <m/>
    <n v="0"/>
    <n v="1"/>
    <n v="0"/>
    <n v="0"/>
  </r>
  <r>
    <m/>
    <m/>
    <x v="519"/>
    <x v="510"/>
    <m/>
    <m/>
    <e v="#DIV/0!"/>
    <m/>
    <n v="1"/>
    <e v="#DIV/0!"/>
    <n v="0"/>
    <n v="1"/>
    <e v="#DIV/0!"/>
  </r>
  <r>
    <m/>
    <m/>
    <x v="520"/>
    <x v="511"/>
    <m/>
    <m/>
    <e v="#DIV/0!"/>
    <n v="6"/>
    <n v="11"/>
    <n v="183.33333333333331"/>
    <n v="6"/>
    <n v="11"/>
    <n v="183.33333333333331"/>
  </r>
  <r>
    <m/>
    <m/>
    <x v="97"/>
    <x v="96"/>
    <n v="6"/>
    <n v="5"/>
    <n v="83.333333333333343"/>
    <n v="80"/>
    <n v="45"/>
    <n v="56.25"/>
    <n v="86"/>
    <n v="50"/>
    <n v="58.139534883720934"/>
  </r>
  <r>
    <m/>
    <m/>
    <x v="521"/>
    <x v="512"/>
    <n v="2"/>
    <n v="1"/>
    <n v="50"/>
    <n v="13"/>
    <n v="8"/>
    <n v="61.53846153846154"/>
    <n v="15"/>
    <n v="9"/>
    <n v="60"/>
  </r>
  <r>
    <m/>
    <m/>
    <x v="522"/>
    <x v="513"/>
    <m/>
    <m/>
    <e v="#DIV/0!"/>
    <n v="9"/>
    <n v="2"/>
    <n v="22.222222222222221"/>
    <n v="9"/>
    <n v="2"/>
    <n v="22.222222222222221"/>
  </r>
  <r>
    <m/>
    <m/>
    <x v="523"/>
    <x v="514"/>
    <n v="1"/>
    <m/>
    <n v="0"/>
    <n v="2"/>
    <n v="4"/>
    <n v="200"/>
    <n v="3"/>
    <n v="4"/>
    <n v="133.33333333333331"/>
  </r>
  <r>
    <m/>
    <m/>
    <x v="175"/>
    <x v="174"/>
    <m/>
    <m/>
    <e v="#DIV/0!"/>
    <n v="2"/>
    <n v="6"/>
    <n v="300"/>
    <n v="2"/>
    <n v="6"/>
    <n v="300"/>
  </r>
  <r>
    <m/>
    <m/>
    <x v="524"/>
    <x v="515"/>
    <m/>
    <m/>
    <e v="#DIV/0!"/>
    <m/>
    <n v="1"/>
    <e v="#DIV/0!"/>
    <n v="0"/>
    <n v="1"/>
    <e v="#DIV/0!"/>
  </r>
  <r>
    <m/>
    <m/>
    <x v="525"/>
    <x v="516"/>
    <m/>
    <m/>
    <e v="#DIV/0!"/>
    <n v="3"/>
    <m/>
    <n v="0"/>
    <n v="3"/>
    <n v="0"/>
    <n v="0"/>
  </r>
  <r>
    <m/>
    <m/>
    <x v="86"/>
    <x v="85"/>
    <m/>
    <m/>
    <e v="#DIV/0!"/>
    <n v="2"/>
    <m/>
    <n v="0"/>
    <n v="2"/>
    <n v="0"/>
    <n v="0"/>
  </r>
  <r>
    <m/>
    <m/>
    <x v="526"/>
    <x v="517"/>
    <m/>
    <m/>
    <e v="#DIV/0!"/>
    <n v="6"/>
    <n v="6"/>
    <n v="100"/>
    <n v="6"/>
    <n v="6"/>
    <n v="100"/>
  </r>
  <r>
    <m/>
    <m/>
    <x v="98"/>
    <x v="97"/>
    <m/>
    <m/>
    <e v="#DIV/0!"/>
    <n v="8"/>
    <n v="13"/>
    <n v="162.5"/>
    <n v="8"/>
    <n v="13"/>
    <n v="162.5"/>
  </r>
  <r>
    <m/>
    <m/>
    <x v="527"/>
    <x v="518"/>
    <m/>
    <m/>
    <e v="#DIV/0!"/>
    <n v="5"/>
    <n v="1"/>
    <n v="20"/>
    <n v="5"/>
    <n v="1"/>
    <n v="20"/>
  </r>
  <r>
    <m/>
    <m/>
    <x v="528"/>
    <x v="519"/>
    <m/>
    <m/>
    <e v="#DIV/0!"/>
    <m/>
    <m/>
    <e v="#DIV/0!"/>
    <n v="0"/>
    <n v="0"/>
    <e v="#DIV/0!"/>
  </r>
  <r>
    <m/>
    <m/>
    <x v="529"/>
    <x v="520"/>
    <m/>
    <m/>
    <e v="#DIV/0!"/>
    <m/>
    <m/>
    <e v="#DIV/0!"/>
    <n v="0"/>
    <n v="0"/>
    <e v="#DIV/0!"/>
  </r>
  <r>
    <m/>
    <m/>
    <x v="530"/>
    <x v="521"/>
    <n v="5"/>
    <n v="6"/>
    <n v="120"/>
    <n v="5"/>
    <n v="4"/>
    <n v="80"/>
    <n v="10"/>
    <n v="10"/>
    <n v="100"/>
  </r>
  <r>
    <m/>
    <m/>
    <x v="531"/>
    <x v="522"/>
    <m/>
    <m/>
    <e v="#DIV/0!"/>
    <n v="23"/>
    <n v="20"/>
    <n v="86.956521739130437"/>
    <n v="23"/>
    <n v="20"/>
    <n v="86.956521739130437"/>
  </r>
  <r>
    <m/>
    <m/>
    <x v="532"/>
    <x v="523"/>
    <m/>
    <m/>
    <e v="#DIV/0!"/>
    <n v="4"/>
    <n v="3"/>
    <n v="75"/>
    <n v="4"/>
    <n v="3"/>
    <n v="75"/>
  </r>
  <r>
    <m/>
    <m/>
    <x v="533"/>
    <x v="524"/>
    <m/>
    <m/>
    <e v="#DIV/0!"/>
    <n v="10"/>
    <n v="6"/>
    <n v="60"/>
    <n v="10"/>
    <n v="6"/>
    <n v="60"/>
  </r>
  <r>
    <m/>
    <m/>
    <x v="534"/>
    <x v="525"/>
    <m/>
    <m/>
    <e v="#DIV/0!"/>
    <n v="1"/>
    <m/>
    <n v="0"/>
    <n v="1"/>
    <n v="0"/>
    <n v="0"/>
  </r>
  <r>
    <m/>
    <m/>
    <x v="535"/>
    <x v="526"/>
    <m/>
    <m/>
    <e v="#DIV/0!"/>
    <n v="1"/>
    <n v="2"/>
    <n v="200"/>
    <n v="1"/>
    <n v="2"/>
    <n v="200"/>
  </r>
  <r>
    <m/>
    <m/>
    <x v="536"/>
    <x v="527"/>
    <m/>
    <n v="5"/>
    <e v="#DIV/0!"/>
    <n v="25"/>
    <n v="16"/>
    <n v="64"/>
    <n v="25"/>
    <n v="21"/>
    <n v="84"/>
  </r>
  <r>
    <m/>
    <m/>
    <x v="537"/>
    <x v="528"/>
    <n v="1"/>
    <m/>
    <n v="0"/>
    <n v="17"/>
    <n v="11"/>
    <n v="64.705882352941174"/>
    <n v="18"/>
    <n v="11"/>
    <n v="61.111111111111114"/>
  </r>
  <r>
    <m/>
    <m/>
    <x v="538"/>
    <x v="529"/>
    <m/>
    <m/>
    <e v="#DIV/0!"/>
    <n v="11"/>
    <m/>
    <n v="0"/>
    <n v="11"/>
    <n v="0"/>
    <n v="0"/>
  </r>
  <r>
    <m/>
    <m/>
    <x v="539"/>
    <x v="530"/>
    <m/>
    <m/>
    <e v="#DIV/0!"/>
    <n v="2"/>
    <n v="2"/>
    <n v="100"/>
    <n v="2"/>
    <n v="2"/>
    <n v="100"/>
  </r>
  <r>
    <m/>
    <m/>
    <x v="540"/>
    <x v="531"/>
    <m/>
    <m/>
    <e v="#DIV/0!"/>
    <m/>
    <m/>
    <e v="#DIV/0!"/>
    <n v="0"/>
    <n v="0"/>
    <e v="#DIV/0!"/>
  </r>
  <r>
    <m/>
    <m/>
    <x v="541"/>
    <x v="532"/>
    <m/>
    <m/>
    <e v="#DIV/0!"/>
    <n v="3"/>
    <n v="1"/>
    <n v="33.333333333333329"/>
    <n v="3"/>
    <n v="1"/>
    <n v="33.333333333333329"/>
  </r>
  <r>
    <m/>
    <m/>
    <x v="542"/>
    <x v="533"/>
    <m/>
    <m/>
    <e v="#DIV/0!"/>
    <m/>
    <n v="1"/>
    <e v="#DIV/0!"/>
    <n v="0"/>
    <n v="1"/>
    <e v="#DIV/0!"/>
  </r>
  <r>
    <m/>
    <m/>
    <x v="543"/>
    <x v="534"/>
    <m/>
    <m/>
    <e v="#DIV/0!"/>
    <m/>
    <n v="2"/>
    <e v="#DIV/0!"/>
    <n v="0"/>
    <n v="2"/>
    <e v="#DIV/0!"/>
  </r>
  <r>
    <m/>
    <m/>
    <x v="544"/>
    <x v="535"/>
    <m/>
    <m/>
    <e v="#DIV/0!"/>
    <n v="2"/>
    <n v="2"/>
    <n v="100"/>
    <n v="2"/>
    <n v="2"/>
    <n v="100"/>
  </r>
  <r>
    <m/>
    <m/>
    <x v="545"/>
    <x v="536"/>
    <m/>
    <m/>
    <e v="#DIV/0!"/>
    <n v="7"/>
    <n v="8"/>
    <n v="114.28571428571428"/>
    <n v="7"/>
    <n v="8"/>
    <n v="114.28571428571428"/>
  </r>
  <r>
    <m/>
    <m/>
    <x v="546"/>
    <x v="537"/>
    <m/>
    <m/>
    <e v="#DIV/0!"/>
    <m/>
    <n v="1"/>
    <e v="#DIV/0!"/>
    <n v="0"/>
    <n v="1"/>
    <e v="#DIV/0!"/>
  </r>
  <r>
    <m/>
    <m/>
    <x v="547"/>
    <x v="538"/>
    <m/>
    <m/>
    <e v="#DIV/0!"/>
    <n v="1"/>
    <m/>
    <n v="0"/>
    <n v="1"/>
    <n v="0"/>
    <n v="0"/>
  </r>
  <r>
    <m/>
    <m/>
    <x v="548"/>
    <x v="539"/>
    <m/>
    <m/>
    <e v="#DIV/0!"/>
    <n v="1"/>
    <m/>
    <n v="0"/>
    <n v="1"/>
    <n v="0"/>
    <n v="0"/>
  </r>
  <r>
    <m/>
    <m/>
    <x v="318"/>
    <x v="312"/>
    <m/>
    <m/>
    <e v="#DIV/0!"/>
    <m/>
    <m/>
    <e v="#DIV/0!"/>
    <n v="0"/>
    <n v="0"/>
    <e v="#DIV/0!"/>
  </r>
  <r>
    <m/>
    <m/>
    <x v="549"/>
    <x v="540"/>
    <m/>
    <m/>
    <e v="#DIV/0!"/>
    <n v="4"/>
    <m/>
    <n v="0"/>
    <n v="4"/>
    <n v="0"/>
    <n v="0"/>
  </r>
  <r>
    <m/>
    <m/>
    <x v="550"/>
    <x v="541"/>
    <m/>
    <m/>
    <e v="#DIV/0!"/>
    <m/>
    <n v="1"/>
    <e v="#DIV/0!"/>
    <n v="0"/>
    <n v="1"/>
    <e v="#DIV/0!"/>
  </r>
  <r>
    <m/>
    <m/>
    <x v="497"/>
    <x v="488"/>
    <m/>
    <m/>
    <e v="#DIV/0!"/>
    <m/>
    <m/>
    <e v="#DIV/0!"/>
    <n v="0"/>
    <n v="0"/>
    <e v="#DIV/0!"/>
  </r>
  <r>
    <m/>
    <m/>
    <x v="551"/>
    <x v="542"/>
    <m/>
    <m/>
    <e v="#DIV/0!"/>
    <m/>
    <n v="2"/>
    <e v="#DIV/0!"/>
    <n v="0"/>
    <n v="2"/>
    <e v="#DIV/0!"/>
  </r>
  <r>
    <m/>
    <m/>
    <x v="552"/>
    <x v="543"/>
    <m/>
    <m/>
    <e v="#DIV/0!"/>
    <m/>
    <m/>
    <e v="#DIV/0!"/>
    <n v="0"/>
    <n v="0"/>
    <e v="#DIV/0!"/>
  </r>
  <r>
    <m/>
    <m/>
    <x v="553"/>
    <x v="544"/>
    <m/>
    <m/>
    <e v="#DIV/0!"/>
    <m/>
    <m/>
    <e v="#DIV/0!"/>
    <n v="0"/>
    <n v="0"/>
    <e v="#DIV/0!"/>
  </r>
  <r>
    <m/>
    <m/>
    <x v="554"/>
    <x v="545"/>
    <m/>
    <m/>
    <e v="#DIV/0!"/>
    <n v="1"/>
    <m/>
    <n v="0"/>
    <n v="1"/>
    <n v="0"/>
    <n v="0"/>
  </r>
  <r>
    <m/>
    <m/>
    <x v="555"/>
    <x v="546"/>
    <m/>
    <m/>
    <e v="#DIV/0!"/>
    <m/>
    <m/>
    <e v="#DIV/0!"/>
    <n v="0"/>
    <n v="0"/>
    <e v="#DIV/0!"/>
  </r>
  <r>
    <m/>
    <m/>
    <x v="310"/>
    <x v="304"/>
    <m/>
    <m/>
    <e v="#DIV/0!"/>
    <n v="1"/>
    <n v="1"/>
    <n v="100"/>
    <n v="1"/>
    <n v="1"/>
    <n v="100"/>
  </r>
  <r>
    <m/>
    <m/>
    <x v="556"/>
    <x v="547"/>
    <m/>
    <m/>
    <e v="#DIV/0!"/>
    <m/>
    <m/>
    <e v="#DIV/0!"/>
    <n v="0"/>
    <n v="0"/>
    <e v="#DIV/0!"/>
  </r>
  <r>
    <m/>
    <m/>
    <x v="557"/>
    <x v="548"/>
    <n v="1"/>
    <m/>
    <n v="0"/>
    <n v="4"/>
    <n v="3"/>
    <n v="75"/>
    <n v="5"/>
    <n v="3"/>
    <n v="60"/>
  </r>
  <r>
    <m/>
    <m/>
    <x v="558"/>
    <x v="549"/>
    <m/>
    <m/>
    <e v="#DIV/0!"/>
    <m/>
    <m/>
    <e v="#DIV/0!"/>
    <n v="0"/>
    <n v="0"/>
    <e v="#DIV/0!"/>
  </r>
  <r>
    <m/>
    <m/>
    <x v="559"/>
    <x v="550"/>
    <m/>
    <m/>
    <e v="#DIV/0!"/>
    <m/>
    <m/>
    <e v="#DIV/0!"/>
    <n v="0"/>
    <n v="0"/>
    <e v="#DIV/0!"/>
  </r>
  <r>
    <m/>
    <m/>
    <x v="560"/>
    <x v="551"/>
    <m/>
    <m/>
    <e v="#DIV/0!"/>
    <m/>
    <m/>
    <e v="#DIV/0!"/>
    <n v="0"/>
    <n v="0"/>
    <e v="#DIV/0!"/>
  </r>
  <r>
    <m/>
    <m/>
    <x v="561"/>
    <x v="552"/>
    <m/>
    <m/>
    <e v="#DIV/0!"/>
    <m/>
    <m/>
    <e v="#DIV/0!"/>
    <n v="0"/>
    <n v="0"/>
    <e v="#DIV/0!"/>
  </r>
  <r>
    <m/>
    <m/>
    <x v="562"/>
    <x v="553"/>
    <m/>
    <m/>
    <e v="#DIV/0!"/>
    <m/>
    <m/>
    <e v="#DIV/0!"/>
    <n v="0"/>
    <n v="0"/>
    <e v="#DIV/0!"/>
  </r>
  <r>
    <m/>
    <m/>
    <x v="563"/>
    <x v="554"/>
    <m/>
    <m/>
    <e v="#DIV/0!"/>
    <m/>
    <n v="1"/>
    <e v="#DIV/0!"/>
    <n v="0"/>
    <n v="1"/>
    <e v="#DIV/0!"/>
  </r>
  <r>
    <m/>
    <m/>
    <x v="564"/>
    <x v="555"/>
    <m/>
    <m/>
    <e v="#DIV/0!"/>
    <m/>
    <m/>
    <e v="#DIV/0!"/>
    <n v="0"/>
    <n v="0"/>
    <e v="#DIV/0!"/>
  </r>
  <r>
    <m/>
    <m/>
    <x v="565"/>
    <x v="556"/>
    <m/>
    <m/>
    <e v="#DIV/0!"/>
    <m/>
    <n v="1"/>
    <e v="#DIV/0!"/>
    <n v="0"/>
    <n v="1"/>
    <e v="#DIV/0!"/>
  </r>
  <r>
    <m/>
    <m/>
    <x v="566"/>
    <x v="557"/>
    <m/>
    <m/>
    <e v="#DIV/0!"/>
    <m/>
    <m/>
    <e v="#DIV/0!"/>
    <n v="0"/>
    <n v="0"/>
    <e v="#DIV/0!"/>
  </r>
  <r>
    <m/>
    <m/>
    <x v="567"/>
    <x v="558"/>
    <m/>
    <m/>
    <e v="#DIV/0!"/>
    <m/>
    <m/>
    <e v="#DIV/0!"/>
    <n v="0"/>
    <n v="0"/>
    <e v="#DIV/0!"/>
  </r>
  <r>
    <m/>
    <m/>
    <x v="568"/>
    <x v="559"/>
    <m/>
    <m/>
    <e v="#DIV/0!"/>
    <n v="2"/>
    <n v="3"/>
    <n v="150"/>
    <n v="2"/>
    <n v="3"/>
    <n v="150"/>
  </r>
  <r>
    <m/>
    <m/>
    <x v="75"/>
    <x v="74"/>
    <m/>
    <m/>
    <e v="#DIV/0!"/>
    <n v="5"/>
    <n v="9"/>
    <n v="180"/>
    <n v="5"/>
    <n v="9"/>
    <n v="180"/>
  </r>
  <r>
    <m/>
    <m/>
    <x v="569"/>
    <x v="560"/>
    <m/>
    <m/>
    <e v="#DIV/0!"/>
    <n v="3"/>
    <n v="3"/>
    <n v="100"/>
    <n v="3"/>
    <n v="3"/>
    <n v="100"/>
  </r>
  <r>
    <m/>
    <m/>
    <x v="570"/>
    <x v="561"/>
    <m/>
    <m/>
    <e v="#DIV/0!"/>
    <m/>
    <m/>
    <e v="#DIV/0!"/>
    <n v="0"/>
    <n v="0"/>
    <e v="#DIV/0!"/>
  </r>
  <r>
    <m/>
    <m/>
    <x v="548"/>
    <x v="539"/>
    <m/>
    <m/>
    <e v="#DIV/0!"/>
    <m/>
    <m/>
    <e v="#DIV/0!"/>
    <n v="0"/>
    <n v="0"/>
    <e v="#DIV/0!"/>
  </r>
  <r>
    <m/>
    <m/>
    <x v="571"/>
    <x v="562"/>
    <m/>
    <m/>
    <e v="#DIV/0!"/>
    <n v="1"/>
    <m/>
    <n v="0"/>
    <n v="1"/>
    <n v="0"/>
    <n v="0"/>
  </r>
  <r>
    <m/>
    <m/>
    <x v="572"/>
    <x v="563"/>
    <m/>
    <m/>
    <e v="#DIV/0!"/>
    <n v="9"/>
    <n v="6"/>
    <n v="66.666666666666657"/>
    <n v="9"/>
    <n v="6"/>
    <n v="66.666666666666657"/>
  </r>
  <r>
    <m/>
    <m/>
    <x v="573"/>
    <x v="564"/>
    <m/>
    <m/>
    <e v="#DIV/0!"/>
    <m/>
    <m/>
    <e v="#DIV/0!"/>
    <n v="0"/>
    <n v="0"/>
    <e v="#DIV/0!"/>
  </r>
  <r>
    <m/>
    <m/>
    <x v="574"/>
    <x v="565"/>
    <m/>
    <m/>
    <e v="#DIV/0!"/>
    <m/>
    <m/>
    <e v="#DIV/0!"/>
    <n v="0"/>
    <n v="0"/>
    <e v="#DIV/0!"/>
  </r>
  <r>
    <m/>
    <m/>
    <x v="575"/>
    <x v="566"/>
    <m/>
    <m/>
    <e v="#DIV/0!"/>
    <n v="1"/>
    <m/>
    <n v="0"/>
    <n v="1"/>
    <n v="0"/>
    <n v="0"/>
  </r>
  <r>
    <m/>
    <m/>
    <x v="576"/>
    <x v="567"/>
    <m/>
    <m/>
    <e v="#DIV/0!"/>
    <n v="2"/>
    <m/>
    <n v="0"/>
    <n v="2"/>
    <n v="0"/>
    <n v="0"/>
  </r>
  <r>
    <m/>
    <m/>
    <x v="577"/>
    <x v="568"/>
    <m/>
    <m/>
    <e v="#DIV/0!"/>
    <n v="1"/>
    <n v="5"/>
    <n v="500"/>
    <n v="1"/>
    <n v="5"/>
    <n v="500"/>
  </r>
  <r>
    <m/>
    <m/>
    <x v="578"/>
    <x v="569"/>
    <m/>
    <m/>
    <e v="#DIV/0!"/>
    <m/>
    <m/>
    <e v="#DIV/0!"/>
    <n v="0"/>
    <n v="0"/>
    <e v="#DIV/0!"/>
  </r>
  <r>
    <m/>
    <m/>
    <x v="409"/>
    <x v="402"/>
    <n v="1"/>
    <m/>
    <n v="0"/>
    <m/>
    <n v="1"/>
    <e v="#DIV/0!"/>
    <n v="1"/>
    <n v="1"/>
    <n v="100"/>
  </r>
  <r>
    <m/>
    <m/>
    <x v="579"/>
    <x v="570"/>
    <m/>
    <m/>
    <e v="#DIV/0!"/>
    <m/>
    <m/>
    <e v="#DIV/0!"/>
    <n v="0"/>
    <n v="0"/>
    <e v="#DIV/0!"/>
  </r>
  <r>
    <m/>
    <m/>
    <x v="580"/>
    <x v="571"/>
    <m/>
    <m/>
    <e v="#DIV/0!"/>
    <m/>
    <m/>
    <e v="#DIV/0!"/>
    <n v="0"/>
    <n v="0"/>
    <e v="#DIV/0!"/>
  </r>
  <r>
    <m/>
    <m/>
    <x v="581"/>
    <x v="572"/>
    <m/>
    <m/>
    <e v="#DIV/0!"/>
    <m/>
    <m/>
    <e v="#DIV/0!"/>
    <n v="0"/>
    <n v="0"/>
    <e v="#DIV/0!"/>
  </r>
  <r>
    <m/>
    <m/>
    <x v="582"/>
    <x v="573"/>
    <m/>
    <m/>
    <e v="#DIV/0!"/>
    <m/>
    <m/>
    <e v="#DIV/0!"/>
    <n v="0"/>
    <n v="0"/>
    <e v="#DIV/0!"/>
  </r>
  <r>
    <m/>
    <m/>
    <x v="583"/>
    <x v="574"/>
    <m/>
    <m/>
    <e v="#DIV/0!"/>
    <n v="2"/>
    <n v="2"/>
    <n v="100"/>
    <n v="2"/>
    <n v="2"/>
    <n v="100"/>
  </r>
  <r>
    <m/>
    <m/>
    <x v="584"/>
    <x v="575"/>
    <m/>
    <m/>
    <e v="#DIV/0!"/>
    <m/>
    <m/>
    <e v="#DIV/0!"/>
    <n v="0"/>
    <n v="0"/>
    <e v="#DIV/0!"/>
  </r>
  <r>
    <m/>
    <m/>
    <x v="585"/>
    <x v="576"/>
    <m/>
    <m/>
    <e v="#DIV/0!"/>
    <m/>
    <m/>
    <e v="#DIV/0!"/>
    <n v="0"/>
    <n v="0"/>
    <e v="#DIV/0!"/>
  </r>
  <r>
    <m/>
    <m/>
    <x v="586"/>
    <x v="577"/>
    <m/>
    <m/>
    <e v="#DIV/0!"/>
    <m/>
    <m/>
    <e v="#DIV/0!"/>
    <n v="0"/>
    <n v="0"/>
    <e v="#DIV/0!"/>
  </r>
  <r>
    <m/>
    <m/>
    <x v="46"/>
    <x v="46"/>
    <m/>
    <m/>
    <e v="#DIV/0!"/>
    <m/>
    <m/>
    <e v="#DIV/0!"/>
    <n v="0"/>
    <n v="0"/>
    <e v="#DIV/0!"/>
  </r>
  <r>
    <m/>
    <m/>
    <x v="587"/>
    <x v="578"/>
    <m/>
    <m/>
    <e v="#DIV/0!"/>
    <m/>
    <m/>
    <e v="#DIV/0!"/>
    <n v="0"/>
    <n v="0"/>
    <e v="#DIV/0!"/>
  </r>
  <r>
    <m/>
    <m/>
    <x v="588"/>
    <x v="579"/>
    <m/>
    <m/>
    <e v="#DIV/0!"/>
    <n v="1"/>
    <n v="1"/>
    <n v="100"/>
    <n v="1"/>
    <n v="1"/>
    <n v="100"/>
  </r>
  <r>
    <m/>
    <m/>
    <x v="589"/>
    <x v="580"/>
    <n v="1"/>
    <m/>
    <n v="0"/>
    <n v="1"/>
    <m/>
    <n v="0"/>
    <n v="2"/>
    <n v="0"/>
    <n v="0"/>
  </r>
  <r>
    <m/>
    <m/>
    <x v="590"/>
    <x v="581"/>
    <m/>
    <m/>
    <e v="#DIV/0!"/>
    <n v="1"/>
    <m/>
    <n v="0"/>
    <n v="1"/>
    <n v="0"/>
    <n v="0"/>
  </r>
  <r>
    <m/>
    <m/>
    <x v="591"/>
    <x v="582"/>
    <m/>
    <m/>
    <e v="#DIV/0!"/>
    <n v="1"/>
    <m/>
    <n v="0"/>
    <n v="1"/>
    <n v="0"/>
    <n v="0"/>
  </r>
  <r>
    <m/>
    <m/>
    <x v="50"/>
    <x v="50"/>
    <m/>
    <m/>
    <e v="#DIV/0!"/>
    <m/>
    <m/>
    <e v="#DIV/0!"/>
    <n v="0"/>
    <n v="0"/>
    <e v="#DIV/0!"/>
  </r>
  <r>
    <m/>
    <m/>
    <x v="592"/>
    <x v="583"/>
    <m/>
    <m/>
    <e v="#DIV/0!"/>
    <n v="1"/>
    <n v="1"/>
    <n v="100"/>
    <n v="1"/>
    <n v="1"/>
    <n v="100"/>
  </r>
  <r>
    <m/>
    <m/>
    <x v="593"/>
    <x v="530"/>
    <m/>
    <m/>
    <e v="#DIV/0!"/>
    <m/>
    <m/>
    <e v="#DIV/0!"/>
    <n v="0"/>
    <n v="0"/>
    <e v="#DIV/0!"/>
  </r>
  <r>
    <m/>
    <m/>
    <x v="594"/>
    <x v="584"/>
    <m/>
    <m/>
    <e v="#DIV/0!"/>
    <m/>
    <m/>
    <e v="#DIV/0!"/>
    <n v="0"/>
    <n v="0"/>
    <e v="#DIV/0!"/>
  </r>
  <r>
    <m/>
    <m/>
    <x v="595"/>
    <x v="576"/>
    <n v="3"/>
    <m/>
    <n v="0"/>
    <n v="3"/>
    <m/>
    <n v="0"/>
    <n v="6"/>
    <n v="0"/>
    <n v="0"/>
  </r>
  <r>
    <m/>
    <m/>
    <x v="596"/>
    <x v="585"/>
    <n v="1"/>
    <m/>
    <n v="0"/>
    <m/>
    <m/>
    <e v="#DIV/0!"/>
    <n v="1"/>
    <n v="0"/>
    <n v="0"/>
  </r>
  <r>
    <m/>
    <m/>
    <x v="597"/>
    <x v="586"/>
    <n v="1"/>
    <m/>
    <n v="0"/>
    <m/>
    <m/>
    <e v="#DIV/0!"/>
    <n v="1"/>
    <n v="0"/>
    <n v="0"/>
  </r>
  <r>
    <m/>
    <m/>
    <x v="598"/>
    <x v="587"/>
    <m/>
    <m/>
    <e v="#DIV/0!"/>
    <m/>
    <m/>
    <e v="#DIV/0!"/>
    <n v="0"/>
    <n v="0"/>
    <e v="#DIV/0!"/>
  </r>
  <r>
    <m/>
    <m/>
    <x v="599"/>
    <x v="588"/>
    <m/>
    <m/>
    <e v="#DIV/0!"/>
    <m/>
    <n v="2"/>
    <e v="#DIV/0!"/>
    <n v="0"/>
    <n v="2"/>
    <e v="#DIV/0!"/>
  </r>
  <r>
    <m/>
    <m/>
    <x v="600"/>
    <x v="589"/>
    <m/>
    <m/>
    <e v="#DIV/0!"/>
    <n v="8"/>
    <n v="2"/>
    <n v="25"/>
    <n v="8"/>
    <n v="2"/>
    <n v="25"/>
  </r>
  <r>
    <m/>
    <m/>
    <x v="601"/>
    <x v="590"/>
    <m/>
    <m/>
    <e v="#DIV/0!"/>
    <m/>
    <m/>
    <e v="#DIV/0!"/>
    <n v="0"/>
    <n v="0"/>
    <e v="#DIV/0!"/>
  </r>
  <r>
    <m/>
    <m/>
    <x v="602"/>
    <x v="591"/>
    <m/>
    <n v="1"/>
    <e v="#DIV/0!"/>
    <m/>
    <m/>
    <e v="#DIV/0!"/>
    <n v="0"/>
    <n v="1"/>
    <e v="#DIV/0!"/>
  </r>
  <r>
    <m/>
    <m/>
    <x v="603"/>
    <x v="592"/>
    <m/>
    <m/>
    <e v="#DIV/0!"/>
    <n v="8"/>
    <n v="3"/>
    <n v="37.5"/>
    <n v="8"/>
    <n v="3"/>
    <n v="37.5"/>
  </r>
  <r>
    <m/>
    <m/>
    <x v="604"/>
    <x v="593"/>
    <m/>
    <m/>
    <e v="#DIV/0!"/>
    <m/>
    <m/>
    <e v="#DIV/0!"/>
    <n v="0"/>
    <n v="0"/>
    <e v="#DIV/0!"/>
  </r>
  <r>
    <m/>
    <m/>
    <x v="605"/>
    <x v="594"/>
    <m/>
    <m/>
    <e v="#DIV/0!"/>
    <m/>
    <m/>
    <e v="#DIV/0!"/>
    <n v="0"/>
    <n v="0"/>
    <e v="#DIV/0!"/>
  </r>
  <r>
    <m/>
    <m/>
    <x v="606"/>
    <x v="595"/>
    <m/>
    <m/>
    <e v="#DIV/0!"/>
    <n v="1"/>
    <n v="1"/>
    <n v="100"/>
    <n v="1"/>
    <n v="1"/>
    <n v="100"/>
  </r>
  <r>
    <m/>
    <m/>
    <x v="607"/>
    <x v="596"/>
    <m/>
    <m/>
    <e v="#DIV/0!"/>
    <m/>
    <n v="1"/>
    <e v="#DIV/0!"/>
    <n v="0"/>
    <n v="1"/>
    <e v="#DIV/0!"/>
  </r>
  <r>
    <m/>
    <m/>
    <x v="608"/>
    <x v="597"/>
    <m/>
    <m/>
    <e v="#DIV/0!"/>
    <m/>
    <m/>
    <e v="#DIV/0!"/>
    <n v="0"/>
    <n v="0"/>
    <e v="#DIV/0!"/>
  </r>
  <r>
    <m/>
    <m/>
    <x v="547"/>
    <x v="538"/>
    <m/>
    <m/>
    <e v="#DIV/0!"/>
    <m/>
    <m/>
    <e v="#DIV/0!"/>
    <n v="0"/>
    <n v="0"/>
    <e v="#DIV/0!"/>
  </r>
  <r>
    <m/>
    <m/>
    <x v="609"/>
    <x v="598"/>
    <m/>
    <m/>
    <e v="#DIV/0!"/>
    <m/>
    <m/>
    <e v="#DIV/0!"/>
    <n v="0"/>
    <n v="0"/>
    <e v="#DIV/0!"/>
  </r>
  <r>
    <m/>
    <m/>
    <x v="40"/>
    <x v="40"/>
    <m/>
    <m/>
    <e v="#DIV/0!"/>
    <m/>
    <n v="1"/>
    <e v="#DIV/0!"/>
    <n v="0"/>
    <n v="1"/>
    <e v="#DIV/0!"/>
  </r>
  <r>
    <m/>
    <m/>
    <x v="172"/>
    <x v="171"/>
    <n v="1"/>
    <m/>
    <n v="0"/>
    <n v="2"/>
    <n v="2"/>
    <n v="100"/>
    <n v="3"/>
    <n v="2"/>
    <n v="66.666666666666657"/>
  </r>
  <r>
    <m/>
    <m/>
    <x v="610"/>
    <x v="599"/>
    <m/>
    <m/>
    <e v="#DIV/0!"/>
    <n v="4"/>
    <n v="2"/>
    <n v="50"/>
    <n v="4"/>
    <n v="2"/>
    <n v="50"/>
  </r>
  <r>
    <m/>
    <m/>
    <x v="59"/>
    <x v="58"/>
    <m/>
    <m/>
    <e v="#DIV/0!"/>
    <m/>
    <m/>
    <e v="#DIV/0!"/>
    <n v="0"/>
    <n v="0"/>
    <e v="#DIV/0!"/>
  </r>
  <r>
    <m/>
    <m/>
    <x v="611"/>
    <x v="600"/>
    <m/>
    <m/>
    <e v="#DIV/0!"/>
    <m/>
    <m/>
    <e v="#DIV/0!"/>
    <n v="0"/>
    <n v="0"/>
    <e v="#DIV/0!"/>
  </r>
  <r>
    <m/>
    <m/>
    <x v="60"/>
    <x v="59"/>
    <m/>
    <m/>
    <e v="#DIV/0!"/>
    <n v="1"/>
    <m/>
    <n v="0"/>
    <n v="1"/>
    <n v="0"/>
    <n v="0"/>
  </r>
  <r>
    <m/>
    <m/>
    <x v="612"/>
    <x v="601"/>
    <m/>
    <m/>
    <e v="#DIV/0!"/>
    <m/>
    <m/>
    <e v="#DIV/0!"/>
    <n v="0"/>
    <n v="0"/>
    <e v="#DIV/0!"/>
  </r>
  <r>
    <m/>
    <m/>
    <x v="613"/>
    <x v="602"/>
    <m/>
    <m/>
    <e v="#DIV/0!"/>
    <m/>
    <m/>
    <e v="#DIV/0!"/>
    <n v="0"/>
    <n v="0"/>
    <e v="#DIV/0!"/>
  </r>
  <r>
    <m/>
    <m/>
    <x v="614"/>
    <x v="603"/>
    <m/>
    <m/>
    <e v="#DIV/0!"/>
    <m/>
    <m/>
    <e v="#DIV/0!"/>
    <n v="0"/>
    <n v="0"/>
    <e v="#DIV/0!"/>
  </r>
  <r>
    <m/>
    <m/>
    <x v="615"/>
    <x v="604"/>
    <n v="1"/>
    <m/>
    <n v="0"/>
    <m/>
    <m/>
    <e v="#DIV/0!"/>
    <n v="1"/>
    <n v="0"/>
    <n v="0"/>
  </r>
  <r>
    <m/>
    <m/>
    <x v="616"/>
    <x v="605"/>
    <m/>
    <m/>
    <e v="#DIV/0!"/>
    <m/>
    <m/>
    <e v="#DIV/0!"/>
    <n v="0"/>
    <n v="0"/>
    <e v="#DIV/0!"/>
  </r>
  <r>
    <m/>
    <m/>
    <x v="617"/>
    <x v="606"/>
    <m/>
    <m/>
    <e v="#DIV/0!"/>
    <m/>
    <n v="1"/>
    <e v="#DIV/0!"/>
    <n v="0"/>
    <n v="1"/>
    <e v="#DIV/0!"/>
  </r>
  <r>
    <m/>
    <m/>
    <x v="618"/>
    <x v="607"/>
    <m/>
    <m/>
    <e v="#DIV/0!"/>
    <n v="1"/>
    <m/>
    <n v="0"/>
    <n v="1"/>
    <n v="0"/>
    <n v="0"/>
  </r>
  <r>
    <m/>
    <m/>
    <x v="619"/>
    <x v="608"/>
    <n v="1"/>
    <m/>
    <n v="0"/>
    <m/>
    <m/>
    <e v="#DIV/0!"/>
    <n v="1"/>
    <n v="0"/>
    <n v="0"/>
  </r>
  <r>
    <m/>
    <m/>
    <x v="620"/>
    <x v="609"/>
    <m/>
    <m/>
    <e v="#DIV/0!"/>
    <n v="1"/>
    <m/>
    <n v="0"/>
    <n v="1"/>
    <n v="0"/>
    <n v="0"/>
  </r>
  <r>
    <m/>
    <m/>
    <x v="621"/>
    <x v="610"/>
    <m/>
    <m/>
    <e v="#DIV/0!"/>
    <n v="1"/>
    <m/>
    <n v="0"/>
    <n v="1"/>
    <n v="0"/>
    <n v="0"/>
  </r>
  <r>
    <m/>
    <m/>
    <x v="622"/>
    <x v="611"/>
    <m/>
    <m/>
    <e v="#DIV/0!"/>
    <n v="1"/>
    <m/>
    <n v="0"/>
    <n v="1"/>
    <n v="0"/>
    <n v="0"/>
  </r>
  <r>
    <m/>
    <m/>
    <x v="623"/>
    <x v="612"/>
    <m/>
    <m/>
    <e v="#DIV/0!"/>
    <n v="1"/>
    <m/>
    <n v="0"/>
    <n v="1"/>
    <n v="0"/>
    <n v="0"/>
  </r>
  <r>
    <m/>
    <m/>
    <x v="624"/>
    <x v="613"/>
    <m/>
    <m/>
    <e v="#DIV/0!"/>
    <n v="1"/>
    <m/>
    <n v="0"/>
    <n v="1"/>
    <n v="0"/>
    <n v="0"/>
  </r>
  <r>
    <m/>
    <m/>
    <x v="625"/>
    <x v="614"/>
    <m/>
    <m/>
    <e v="#DIV/0!"/>
    <n v="1"/>
    <m/>
    <n v="0"/>
    <n v="1"/>
    <n v="0"/>
    <n v="0"/>
  </r>
  <r>
    <m/>
    <m/>
    <x v="626"/>
    <x v="553"/>
    <m/>
    <m/>
    <e v="#DIV/0!"/>
    <n v="2"/>
    <m/>
    <n v="0"/>
    <n v="2"/>
    <n v="0"/>
    <n v="0"/>
  </r>
  <r>
    <m/>
    <m/>
    <x v="627"/>
    <x v="615"/>
    <m/>
    <m/>
    <e v="#DIV/0!"/>
    <n v="1"/>
    <m/>
    <n v="0"/>
    <n v="1"/>
    <n v="0"/>
    <n v="0"/>
  </r>
  <r>
    <m/>
    <m/>
    <x v="628"/>
    <x v="616"/>
    <n v="1"/>
    <m/>
    <n v="0"/>
    <m/>
    <m/>
    <e v="#DIV/0!"/>
    <n v="1"/>
    <n v="0"/>
    <n v="0"/>
  </r>
  <r>
    <m/>
    <m/>
    <x v="629"/>
    <x v="617"/>
    <m/>
    <m/>
    <e v="#DIV/0!"/>
    <n v="5"/>
    <n v="1"/>
    <n v="20"/>
    <n v="5"/>
    <n v="1"/>
    <n v="20"/>
  </r>
  <r>
    <m/>
    <m/>
    <x v="222"/>
    <x v="218"/>
    <m/>
    <n v="2"/>
    <e v="#DIV/0!"/>
    <m/>
    <m/>
    <e v="#DIV/0!"/>
    <n v="0"/>
    <n v="2"/>
    <e v="#DIV/0!"/>
  </r>
  <r>
    <m/>
    <m/>
    <x v="630"/>
    <x v="618"/>
    <m/>
    <m/>
    <e v="#DIV/0!"/>
    <n v="1"/>
    <m/>
    <n v="0"/>
    <n v="1"/>
    <n v="0"/>
    <n v="0"/>
  </r>
  <r>
    <m/>
    <m/>
    <x v="93"/>
    <x v="92"/>
    <m/>
    <m/>
    <e v="#DIV/0!"/>
    <n v="1"/>
    <m/>
    <n v="0"/>
    <n v="1"/>
    <n v="0"/>
    <n v="0"/>
  </r>
  <r>
    <m/>
    <m/>
    <x v="631"/>
    <x v="619"/>
    <m/>
    <n v="2"/>
    <e v="#DIV/0!"/>
    <m/>
    <m/>
    <e v="#DIV/0!"/>
    <n v="0"/>
    <n v="2"/>
    <e v="#DIV/0!"/>
  </r>
  <r>
    <m/>
    <m/>
    <x v="632"/>
    <x v="620"/>
    <m/>
    <m/>
    <e v="#DIV/0!"/>
    <m/>
    <n v="1"/>
    <e v="#DIV/0!"/>
    <n v="0"/>
    <n v="1"/>
    <e v="#DIV/0!"/>
  </r>
  <r>
    <m/>
    <m/>
    <x v="633"/>
    <x v="621"/>
    <m/>
    <m/>
    <e v="#DIV/0!"/>
    <m/>
    <n v="2"/>
    <e v="#DIV/0!"/>
    <n v="0"/>
    <n v="2"/>
    <e v="#DIV/0!"/>
  </r>
  <r>
    <m/>
    <m/>
    <x v="634"/>
    <x v="622"/>
    <m/>
    <m/>
    <e v="#DIV/0!"/>
    <m/>
    <n v="1"/>
    <e v="#DIV/0!"/>
    <n v="0"/>
    <n v="1"/>
    <e v="#DIV/0!"/>
  </r>
  <r>
    <m/>
    <m/>
    <x v="635"/>
    <x v="623"/>
    <m/>
    <m/>
    <e v="#DIV/0!"/>
    <m/>
    <n v="1"/>
    <e v="#DIV/0!"/>
    <n v="0"/>
    <n v="1"/>
    <e v="#DIV/0!"/>
  </r>
  <r>
    <m/>
    <m/>
    <x v="636"/>
    <x v="624"/>
    <m/>
    <m/>
    <e v="#DIV/0!"/>
    <m/>
    <n v="2"/>
    <e v="#DIV/0!"/>
    <n v="0"/>
    <n v="2"/>
    <e v="#DIV/0!"/>
  </r>
  <r>
    <m/>
    <m/>
    <x v="637"/>
    <x v="625"/>
    <m/>
    <m/>
    <e v="#DIV/0!"/>
    <m/>
    <n v="1"/>
    <e v="#DIV/0!"/>
    <n v="0"/>
    <n v="1"/>
    <e v="#DIV/0!"/>
  </r>
  <r>
    <m/>
    <m/>
    <x v="638"/>
    <x v="626"/>
    <m/>
    <m/>
    <e v="#DIV/0!"/>
    <m/>
    <n v="1"/>
    <e v="#DIV/0!"/>
    <n v="0"/>
    <n v="1"/>
    <e v="#DIV/0!"/>
  </r>
  <r>
    <m/>
    <m/>
    <x v="639"/>
    <x v="627"/>
    <m/>
    <m/>
    <e v="#DIV/0!"/>
    <m/>
    <n v="1"/>
    <e v="#DIV/0!"/>
    <n v="0"/>
    <n v="1"/>
    <e v="#DIV/0!"/>
  </r>
  <r>
    <m/>
    <m/>
    <x v="640"/>
    <x v="628"/>
    <m/>
    <m/>
    <e v="#DIV/0!"/>
    <m/>
    <n v="1"/>
    <e v="#DIV/0!"/>
    <n v="0"/>
    <n v="1"/>
    <e v="#DIV/0!"/>
  </r>
  <r>
    <m/>
    <m/>
    <x v="641"/>
    <x v="629"/>
    <m/>
    <n v="1"/>
    <e v="#DIV/0!"/>
    <m/>
    <n v="3"/>
    <e v="#DIV/0!"/>
    <n v="0"/>
    <n v="4"/>
    <e v="#DIV/0!"/>
  </r>
  <r>
    <m/>
    <m/>
    <x v="642"/>
    <x v="630"/>
    <m/>
    <m/>
    <e v="#DIV/0!"/>
    <m/>
    <n v="3"/>
    <e v="#DIV/0!"/>
    <n v="0"/>
    <n v="3"/>
    <e v="#DIV/0!"/>
  </r>
  <r>
    <m/>
    <m/>
    <x v="643"/>
    <x v="631"/>
    <m/>
    <m/>
    <e v="#DIV/0!"/>
    <m/>
    <n v="2"/>
    <e v="#DIV/0!"/>
    <n v="0"/>
    <n v="2"/>
    <e v="#DIV/0!"/>
  </r>
  <r>
    <m/>
    <m/>
    <x v="644"/>
    <x v="632"/>
    <m/>
    <m/>
    <e v="#DIV/0!"/>
    <m/>
    <n v="1"/>
    <e v="#DIV/0!"/>
    <n v="0"/>
    <n v="1"/>
    <e v="#DIV/0!"/>
  </r>
  <r>
    <m/>
    <m/>
    <x v="645"/>
    <x v="633"/>
    <m/>
    <m/>
    <e v="#DIV/0!"/>
    <m/>
    <n v="1"/>
    <e v="#DIV/0!"/>
    <n v="0"/>
    <n v="1"/>
    <e v="#DIV/0!"/>
  </r>
  <r>
    <m/>
    <m/>
    <x v="380"/>
    <x v="373"/>
    <m/>
    <m/>
    <e v="#DIV/0!"/>
    <m/>
    <n v="11"/>
    <e v="#DIV/0!"/>
    <n v="0"/>
    <n v="11"/>
    <e v="#DIV/0!"/>
  </r>
  <r>
    <m/>
    <m/>
    <x v="0"/>
    <x v="0"/>
    <n v="6891"/>
    <n v="4720"/>
    <n v="68.495138586562192"/>
    <n v="58905"/>
    <n v="45218"/>
    <n v="76.764281470163823"/>
    <n v="65796"/>
    <n v="49897"/>
    <n v="75.835917077025954"/>
  </r>
  <r>
    <m/>
    <m/>
    <x v="168"/>
    <x v="167"/>
    <m/>
    <m/>
    <e v="#DIV/0!"/>
    <n v="5"/>
    <n v="2"/>
    <n v="40"/>
    <n v="5"/>
    <n v="2"/>
    <n v="40"/>
  </r>
  <r>
    <m/>
    <m/>
    <x v="183"/>
    <x v="182"/>
    <m/>
    <m/>
    <e v="#DIV/0!"/>
    <m/>
    <m/>
    <e v="#DIV/0!"/>
    <n v="0"/>
    <n v="0"/>
    <e v="#DIV/0!"/>
  </r>
  <r>
    <m/>
    <m/>
    <x v="165"/>
    <x v="164"/>
    <m/>
    <m/>
    <e v="#DIV/0!"/>
    <n v="5"/>
    <n v="2"/>
    <n v="40"/>
    <n v="5"/>
    <n v="2"/>
    <n v="40"/>
  </r>
  <r>
    <m/>
    <m/>
    <x v="169"/>
    <x v="168"/>
    <m/>
    <m/>
    <e v="#DIV/0!"/>
    <n v="4"/>
    <n v="2"/>
    <n v="50"/>
    <n v="4"/>
    <n v="2"/>
    <n v="50"/>
  </r>
  <r>
    <m/>
    <m/>
    <x v="184"/>
    <x v="183"/>
    <m/>
    <m/>
    <e v="#DIV/0!"/>
    <n v="2"/>
    <m/>
    <n v="0"/>
    <n v="2"/>
    <n v="0"/>
    <n v="0"/>
  </r>
  <r>
    <m/>
    <m/>
    <x v="646"/>
    <x v="634"/>
    <m/>
    <m/>
    <e v="#DIV/0!"/>
    <m/>
    <m/>
    <e v="#DIV/0!"/>
    <n v="0"/>
    <n v="0"/>
    <e v="#DIV/0!"/>
  </r>
  <r>
    <m/>
    <m/>
    <x v="192"/>
    <x v="191"/>
    <n v="11"/>
    <n v="10"/>
    <n v="90.909090909090907"/>
    <n v="57"/>
    <n v="22"/>
    <n v="38.596491228070171"/>
    <n v="68"/>
    <n v="32"/>
    <n v="47.058823529411761"/>
  </r>
  <r>
    <m/>
    <m/>
    <x v="647"/>
    <x v="635"/>
    <n v="2"/>
    <n v="1"/>
    <n v="50"/>
    <n v="6"/>
    <n v="2"/>
    <n v="33.333333333333329"/>
    <n v="8"/>
    <n v="3"/>
    <n v="37.5"/>
  </r>
  <r>
    <m/>
    <m/>
    <x v="648"/>
    <x v="636"/>
    <m/>
    <m/>
    <e v="#DIV/0!"/>
    <m/>
    <m/>
    <e v="#DIV/0!"/>
    <n v="0"/>
    <n v="0"/>
    <e v="#DIV/0!"/>
  </r>
  <r>
    <m/>
    <m/>
    <x v="109"/>
    <x v="108"/>
    <n v="2817"/>
    <n v="2024"/>
    <n v="71.849485268015627"/>
    <n v="3543"/>
    <n v="2730"/>
    <n v="77.053344623200687"/>
    <n v="6360"/>
    <n v="4754"/>
    <n v="74.74842767295597"/>
  </r>
  <r>
    <m/>
    <m/>
    <x v="649"/>
    <x v="637"/>
    <n v="1"/>
    <m/>
    <n v="0"/>
    <m/>
    <m/>
    <e v="#DIV/0!"/>
    <n v="1"/>
    <n v="0"/>
    <n v="0"/>
  </r>
  <r>
    <m/>
    <m/>
    <x v="650"/>
    <x v="638"/>
    <n v="108"/>
    <n v="75"/>
    <n v="69.444444444444443"/>
    <n v="6"/>
    <n v="3"/>
    <n v="50"/>
    <n v="114"/>
    <n v="78"/>
    <n v="68.421052631578945"/>
  </r>
  <r>
    <m/>
    <m/>
    <x v="651"/>
    <x v="639"/>
    <n v="15"/>
    <m/>
    <n v="0"/>
    <n v="1"/>
    <n v="3"/>
    <n v="300"/>
    <n v="16"/>
    <n v="3"/>
    <n v="18.75"/>
  </r>
  <r>
    <m/>
    <m/>
    <x v="226"/>
    <x v="222"/>
    <n v="254"/>
    <n v="156"/>
    <n v="61.417322834645674"/>
    <n v="2"/>
    <n v="2"/>
    <n v="100"/>
    <n v="256"/>
    <n v="158"/>
    <n v="61.71875"/>
  </r>
  <r>
    <m/>
    <m/>
    <x v="14"/>
    <x v="14"/>
    <n v="15"/>
    <n v="7"/>
    <n v="46.666666666666664"/>
    <n v="396"/>
    <n v="319"/>
    <n v="80.555555555555557"/>
    <n v="411"/>
    <n v="326"/>
    <n v="79.318734793187346"/>
  </r>
  <r>
    <m/>
    <m/>
    <x v="302"/>
    <x v="296"/>
    <n v="8"/>
    <n v="5"/>
    <n v="62.5"/>
    <n v="1"/>
    <n v="5"/>
    <n v="500"/>
    <n v="9"/>
    <n v="10"/>
    <n v="111.11111111111111"/>
  </r>
  <r>
    <m/>
    <m/>
    <x v="303"/>
    <x v="297"/>
    <m/>
    <m/>
    <e v="#DIV/0!"/>
    <m/>
    <m/>
    <e v="#DIV/0!"/>
    <n v="0"/>
    <n v="0"/>
    <e v="#DIV/0!"/>
  </r>
  <r>
    <m/>
    <m/>
    <x v="652"/>
    <x v="640"/>
    <m/>
    <n v="1"/>
    <e v="#DIV/0!"/>
    <m/>
    <m/>
    <e v="#DIV/0!"/>
    <n v="0"/>
    <n v="1"/>
    <e v="#DIV/0!"/>
  </r>
  <r>
    <m/>
    <m/>
    <x v="653"/>
    <x v="641"/>
    <m/>
    <m/>
    <e v="#DIV/0!"/>
    <m/>
    <m/>
    <e v="#DIV/0!"/>
    <n v="0"/>
    <n v="0"/>
    <e v="#DIV/0!"/>
  </r>
  <r>
    <m/>
    <m/>
    <x v="654"/>
    <x v="642"/>
    <n v="5"/>
    <n v="3"/>
    <n v="60"/>
    <m/>
    <m/>
    <e v="#DIV/0!"/>
    <n v="5"/>
    <n v="3"/>
    <n v="60"/>
  </r>
  <r>
    <m/>
    <m/>
    <x v="655"/>
    <x v="643"/>
    <n v="2"/>
    <n v="3"/>
    <n v="150"/>
    <n v="2"/>
    <m/>
    <n v="0"/>
    <n v="4"/>
    <n v="3"/>
    <n v="75"/>
  </r>
  <r>
    <m/>
    <m/>
    <x v="656"/>
    <x v="644"/>
    <m/>
    <m/>
    <e v="#DIV/0!"/>
    <m/>
    <n v="2"/>
    <e v="#DIV/0!"/>
    <n v="0"/>
    <n v="2"/>
    <e v="#DIV/0!"/>
  </r>
  <r>
    <m/>
    <m/>
    <x v="657"/>
    <x v="645"/>
    <m/>
    <m/>
    <e v="#DIV/0!"/>
    <m/>
    <m/>
    <e v="#DIV/0!"/>
    <n v="0"/>
    <n v="0"/>
    <e v="#DIV/0!"/>
  </r>
  <r>
    <m/>
    <m/>
    <x v="153"/>
    <x v="152"/>
    <m/>
    <m/>
    <e v="#DIV/0!"/>
    <m/>
    <m/>
    <e v="#DIV/0!"/>
    <n v="0"/>
    <n v="0"/>
    <e v="#DIV/0!"/>
  </r>
  <r>
    <m/>
    <m/>
    <x v="227"/>
    <x v="223"/>
    <n v="10"/>
    <n v="11"/>
    <n v="110.00000000000001"/>
    <n v="123"/>
    <n v="84"/>
    <n v="68.292682926829272"/>
    <n v="133"/>
    <n v="95"/>
    <n v="71.428571428571431"/>
  </r>
  <r>
    <m/>
    <m/>
    <x v="134"/>
    <x v="133"/>
    <m/>
    <m/>
    <e v="#DIV/0!"/>
    <n v="48"/>
    <n v="113"/>
    <n v="235.41666666666666"/>
    <n v="48"/>
    <n v="113"/>
    <n v="235.41666666666666"/>
  </r>
  <r>
    <m/>
    <m/>
    <x v="10"/>
    <x v="10"/>
    <n v="1"/>
    <m/>
    <n v="0"/>
    <n v="290"/>
    <n v="251"/>
    <n v="86.551724137931032"/>
    <n v="291"/>
    <n v="251"/>
    <n v="86.254295532646054"/>
  </r>
  <r>
    <m/>
    <m/>
    <x v="658"/>
    <x v="646"/>
    <n v="97"/>
    <n v="70"/>
    <n v="72.164948453608247"/>
    <n v="5"/>
    <n v="2"/>
    <n v="40"/>
    <n v="102"/>
    <n v="72"/>
    <n v="70.588235294117652"/>
  </r>
  <r>
    <m/>
    <m/>
    <x v="93"/>
    <x v="92"/>
    <n v="3"/>
    <n v="1"/>
    <n v="33.333333333333329"/>
    <n v="72"/>
    <n v="38"/>
    <n v="52.777777777777779"/>
    <n v="75"/>
    <n v="39"/>
    <n v="52"/>
  </r>
  <r>
    <m/>
    <m/>
    <x v="121"/>
    <x v="120"/>
    <n v="42"/>
    <n v="30"/>
    <n v="71.428571428571431"/>
    <n v="301"/>
    <n v="196"/>
    <n v="65.116279069767444"/>
    <n v="343"/>
    <n v="226"/>
    <n v="65.889212827988345"/>
  </r>
  <r>
    <m/>
    <m/>
    <x v="122"/>
    <x v="121"/>
    <n v="186"/>
    <n v="116"/>
    <n v="62.365591397849464"/>
    <m/>
    <m/>
    <e v="#DIV/0!"/>
    <n v="186"/>
    <n v="116"/>
    <n v="62.365591397849464"/>
  </r>
  <r>
    <m/>
    <m/>
    <x v="123"/>
    <x v="122"/>
    <n v="1"/>
    <m/>
    <n v="0"/>
    <n v="730"/>
    <n v="441"/>
    <n v="60.410958904109592"/>
    <n v="731"/>
    <n v="441"/>
    <n v="60.328317373461019"/>
  </r>
  <r>
    <m/>
    <m/>
    <x v="334"/>
    <x v="327"/>
    <n v="1"/>
    <m/>
    <n v="0"/>
    <m/>
    <m/>
    <e v="#DIV/0!"/>
    <n v="1"/>
    <n v="0"/>
    <n v="0"/>
  </r>
  <r>
    <m/>
    <m/>
    <x v="307"/>
    <x v="301"/>
    <n v="1"/>
    <n v="2"/>
    <n v="200"/>
    <m/>
    <m/>
    <e v="#DIV/0!"/>
    <n v="1"/>
    <n v="2"/>
    <n v="200"/>
  </r>
  <r>
    <m/>
    <m/>
    <x v="125"/>
    <x v="124"/>
    <n v="57"/>
    <n v="40"/>
    <n v="70.175438596491219"/>
    <n v="19"/>
    <n v="1"/>
    <n v="5.2631578947368416"/>
    <n v="76"/>
    <n v="41"/>
    <n v="53.94736842105263"/>
  </r>
  <r>
    <m/>
    <m/>
    <x v="233"/>
    <x v="229"/>
    <n v="1"/>
    <m/>
    <n v="0"/>
    <m/>
    <m/>
    <e v="#DIV/0!"/>
    <n v="1"/>
    <n v="0"/>
    <n v="0"/>
  </r>
  <r>
    <m/>
    <m/>
    <x v="126"/>
    <x v="125"/>
    <n v="117"/>
    <n v="46"/>
    <n v="39.316239316239319"/>
    <n v="259"/>
    <n v="130"/>
    <n v="50.19305019305019"/>
    <n v="376"/>
    <n v="176"/>
    <n v="46.808510638297875"/>
  </r>
  <r>
    <m/>
    <m/>
    <x v="3"/>
    <x v="3"/>
    <n v="572"/>
    <n v="502"/>
    <n v="87.76223776223776"/>
    <n v="9429"/>
    <n v="7831"/>
    <n v="83.052285502174144"/>
    <n v="10001"/>
    <n v="8333"/>
    <n v="83.321667833216679"/>
  </r>
  <r>
    <m/>
    <m/>
    <x v="141"/>
    <x v="140"/>
    <n v="11"/>
    <n v="7"/>
    <n v="63.636363636363633"/>
    <n v="638"/>
    <n v="546"/>
    <n v="85.579937304075244"/>
    <n v="649"/>
    <n v="553"/>
    <n v="85.208012326656387"/>
  </r>
  <r>
    <m/>
    <m/>
    <x v="127"/>
    <x v="126"/>
    <n v="204"/>
    <n v="118"/>
    <n v="57.843137254901968"/>
    <n v="5470"/>
    <n v="3738"/>
    <n v="68.336380255941492"/>
    <n v="5674"/>
    <n v="3856"/>
    <n v="67.959111737751144"/>
  </r>
  <r>
    <m/>
    <m/>
    <x v="128"/>
    <x v="127"/>
    <n v="752"/>
    <n v="593"/>
    <n v="78.856382978723403"/>
    <n v="9049"/>
    <n v="6691"/>
    <n v="73.941872030058576"/>
    <n v="9801"/>
    <n v="7284"/>
    <n v="74.318947046219776"/>
  </r>
  <r>
    <m/>
    <m/>
    <x v="4"/>
    <x v="4"/>
    <n v="554"/>
    <n v="425"/>
    <n v="76.714801444043317"/>
    <n v="8965"/>
    <n v="7985"/>
    <n v="89.068600111544896"/>
    <n v="9519"/>
    <n v="8410"/>
    <n v="88.349616556360971"/>
  </r>
  <r>
    <m/>
    <m/>
    <x v="19"/>
    <x v="19"/>
    <n v="90"/>
    <n v="110"/>
    <n v="122.22222222222223"/>
    <n v="4346"/>
    <n v="3646"/>
    <n v="83.893235158766672"/>
    <n v="4436"/>
    <n v="3756"/>
    <n v="84.670874661857525"/>
  </r>
  <r>
    <m/>
    <m/>
    <x v="143"/>
    <x v="142"/>
    <m/>
    <m/>
    <e v="#DIV/0!"/>
    <m/>
    <m/>
    <e v="#DIV/0!"/>
    <n v="0"/>
    <n v="0"/>
    <e v="#DIV/0!"/>
  </r>
  <r>
    <m/>
    <m/>
    <x v="144"/>
    <x v="143"/>
    <m/>
    <m/>
    <e v="#DIV/0!"/>
    <n v="569"/>
    <n v="306"/>
    <n v="53.778558875219687"/>
    <n v="569"/>
    <n v="306"/>
    <n v="53.778558875219687"/>
  </r>
  <r>
    <m/>
    <m/>
    <x v="5"/>
    <x v="5"/>
    <n v="5"/>
    <m/>
    <n v="0"/>
    <n v="2872"/>
    <n v="2313"/>
    <n v="80.536211699164355"/>
    <n v="2877"/>
    <n v="2313"/>
    <n v="80.396246089676751"/>
  </r>
  <r>
    <m/>
    <m/>
    <x v="604"/>
    <x v="593"/>
    <m/>
    <m/>
    <e v="#DIV/0!"/>
    <m/>
    <n v="1"/>
    <e v="#DIV/0!"/>
    <n v="0"/>
    <n v="1"/>
    <e v="#DIV/0!"/>
  </r>
  <r>
    <m/>
    <m/>
    <x v="659"/>
    <x v="647"/>
    <m/>
    <m/>
    <e v="#DIV/0!"/>
    <n v="1"/>
    <m/>
    <n v="0"/>
    <n v="1"/>
    <n v="0"/>
    <n v="0"/>
  </r>
  <r>
    <m/>
    <m/>
    <x v="488"/>
    <x v="479"/>
    <m/>
    <m/>
    <e v="#DIV/0!"/>
    <m/>
    <m/>
    <e v="#DIV/0!"/>
    <n v="0"/>
    <n v="0"/>
    <e v="#DIV/0!"/>
  </r>
  <r>
    <m/>
    <m/>
    <x v="660"/>
    <x v="648"/>
    <m/>
    <m/>
    <e v="#DIV/0!"/>
    <m/>
    <m/>
    <e v="#DIV/0!"/>
    <n v="0"/>
    <n v="0"/>
    <e v="#DIV/0!"/>
  </r>
  <r>
    <m/>
    <m/>
    <x v="661"/>
    <x v="649"/>
    <m/>
    <m/>
    <e v="#DIV/0!"/>
    <m/>
    <m/>
    <e v="#DIV/0!"/>
    <n v="0"/>
    <n v="0"/>
    <e v="#DIV/0!"/>
  </r>
  <r>
    <m/>
    <m/>
    <x v="662"/>
    <x v="650"/>
    <m/>
    <m/>
    <e v="#DIV/0!"/>
    <m/>
    <m/>
    <e v="#DIV/0!"/>
    <n v="0"/>
    <n v="0"/>
    <e v="#DIV/0!"/>
  </r>
  <r>
    <m/>
    <m/>
    <x v="663"/>
    <x v="651"/>
    <m/>
    <m/>
    <e v="#DIV/0!"/>
    <m/>
    <m/>
    <e v="#DIV/0!"/>
    <n v="0"/>
    <n v="0"/>
    <e v="#DIV/0!"/>
  </r>
  <r>
    <m/>
    <m/>
    <x v="664"/>
    <x v="652"/>
    <m/>
    <m/>
    <e v="#DIV/0!"/>
    <n v="10"/>
    <n v="6"/>
    <n v="60"/>
    <n v="10"/>
    <n v="6"/>
    <n v="60"/>
  </r>
  <r>
    <m/>
    <m/>
    <x v="129"/>
    <x v="128"/>
    <m/>
    <m/>
    <e v="#DIV/0!"/>
    <n v="5053"/>
    <n v="3130"/>
    <n v="61.943399960419555"/>
    <n v="5053"/>
    <n v="3130"/>
    <n v="61.943399960419555"/>
  </r>
  <r>
    <m/>
    <m/>
    <x v="665"/>
    <x v="653"/>
    <m/>
    <m/>
    <e v="#DIV/0!"/>
    <n v="1"/>
    <m/>
    <n v="0"/>
    <n v="1"/>
    <n v="0"/>
    <n v="0"/>
  </r>
  <r>
    <m/>
    <m/>
    <x v="666"/>
    <x v="654"/>
    <n v="14"/>
    <n v="8"/>
    <n v="57.142857142857139"/>
    <n v="3"/>
    <m/>
    <n v="0"/>
    <n v="17"/>
    <n v="8"/>
    <n v="47.058823529411761"/>
  </r>
  <r>
    <m/>
    <m/>
    <x v="408"/>
    <x v="401"/>
    <m/>
    <m/>
    <e v="#DIV/0!"/>
    <m/>
    <m/>
    <e v="#DIV/0!"/>
    <n v="0"/>
    <n v="0"/>
    <e v="#DIV/0!"/>
  </r>
  <r>
    <m/>
    <m/>
    <x v="312"/>
    <x v="306"/>
    <m/>
    <m/>
    <e v="#DIV/0!"/>
    <n v="6"/>
    <n v="7"/>
    <n v="116.66666666666667"/>
    <n v="6"/>
    <n v="7"/>
    <n v="116.66666666666667"/>
  </r>
  <r>
    <m/>
    <m/>
    <x v="667"/>
    <x v="655"/>
    <n v="1"/>
    <n v="1"/>
    <n v="100"/>
    <m/>
    <m/>
    <e v="#DIV/0!"/>
    <n v="1"/>
    <n v="1"/>
    <n v="100"/>
  </r>
  <r>
    <m/>
    <m/>
    <x v="474"/>
    <x v="466"/>
    <m/>
    <m/>
    <e v="#DIV/0!"/>
    <n v="1"/>
    <n v="1"/>
    <n v="100"/>
    <n v="1"/>
    <n v="1"/>
    <n v="100"/>
  </r>
  <r>
    <m/>
    <m/>
    <x v="11"/>
    <x v="11"/>
    <n v="15"/>
    <n v="6"/>
    <n v="40"/>
    <m/>
    <n v="2"/>
    <e v="#DIV/0!"/>
    <n v="15"/>
    <n v="8"/>
    <n v="53.333333333333336"/>
  </r>
  <r>
    <m/>
    <m/>
    <x v="212"/>
    <x v="209"/>
    <n v="2"/>
    <n v="8"/>
    <n v="400"/>
    <n v="11"/>
    <n v="5"/>
    <n v="45.454545454545453"/>
    <n v="13"/>
    <n v="13"/>
    <n v="100"/>
  </r>
  <r>
    <m/>
    <m/>
    <x v="146"/>
    <x v="145"/>
    <n v="1"/>
    <n v="1"/>
    <n v="100"/>
    <n v="4"/>
    <n v="3"/>
    <n v="75"/>
    <n v="5"/>
    <n v="4"/>
    <n v="80"/>
  </r>
  <r>
    <m/>
    <m/>
    <x v="130"/>
    <x v="129"/>
    <m/>
    <n v="2"/>
    <e v="#DIV/0!"/>
    <n v="1429"/>
    <n v="854"/>
    <n v="59.762071378586427"/>
    <n v="1429"/>
    <n v="856"/>
    <n v="59.902029391182644"/>
  </r>
  <r>
    <m/>
    <m/>
    <x v="308"/>
    <x v="302"/>
    <m/>
    <m/>
    <e v="#DIV/0!"/>
    <m/>
    <m/>
    <e v="#DIV/0!"/>
    <n v="0"/>
    <n v="0"/>
    <e v="#DIV/0!"/>
  </r>
  <r>
    <m/>
    <m/>
    <x v="668"/>
    <x v="656"/>
    <m/>
    <m/>
    <e v="#DIV/0!"/>
    <m/>
    <m/>
    <e v="#DIV/0!"/>
    <n v="0"/>
    <n v="0"/>
    <e v="#DIV/0!"/>
  </r>
  <r>
    <m/>
    <m/>
    <x v="193"/>
    <x v="192"/>
    <m/>
    <m/>
    <e v="#DIV/0!"/>
    <n v="7"/>
    <n v="5"/>
    <n v="71.428571428571431"/>
    <n v="7"/>
    <n v="5"/>
    <n v="71.428571428571431"/>
  </r>
  <r>
    <m/>
    <m/>
    <x v="150"/>
    <x v="149"/>
    <m/>
    <m/>
    <e v="#DIV/0!"/>
    <m/>
    <m/>
    <e v="#DIV/0!"/>
    <n v="0"/>
    <n v="0"/>
    <e v="#DIV/0!"/>
  </r>
  <r>
    <m/>
    <m/>
    <x v="6"/>
    <x v="6"/>
    <m/>
    <m/>
    <e v="#DIV/0!"/>
    <n v="343"/>
    <n v="217"/>
    <n v="63.265306122448983"/>
    <n v="343"/>
    <n v="217"/>
    <n v="63.265306122448983"/>
  </r>
  <r>
    <m/>
    <m/>
    <x v="7"/>
    <x v="7"/>
    <n v="3"/>
    <m/>
    <n v="0"/>
    <n v="641"/>
    <n v="550"/>
    <n v="85.803432137285498"/>
    <n v="644"/>
    <n v="550"/>
    <n v="85.403726708074529"/>
  </r>
  <r>
    <m/>
    <m/>
    <x v="135"/>
    <x v="134"/>
    <n v="2"/>
    <m/>
    <n v="0"/>
    <n v="57"/>
    <n v="53"/>
    <n v="92.982456140350877"/>
    <n v="59"/>
    <n v="53"/>
    <n v="89.830508474576277"/>
  </r>
  <r>
    <m/>
    <m/>
    <x v="669"/>
    <x v="657"/>
    <m/>
    <m/>
    <e v="#DIV/0!"/>
    <n v="10"/>
    <n v="3"/>
    <n v="30"/>
    <n v="10"/>
    <n v="3"/>
    <n v="30"/>
  </r>
  <r>
    <m/>
    <m/>
    <x v="326"/>
    <x v="320"/>
    <n v="1"/>
    <m/>
    <n v="0"/>
    <n v="26"/>
    <n v="20"/>
    <n v="76.923076923076934"/>
    <n v="27"/>
    <n v="20"/>
    <n v="74.074074074074076"/>
  </r>
  <r>
    <m/>
    <m/>
    <x v="136"/>
    <x v="135"/>
    <m/>
    <m/>
    <e v="#DIV/0!"/>
    <n v="105"/>
    <n v="30"/>
    <n v="28.571428571428569"/>
    <n v="105"/>
    <n v="30"/>
    <n v="28.571428571428569"/>
  </r>
  <r>
    <m/>
    <m/>
    <x v="196"/>
    <x v="195"/>
    <n v="11"/>
    <n v="7"/>
    <n v="63.636363636363633"/>
    <n v="26"/>
    <n v="13"/>
    <n v="50"/>
    <n v="37"/>
    <n v="20"/>
    <n v="54.054054054054056"/>
  </r>
  <r>
    <m/>
    <m/>
    <x v="215"/>
    <x v="212"/>
    <n v="42"/>
    <n v="35"/>
    <n v="83.333333333333343"/>
    <n v="1611"/>
    <n v="1335"/>
    <n v="82.86778398510242"/>
    <n v="1653"/>
    <n v="1370"/>
    <n v="82.879612825166362"/>
  </r>
  <r>
    <m/>
    <m/>
    <x v="15"/>
    <x v="15"/>
    <m/>
    <m/>
    <e v="#DIV/0!"/>
    <n v="511"/>
    <n v="332"/>
    <n v="64.970645792563602"/>
    <n v="511"/>
    <n v="332"/>
    <n v="64.970645792563602"/>
  </r>
  <r>
    <m/>
    <m/>
    <x v="152"/>
    <x v="151"/>
    <m/>
    <m/>
    <e v="#DIV/0!"/>
    <m/>
    <m/>
    <e v="#DIV/0!"/>
    <n v="0"/>
    <n v="0"/>
    <e v="#DIV/0!"/>
  </r>
  <r>
    <m/>
    <m/>
    <x v="670"/>
    <x v="658"/>
    <m/>
    <m/>
    <e v="#DIV/0!"/>
    <m/>
    <m/>
    <e v="#DIV/0!"/>
    <n v="0"/>
    <n v="0"/>
    <e v="#DIV/0!"/>
  </r>
  <r>
    <m/>
    <m/>
    <x v="333"/>
    <x v="326"/>
    <m/>
    <n v="1"/>
    <e v="#DIV/0!"/>
    <m/>
    <m/>
    <e v="#DIV/0!"/>
    <n v="0"/>
    <n v="1"/>
    <e v="#DIV/0!"/>
  </r>
  <r>
    <m/>
    <m/>
    <x v="16"/>
    <x v="16"/>
    <m/>
    <m/>
    <e v="#DIV/0!"/>
    <n v="166"/>
    <n v="51"/>
    <n v="30.722891566265059"/>
    <n v="166"/>
    <n v="51"/>
    <n v="30.722891566265059"/>
  </r>
  <r>
    <m/>
    <m/>
    <x v="317"/>
    <x v="311"/>
    <m/>
    <m/>
    <e v="#DIV/0!"/>
    <n v="99"/>
    <n v="83"/>
    <n v="83.838383838383834"/>
    <n v="99"/>
    <n v="83"/>
    <n v="83.838383838383834"/>
  </r>
  <r>
    <m/>
    <m/>
    <x v="18"/>
    <x v="18"/>
    <m/>
    <n v="1"/>
    <e v="#DIV/0!"/>
    <m/>
    <m/>
    <e v="#DIV/0!"/>
    <n v="0"/>
    <n v="1"/>
    <e v="#DIV/0!"/>
  </r>
  <r>
    <m/>
    <m/>
    <x v="142"/>
    <x v="141"/>
    <n v="1"/>
    <n v="2"/>
    <n v="200"/>
    <n v="650"/>
    <n v="583"/>
    <n v="89.692307692307693"/>
    <n v="651"/>
    <n v="585"/>
    <n v="89.861751152073737"/>
  </r>
  <r>
    <m/>
    <m/>
    <x v="9"/>
    <x v="9"/>
    <m/>
    <m/>
    <e v="#DIV/0!"/>
    <n v="41"/>
    <n v="9"/>
    <n v="21.951219512195124"/>
    <n v="41"/>
    <n v="9"/>
    <n v="21.951219512195124"/>
  </r>
  <r>
    <m/>
    <m/>
    <x v="13"/>
    <x v="13"/>
    <m/>
    <m/>
    <e v="#DIV/0!"/>
    <n v="177"/>
    <n v="114"/>
    <n v="64.406779661016941"/>
    <n v="177"/>
    <n v="114"/>
    <n v="64.406779661016941"/>
  </r>
  <r>
    <m/>
    <m/>
    <x v="171"/>
    <x v="170"/>
    <m/>
    <m/>
    <e v="#DIV/0!"/>
    <n v="532"/>
    <n v="256"/>
    <n v="48.120300751879697"/>
    <n v="532"/>
    <n v="256"/>
    <n v="48.120300751879697"/>
  </r>
  <r>
    <m/>
    <m/>
    <x v="8"/>
    <x v="8"/>
    <n v="3"/>
    <n v="6"/>
    <n v="200"/>
    <n v="11"/>
    <n v="18"/>
    <n v="163.63636363636365"/>
    <n v="14"/>
    <n v="24"/>
    <n v="171.42857142857142"/>
  </r>
  <r>
    <m/>
    <m/>
    <x v="671"/>
    <x v="659"/>
    <m/>
    <m/>
    <e v="#DIV/0!"/>
    <m/>
    <m/>
    <e v="#DIV/0!"/>
    <n v="0"/>
    <n v="0"/>
    <e v="#DIV/0!"/>
  </r>
  <r>
    <m/>
    <m/>
    <x v="172"/>
    <x v="171"/>
    <n v="15"/>
    <n v="13"/>
    <n v="86.666666666666671"/>
    <n v="1"/>
    <m/>
    <n v="0"/>
    <n v="16"/>
    <n v="13"/>
    <n v="81.25"/>
  </r>
  <r>
    <m/>
    <m/>
    <x v="68"/>
    <x v="67"/>
    <n v="2"/>
    <n v="2"/>
    <n v="100"/>
    <m/>
    <m/>
    <e v="#DIV/0!"/>
    <n v="2"/>
    <n v="2"/>
    <n v="100"/>
  </r>
  <r>
    <m/>
    <m/>
    <x v="672"/>
    <x v="660"/>
    <m/>
    <m/>
    <e v="#DIV/0!"/>
    <m/>
    <m/>
    <e v="#DIV/0!"/>
    <n v="0"/>
    <n v="0"/>
    <e v="#DIV/0!"/>
  </r>
  <r>
    <m/>
    <m/>
    <x v="299"/>
    <x v="293"/>
    <m/>
    <m/>
    <e v="#DIV/0!"/>
    <m/>
    <m/>
    <e v="#DIV/0!"/>
    <n v="0"/>
    <n v="0"/>
    <e v="#DIV/0!"/>
  </r>
  <r>
    <m/>
    <m/>
    <x v="12"/>
    <x v="12"/>
    <m/>
    <m/>
    <e v="#DIV/0!"/>
    <n v="1"/>
    <m/>
    <n v="0"/>
    <n v="1"/>
    <n v="0"/>
    <n v="0"/>
  </r>
  <r>
    <m/>
    <m/>
    <x v="225"/>
    <x v="221"/>
    <m/>
    <m/>
    <e v="#DIV/0!"/>
    <m/>
    <m/>
    <e v="#DIV/0!"/>
    <n v="0"/>
    <n v="0"/>
    <e v="#DIV/0!"/>
  </r>
  <r>
    <m/>
    <m/>
    <x v="535"/>
    <x v="526"/>
    <n v="3"/>
    <n v="1"/>
    <n v="33.333333333333329"/>
    <m/>
    <m/>
    <e v="#DIV/0!"/>
    <n v="3"/>
    <n v="1"/>
    <n v="33.333333333333329"/>
  </r>
  <r>
    <m/>
    <m/>
    <x v="673"/>
    <x v="661"/>
    <m/>
    <m/>
    <e v="#DIV/0!"/>
    <m/>
    <m/>
    <e v="#DIV/0!"/>
    <n v="0"/>
    <n v="0"/>
    <e v="#DIV/0!"/>
  </r>
  <r>
    <m/>
    <m/>
    <x v="174"/>
    <x v="173"/>
    <m/>
    <m/>
    <e v="#DIV/0!"/>
    <m/>
    <m/>
    <e v="#DIV/0!"/>
    <n v="0"/>
    <n v="0"/>
    <e v="#DIV/0!"/>
  </r>
  <r>
    <m/>
    <m/>
    <x v="167"/>
    <x v="166"/>
    <m/>
    <m/>
    <e v="#DIV/0!"/>
    <n v="5"/>
    <n v="2"/>
    <n v="40"/>
    <n v="5"/>
    <n v="2"/>
    <n v="40"/>
  </r>
  <r>
    <m/>
    <m/>
    <x v="306"/>
    <x v="300"/>
    <m/>
    <m/>
    <e v="#DIV/0!"/>
    <n v="35"/>
    <n v="25"/>
    <n v="71.428571428571431"/>
    <n v="35"/>
    <n v="25"/>
    <n v="71.428571428571431"/>
  </r>
  <r>
    <m/>
    <m/>
    <x v="674"/>
    <x v="662"/>
    <m/>
    <m/>
    <e v="#DIV/0!"/>
    <m/>
    <m/>
    <e v="#DIV/0!"/>
    <n v="0"/>
    <n v="0"/>
    <e v="#DIV/0!"/>
  </r>
  <r>
    <m/>
    <m/>
    <x v="182"/>
    <x v="181"/>
    <m/>
    <m/>
    <e v="#DIV/0!"/>
    <m/>
    <m/>
    <e v="#DIV/0!"/>
    <n v="0"/>
    <n v="0"/>
    <e v="#DIV/0!"/>
  </r>
  <r>
    <m/>
    <m/>
    <x v="355"/>
    <x v="348"/>
    <m/>
    <m/>
    <e v="#DIV/0!"/>
    <n v="1"/>
    <m/>
    <n v="0"/>
    <n v="1"/>
    <n v="0"/>
    <n v="0"/>
  </r>
  <r>
    <m/>
    <m/>
    <x v="142"/>
    <x v="141"/>
    <m/>
    <m/>
    <e v="#DIV/0!"/>
    <m/>
    <m/>
    <e v="#DIV/0!"/>
    <n v="0"/>
    <n v="0"/>
    <e v="#DIV/0!"/>
  </r>
  <r>
    <m/>
    <m/>
    <x v="492"/>
    <x v="483"/>
    <n v="94"/>
    <n v="54"/>
    <n v="57.446808510638306"/>
    <n v="9"/>
    <m/>
    <n v="0"/>
    <n v="103"/>
    <n v="54"/>
    <n v="52.427184466019419"/>
  </r>
  <r>
    <m/>
    <m/>
    <x v="97"/>
    <x v="96"/>
    <n v="8"/>
    <n v="4"/>
    <n v="50"/>
    <n v="1"/>
    <m/>
    <n v="0"/>
    <n v="9"/>
    <n v="4"/>
    <n v="44.444444444444443"/>
  </r>
  <r>
    <m/>
    <m/>
    <x v="159"/>
    <x v="158"/>
    <n v="12"/>
    <n v="9"/>
    <n v="75"/>
    <n v="1"/>
    <m/>
    <n v="0"/>
    <n v="13"/>
    <n v="9"/>
    <n v="69.230769230769226"/>
  </r>
  <r>
    <m/>
    <m/>
    <x v="675"/>
    <x v="663"/>
    <m/>
    <m/>
    <e v="#DIV/0!"/>
    <m/>
    <m/>
    <e v="#DIV/0!"/>
    <n v="0"/>
    <n v="0"/>
    <e v="#DIV/0!"/>
  </r>
  <r>
    <m/>
    <m/>
    <x v="90"/>
    <x v="89"/>
    <m/>
    <m/>
    <e v="#DIV/0!"/>
    <m/>
    <m/>
    <e v="#DIV/0!"/>
    <n v="0"/>
    <n v="0"/>
    <e v="#DIV/0!"/>
  </r>
  <r>
    <m/>
    <m/>
    <x v="676"/>
    <x v="664"/>
    <m/>
    <m/>
    <e v="#DIV/0!"/>
    <m/>
    <m/>
    <e v="#DIV/0!"/>
    <n v="0"/>
    <n v="0"/>
    <e v="#DIV/0!"/>
  </r>
  <r>
    <m/>
    <m/>
    <x v="677"/>
    <x v="665"/>
    <n v="1"/>
    <n v="1"/>
    <n v="100"/>
    <m/>
    <m/>
    <e v="#DIV/0!"/>
    <n v="1"/>
    <n v="1"/>
    <n v="100"/>
  </r>
  <r>
    <m/>
    <m/>
    <x v="490"/>
    <x v="481"/>
    <m/>
    <m/>
    <e v="#DIV/0!"/>
    <m/>
    <m/>
    <e v="#DIV/0!"/>
    <n v="0"/>
    <n v="0"/>
    <e v="#DIV/0!"/>
  </r>
  <r>
    <m/>
    <m/>
    <x v="678"/>
    <x v="666"/>
    <m/>
    <m/>
    <e v="#DIV/0!"/>
    <m/>
    <m/>
    <e v="#DIV/0!"/>
    <n v="0"/>
    <n v="0"/>
    <e v="#DIV/0!"/>
  </r>
  <r>
    <m/>
    <m/>
    <x v="519"/>
    <x v="510"/>
    <n v="8"/>
    <n v="5"/>
    <n v="62.5"/>
    <n v="1"/>
    <m/>
    <n v="0"/>
    <n v="9"/>
    <n v="5"/>
    <n v="55.555555555555557"/>
  </r>
  <r>
    <m/>
    <m/>
    <x v="679"/>
    <x v="667"/>
    <m/>
    <m/>
    <e v="#DIV/0!"/>
    <m/>
    <m/>
    <e v="#DIV/0!"/>
    <n v="0"/>
    <n v="0"/>
    <e v="#DIV/0!"/>
  </r>
  <r>
    <m/>
    <m/>
    <x v="175"/>
    <x v="174"/>
    <n v="5"/>
    <n v="2"/>
    <n v="40"/>
    <m/>
    <m/>
    <e v="#DIV/0!"/>
    <n v="5"/>
    <n v="2"/>
    <n v="40"/>
  </r>
  <r>
    <m/>
    <m/>
    <x v="158"/>
    <x v="157"/>
    <n v="11"/>
    <m/>
    <n v="0"/>
    <n v="1"/>
    <m/>
    <n v="0"/>
    <n v="12"/>
    <n v="0"/>
    <n v="0"/>
  </r>
  <r>
    <m/>
    <m/>
    <x v="680"/>
    <x v="668"/>
    <m/>
    <m/>
    <e v="#DIV/0!"/>
    <n v="1"/>
    <m/>
    <n v="0"/>
    <n v="1"/>
    <n v="0"/>
    <n v="0"/>
  </r>
  <r>
    <m/>
    <m/>
    <x v="237"/>
    <x v="233"/>
    <n v="1"/>
    <m/>
    <n v="0"/>
    <n v="27"/>
    <n v="22"/>
    <n v="81.481481481481481"/>
    <n v="28"/>
    <n v="22"/>
    <n v="78.571428571428569"/>
  </r>
  <r>
    <m/>
    <m/>
    <x v="681"/>
    <x v="667"/>
    <n v="1"/>
    <m/>
    <n v="0"/>
    <m/>
    <m/>
    <e v="#DIV/0!"/>
    <n v="1"/>
    <n v="0"/>
    <n v="0"/>
  </r>
  <r>
    <m/>
    <m/>
    <x v="682"/>
    <x v="669"/>
    <m/>
    <m/>
    <e v="#DIV/0!"/>
    <m/>
    <m/>
    <e v="#DIV/0!"/>
    <n v="0"/>
    <n v="0"/>
    <e v="#DIV/0!"/>
  </r>
  <r>
    <m/>
    <m/>
    <x v="683"/>
    <x v="670"/>
    <m/>
    <m/>
    <e v="#DIV/0!"/>
    <n v="4"/>
    <m/>
    <n v="0"/>
    <n v="4"/>
    <n v="0"/>
    <n v="0"/>
  </r>
  <r>
    <m/>
    <m/>
    <x v="137"/>
    <x v="136"/>
    <n v="3"/>
    <n v="7"/>
    <n v="233.33333333333334"/>
    <n v="5"/>
    <n v="3"/>
    <n v="60"/>
    <n v="8"/>
    <n v="10"/>
    <n v="125"/>
  </r>
  <r>
    <m/>
    <m/>
    <x v="684"/>
    <x v="671"/>
    <m/>
    <m/>
    <e v="#DIV/0!"/>
    <n v="29"/>
    <n v="2"/>
    <n v="6.8965517241379306"/>
    <n v="29"/>
    <n v="2"/>
    <n v="6.8965517241379306"/>
  </r>
  <r>
    <m/>
    <m/>
    <x v="589"/>
    <x v="580"/>
    <n v="1"/>
    <m/>
    <n v="0"/>
    <m/>
    <m/>
    <e v="#DIV/0!"/>
    <n v="1"/>
    <n v="0"/>
    <n v="0"/>
  </r>
  <r>
    <m/>
    <m/>
    <x v="685"/>
    <x v="672"/>
    <m/>
    <n v="5"/>
    <e v="#DIV/0!"/>
    <m/>
    <m/>
    <e v="#DIV/0!"/>
    <n v="0"/>
    <n v="5"/>
    <e v="#DIV/0!"/>
  </r>
  <r>
    <m/>
    <m/>
    <x v="686"/>
    <x v="673"/>
    <n v="3"/>
    <n v="1"/>
    <n v="33.333333333333329"/>
    <m/>
    <m/>
    <e v="#DIV/0!"/>
    <n v="3"/>
    <n v="1"/>
    <n v="33.333333333333329"/>
  </r>
  <r>
    <m/>
    <m/>
    <x v="536"/>
    <x v="527"/>
    <n v="21"/>
    <n v="13"/>
    <n v="61.904761904761905"/>
    <m/>
    <m/>
    <e v="#DIV/0!"/>
    <n v="21"/>
    <n v="13"/>
    <n v="61.904761904761905"/>
  </r>
  <r>
    <m/>
    <m/>
    <x v="687"/>
    <x v="674"/>
    <m/>
    <m/>
    <e v="#DIV/0!"/>
    <m/>
    <m/>
    <e v="#DIV/0!"/>
    <n v="0"/>
    <n v="0"/>
    <e v="#DIV/0!"/>
  </r>
  <r>
    <m/>
    <m/>
    <x v="688"/>
    <x v="675"/>
    <m/>
    <n v="1"/>
    <e v="#DIV/0!"/>
    <m/>
    <m/>
    <e v="#DIV/0!"/>
    <n v="0"/>
    <n v="1"/>
    <e v="#DIV/0!"/>
  </r>
  <r>
    <m/>
    <m/>
    <x v="492"/>
    <x v="483"/>
    <m/>
    <m/>
    <e v="#DIV/0!"/>
    <m/>
    <m/>
    <e v="#DIV/0!"/>
    <n v="0"/>
    <n v="0"/>
    <e v="#DIV/0!"/>
  </r>
  <r>
    <m/>
    <m/>
    <x v="651"/>
    <x v="639"/>
    <m/>
    <n v="6"/>
    <e v="#DIV/0!"/>
    <m/>
    <m/>
    <e v="#DIV/0!"/>
    <n v="0"/>
    <n v="6"/>
    <e v="#DIV/0!"/>
  </r>
  <r>
    <m/>
    <m/>
    <x v="523"/>
    <x v="514"/>
    <n v="3"/>
    <n v="1"/>
    <n v="33.333333333333329"/>
    <m/>
    <m/>
    <e v="#DIV/0!"/>
    <n v="3"/>
    <n v="1"/>
    <n v="33.333333333333329"/>
  </r>
  <r>
    <m/>
    <m/>
    <x v="320"/>
    <x v="314"/>
    <m/>
    <m/>
    <e v="#DIV/0!"/>
    <m/>
    <m/>
    <e v="#DIV/0!"/>
    <n v="0"/>
    <n v="0"/>
    <e v="#DIV/0!"/>
  </r>
  <r>
    <m/>
    <m/>
    <x v="179"/>
    <x v="178"/>
    <n v="621"/>
    <n v="136"/>
    <n v="21.900161030595815"/>
    <n v="29"/>
    <n v="24"/>
    <n v="82.758620689655174"/>
    <n v="650"/>
    <n v="160"/>
    <n v="24.615384615384617"/>
  </r>
  <r>
    <m/>
    <m/>
    <x v="491"/>
    <x v="482"/>
    <n v="8"/>
    <n v="4"/>
    <n v="50"/>
    <m/>
    <m/>
    <e v="#DIV/0!"/>
    <n v="8"/>
    <n v="4"/>
    <n v="50"/>
  </r>
  <r>
    <m/>
    <m/>
    <x v="155"/>
    <x v="154"/>
    <m/>
    <m/>
    <e v="#DIV/0!"/>
    <m/>
    <m/>
    <e v="#DIV/0!"/>
    <n v="0"/>
    <n v="0"/>
    <e v="#DIV/0!"/>
  </r>
  <r>
    <m/>
    <m/>
    <x v="415"/>
    <x v="408"/>
    <n v="9"/>
    <n v="4"/>
    <n v="44.444444444444443"/>
    <n v="1"/>
    <n v="2"/>
    <n v="200"/>
    <n v="10"/>
    <n v="6"/>
    <n v="60"/>
  </r>
  <r>
    <m/>
    <m/>
    <x v="689"/>
    <x v="676"/>
    <m/>
    <m/>
    <e v="#DIV/0!"/>
    <m/>
    <m/>
    <e v="#DIV/0!"/>
    <n v="0"/>
    <n v="0"/>
    <e v="#DIV/0!"/>
  </r>
  <r>
    <m/>
    <m/>
    <x v="212"/>
    <x v="209"/>
    <m/>
    <m/>
    <e v="#DIV/0!"/>
    <m/>
    <m/>
    <e v="#DIV/0!"/>
    <n v="0"/>
    <n v="0"/>
    <e v="#DIV/0!"/>
  </r>
  <r>
    <m/>
    <m/>
    <x v="521"/>
    <x v="512"/>
    <n v="5"/>
    <n v="1"/>
    <n v="20"/>
    <m/>
    <m/>
    <e v="#DIV/0!"/>
    <n v="5"/>
    <n v="1"/>
    <n v="20"/>
  </r>
  <r>
    <m/>
    <m/>
    <x v="178"/>
    <x v="177"/>
    <m/>
    <m/>
    <e v="#DIV/0!"/>
    <m/>
    <n v="3"/>
    <e v="#DIV/0!"/>
    <n v="0"/>
    <n v="3"/>
    <e v="#DIV/0!"/>
  </r>
  <r>
    <m/>
    <m/>
    <x v="67"/>
    <x v="66"/>
    <n v="6"/>
    <n v="4"/>
    <n v="66.666666666666657"/>
    <m/>
    <m/>
    <e v="#DIV/0!"/>
    <n v="6"/>
    <n v="4"/>
    <n v="66.666666666666657"/>
  </r>
  <r>
    <m/>
    <m/>
    <x v="634"/>
    <x v="622"/>
    <n v="3"/>
    <m/>
    <n v="0"/>
    <m/>
    <m/>
    <e v="#DIV/0!"/>
    <n v="3"/>
    <n v="0"/>
    <n v="0"/>
  </r>
  <r>
    <m/>
    <m/>
    <x v="528"/>
    <x v="519"/>
    <m/>
    <m/>
    <e v="#DIV/0!"/>
    <m/>
    <m/>
    <e v="#DIV/0!"/>
    <n v="0"/>
    <n v="0"/>
    <e v="#DIV/0!"/>
  </r>
  <r>
    <m/>
    <m/>
    <x v="529"/>
    <x v="520"/>
    <m/>
    <m/>
    <e v="#DIV/0!"/>
    <m/>
    <m/>
    <e v="#DIV/0!"/>
    <n v="0"/>
    <n v="0"/>
    <e v="#DIV/0!"/>
  </r>
  <r>
    <m/>
    <m/>
    <x v="535"/>
    <x v="526"/>
    <m/>
    <m/>
    <e v="#DIV/0!"/>
    <m/>
    <m/>
    <e v="#DIV/0!"/>
    <n v="0"/>
    <n v="0"/>
    <e v="#DIV/0!"/>
  </r>
  <r>
    <m/>
    <m/>
    <x v="416"/>
    <x v="409"/>
    <n v="1"/>
    <n v="6"/>
    <n v="600"/>
    <n v="2"/>
    <n v="4"/>
    <n v="200"/>
    <n v="3"/>
    <n v="10"/>
    <n v="333.33333333333337"/>
  </r>
  <r>
    <m/>
    <m/>
    <x v="301"/>
    <x v="295"/>
    <m/>
    <m/>
    <e v="#DIV/0!"/>
    <m/>
    <m/>
    <e v="#DIV/0!"/>
    <n v="0"/>
    <n v="0"/>
    <e v="#DIV/0!"/>
  </r>
  <r>
    <m/>
    <m/>
    <x v="690"/>
    <x v="677"/>
    <m/>
    <m/>
    <e v="#DIV/0!"/>
    <m/>
    <m/>
    <e v="#DIV/0!"/>
    <n v="0"/>
    <n v="0"/>
    <e v="#DIV/0!"/>
  </r>
  <r>
    <m/>
    <m/>
    <x v="534"/>
    <x v="525"/>
    <n v="3"/>
    <n v="1"/>
    <n v="33.333333333333329"/>
    <n v="1"/>
    <m/>
    <n v="0"/>
    <n v="4"/>
    <n v="1"/>
    <n v="25"/>
  </r>
  <r>
    <m/>
    <m/>
    <x v="390"/>
    <x v="383"/>
    <m/>
    <n v="2"/>
    <e v="#DIV/0!"/>
    <m/>
    <m/>
    <e v="#DIV/0!"/>
    <n v="0"/>
    <n v="2"/>
    <e v="#DIV/0!"/>
  </r>
  <r>
    <m/>
    <m/>
    <x v="318"/>
    <x v="312"/>
    <m/>
    <m/>
    <e v="#DIV/0!"/>
    <m/>
    <m/>
    <e v="#DIV/0!"/>
    <n v="0"/>
    <n v="0"/>
    <e v="#DIV/0!"/>
  </r>
  <r>
    <m/>
    <m/>
    <x v="417"/>
    <x v="410"/>
    <m/>
    <n v="1"/>
    <e v="#DIV/0!"/>
    <m/>
    <m/>
    <e v="#DIV/0!"/>
    <n v="0"/>
    <n v="1"/>
    <e v="#DIV/0!"/>
  </r>
  <r>
    <m/>
    <m/>
    <x v="319"/>
    <x v="313"/>
    <m/>
    <m/>
    <e v="#DIV/0!"/>
    <m/>
    <m/>
    <e v="#DIV/0!"/>
    <n v="0"/>
    <n v="0"/>
    <e v="#DIV/0!"/>
  </r>
  <r>
    <m/>
    <m/>
    <x v="691"/>
    <x v="678"/>
    <m/>
    <m/>
    <e v="#DIV/0!"/>
    <m/>
    <m/>
    <e v="#DIV/0!"/>
    <n v="0"/>
    <n v="0"/>
    <e v="#DIV/0!"/>
  </r>
  <r>
    <m/>
    <m/>
    <x v="412"/>
    <x v="405"/>
    <n v="1"/>
    <m/>
    <n v="0"/>
    <m/>
    <m/>
    <e v="#DIV/0!"/>
    <n v="1"/>
    <n v="0"/>
    <n v="0"/>
  </r>
  <r>
    <m/>
    <m/>
    <x v="692"/>
    <x v="679"/>
    <m/>
    <m/>
    <e v="#DIV/0!"/>
    <m/>
    <m/>
    <e v="#DIV/0!"/>
    <n v="0"/>
    <n v="0"/>
    <e v="#DIV/0!"/>
  </r>
  <r>
    <m/>
    <m/>
    <x v="693"/>
    <x v="680"/>
    <m/>
    <m/>
    <e v="#DIV/0!"/>
    <m/>
    <m/>
    <e v="#DIV/0!"/>
    <n v="0"/>
    <n v="0"/>
    <e v="#DIV/0!"/>
  </r>
  <r>
    <m/>
    <m/>
    <x v="694"/>
    <x v="681"/>
    <m/>
    <m/>
    <e v="#DIV/0!"/>
    <m/>
    <m/>
    <e v="#DIV/0!"/>
    <n v="0"/>
    <n v="0"/>
    <e v="#DIV/0!"/>
  </r>
  <r>
    <m/>
    <m/>
    <x v="411"/>
    <x v="404"/>
    <n v="2"/>
    <n v="1"/>
    <n v="50"/>
    <m/>
    <m/>
    <e v="#DIV/0!"/>
    <n v="2"/>
    <n v="1"/>
    <n v="50"/>
  </r>
  <r>
    <m/>
    <m/>
    <x v="531"/>
    <x v="522"/>
    <m/>
    <m/>
    <e v="#DIV/0!"/>
    <n v="1"/>
    <n v="1"/>
    <n v="100"/>
    <n v="1"/>
    <n v="1"/>
    <n v="100"/>
  </r>
  <r>
    <m/>
    <m/>
    <x v="695"/>
    <x v="682"/>
    <n v="1"/>
    <m/>
    <n v="0"/>
    <m/>
    <n v="1"/>
    <e v="#DIV/0!"/>
    <n v="1"/>
    <n v="1"/>
    <n v="100"/>
  </r>
  <r>
    <m/>
    <m/>
    <x v="696"/>
    <x v="683"/>
    <m/>
    <m/>
    <e v="#DIV/0!"/>
    <n v="1"/>
    <n v="2"/>
    <n v="200"/>
    <n v="1"/>
    <n v="2"/>
    <n v="200"/>
  </r>
  <r>
    <m/>
    <m/>
    <x v="321"/>
    <x v="315"/>
    <m/>
    <m/>
    <e v="#DIV/0!"/>
    <n v="1"/>
    <m/>
    <n v="0"/>
    <n v="1"/>
    <n v="0"/>
    <n v="0"/>
  </r>
  <r>
    <m/>
    <m/>
    <x v="299"/>
    <x v="293"/>
    <m/>
    <m/>
    <e v="#DIV/0!"/>
    <m/>
    <m/>
    <e v="#DIV/0!"/>
    <n v="0"/>
    <n v="0"/>
    <e v="#DIV/0!"/>
  </r>
  <r>
    <m/>
    <m/>
    <x v="697"/>
    <x v="684"/>
    <m/>
    <m/>
    <e v="#DIV/0!"/>
    <m/>
    <n v="1"/>
    <e v="#DIV/0!"/>
    <n v="0"/>
    <n v="1"/>
    <e v="#DIV/0!"/>
  </r>
  <r>
    <m/>
    <m/>
    <x v="698"/>
    <x v="685"/>
    <m/>
    <m/>
    <e v="#DIV/0!"/>
    <m/>
    <n v="39"/>
    <e v="#DIV/0!"/>
    <n v="0"/>
    <n v="39"/>
    <e v="#DIV/0!"/>
  </r>
  <r>
    <m/>
    <m/>
    <x v="530"/>
    <x v="521"/>
    <m/>
    <n v="1"/>
    <e v="#DIV/0!"/>
    <m/>
    <m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otorinolaring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9305"/>
    <n v="6459"/>
    <n v="69.414293390650187"/>
    <n v="0"/>
    <n v="0"/>
    <e v="#DIV/0!"/>
    <n v="9305"/>
    <n v="6459"/>
    <n v="69.414293390650187"/>
  </r>
  <r>
    <m/>
    <m/>
    <x v="1"/>
    <x v="1"/>
    <n v="6874"/>
    <n v="4632"/>
    <n v="67.384346814082051"/>
    <m/>
    <m/>
    <e v="#DIV/0!"/>
    <n v="6874"/>
    <n v="4632"/>
    <n v="67.384346814082051"/>
  </r>
  <r>
    <m/>
    <m/>
    <x v="2"/>
    <x v="2"/>
    <n v="2431"/>
    <n v="1827"/>
    <n v="75.154257507198679"/>
    <m/>
    <m/>
    <e v="#DIV/0!"/>
    <n v="2431"/>
    <n v="1827"/>
    <n v="75.154257507198679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8689"/>
    <n v="6377"/>
    <n v="73.391644608125219"/>
    <n v="12650"/>
    <n v="10265"/>
    <n v="81.146245059288532"/>
    <n v="21339"/>
    <n v="16642"/>
    <n v="77.988659262383436"/>
  </r>
  <r>
    <m/>
    <s v="Операције"/>
    <x v="0"/>
    <x v="0"/>
    <n v="167"/>
    <n v="118"/>
    <n v="70.658682634730539"/>
    <n v="161"/>
    <n v="119"/>
    <n v="73.91304347826086"/>
    <n v="328"/>
    <n v="237"/>
    <n v="72.256097560975604"/>
  </r>
  <r>
    <m/>
    <m/>
    <x v="661"/>
    <x v="649"/>
    <m/>
    <n v="1"/>
    <e v="#DIV/0!"/>
    <n v="3"/>
    <m/>
    <n v="0"/>
    <n v="3"/>
    <n v="1"/>
    <n v="33.333333333333329"/>
  </r>
  <r>
    <m/>
    <m/>
    <x v="699"/>
    <x v="686"/>
    <m/>
    <m/>
    <e v="#DIV/0!"/>
    <m/>
    <m/>
    <e v="#DIV/0!"/>
    <n v="0"/>
    <n v="0"/>
    <e v="#DIV/0!"/>
  </r>
  <r>
    <m/>
    <m/>
    <x v="700"/>
    <x v="687"/>
    <n v="2"/>
    <m/>
    <n v="0"/>
    <n v="2"/>
    <n v="3"/>
    <n v="150"/>
    <n v="4"/>
    <n v="3"/>
    <n v="75"/>
  </r>
  <r>
    <m/>
    <m/>
    <x v="701"/>
    <x v="688"/>
    <m/>
    <n v="1"/>
    <e v="#DIV/0!"/>
    <m/>
    <n v="1"/>
    <e v="#DIV/0!"/>
    <n v="0"/>
    <n v="2"/>
    <e v="#DIV/0!"/>
  </r>
  <r>
    <m/>
    <m/>
    <x v="702"/>
    <x v="689"/>
    <m/>
    <m/>
    <e v="#DIV/0!"/>
    <m/>
    <n v="1"/>
    <e v="#DIV/0!"/>
    <n v="0"/>
    <n v="1"/>
    <e v="#DIV/0!"/>
  </r>
  <r>
    <m/>
    <m/>
    <x v="703"/>
    <x v="690"/>
    <m/>
    <m/>
    <e v="#DIV/0!"/>
    <m/>
    <m/>
    <e v="#DIV/0!"/>
    <n v="0"/>
    <n v="0"/>
    <e v="#DIV/0!"/>
  </r>
  <r>
    <m/>
    <m/>
    <x v="492"/>
    <x v="483"/>
    <m/>
    <m/>
    <e v="#DIV/0!"/>
    <m/>
    <m/>
    <e v="#DIV/0!"/>
    <n v="0"/>
    <n v="0"/>
    <e v="#DIV/0!"/>
  </r>
  <r>
    <m/>
    <m/>
    <x v="159"/>
    <x v="158"/>
    <m/>
    <m/>
    <e v="#DIV/0!"/>
    <m/>
    <m/>
    <e v="#DIV/0!"/>
    <n v="0"/>
    <n v="0"/>
    <e v="#DIV/0!"/>
  </r>
  <r>
    <m/>
    <m/>
    <x v="704"/>
    <x v="691"/>
    <n v="1"/>
    <m/>
    <n v="0"/>
    <n v="1"/>
    <m/>
    <n v="0"/>
    <n v="2"/>
    <n v="0"/>
    <n v="0"/>
  </r>
  <r>
    <m/>
    <m/>
    <x v="705"/>
    <x v="692"/>
    <n v="1"/>
    <m/>
    <n v="0"/>
    <m/>
    <m/>
    <e v="#DIV/0!"/>
    <n v="1"/>
    <n v="0"/>
    <n v="0"/>
  </r>
  <r>
    <m/>
    <m/>
    <x v="706"/>
    <x v="693"/>
    <n v="11"/>
    <n v="9"/>
    <n v="81.818181818181827"/>
    <n v="3"/>
    <m/>
    <n v="0"/>
    <n v="14"/>
    <n v="9"/>
    <n v="64.285714285714292"/>
  </r>
  <r>
    <m/>
    <m/>
    <x v="707"/>
    <x v="694"/>
    <n v="16"/>
    <n v="5"/>
    <n v="31.25"/>
    <n v="3"/>
    <n v="1"/>
    <n v="33.333333333333329"/>
    <n v="19"/>
    <n v="6"/>
    <n v="31.578947368421051"/>
  </r>
  <r>
    <m/>
    <m/>
    <x v="521"/>
    <x v="512"/>
    <n v="41"/>
    <m/>
    <n v="0"/>
    <n v="10"/>
    <m/>
    <n v="0"/>
    <n v="51"/>
    <n v="0"/>
    <n v="0"/>
  </r>
  <r>
    <m/>
    <m/>
    <x v="522"/>
    <x v="513"/>
    <n v="5"/>
    <m/>
    <n v="0"/>
    <n v="3"/>
    <m/>
    <n v="0"/>
    <n v="8"/>
    <n v="0"/>
    <n v="0"/>
  </r>
  <r>
    <m/>
    <m/>
    <x v="708"/>
    <x v="695"/>
    <n v="3"/>
    <n v="2"/>
    <n v="66.666666666666657"/>
    <m/>
    <m/>
    <e v="#DIV/0!"/>
    <n v="3"/>
    <n v="2"/>
    <n v="66.666666666666657"/>
  </r>
  <r>
    <m/>
    <m/>
    <x v="709"/>
    <x v="696"/>
    <n v="29"/>
    <n v="11"/>
    <n v="37.931034482758619"/>
    <n v="8"/>
    <n v="2"/>
    <n v="25"/>
    <n v="37"/>
    <n v="13"/>
    <n v="35.135135135135137"/>
  </r>
  <r>
    <m/>
    <m/>
    <x v="710"/>
    <x v="697"/>
    <m/>
    <m/>
    <e v="#DIV/0!"/>
    <m/>
    <m/>
    <e v="#DIV/0!"/>
    <n v="0"/>
    <n v="0"/>
    <e v="#DIV/0!"/>
  </r>
  <r>
    <m/>
    <m/>
    <x v="711"/>
    <x v="698"/>
    <m/>
    <m/>
    <e v="#DIV/0!"/>
    <m/>
    <m/>
    <e v="#DIV/0!"/>
    <n v="0"/>
    <n v="0"/>
    <e v="#DIV/0!"/>
  </r>
  <r>
    <m/>
    <m/>
    <x v="712"/>
    <x v="699"/>
    <m/>
    <n v="2"/>
    <e v="#DIV/0!"/>
    <n v="6"/>
    <n v="3"/>
    <n v="50"/>
    <n v="6"/>
    <n v="5"/>
    <n v="83.333333333333343"/>
  </r>
  <r>
    <m/>
    <m/>
    <x v="713"/>
    <x v="700"/>
    <m/>
    <m/>
    <e v="#DIV/0!"/>
    <n v="7"/>
    <n v="6"/>
    <n v="85.714285714285708"/>
    <n v="7"/>
    <n v="6"/>
    <n v="85.714285714285708"/>
  </r>
  <r>
    <m/>
    <m/>
    <x v="714"/>
    <x v="701"/>
    <m/>
    <m/>
    <e v="#DIV/0!"/>
    <m/>
    <m/>
    <e v="#DIV/0!"/>
    <n v="0"/>
    <n v="0"/>
    <e v="#DIV/0!"/>
  </r>
  <r>
    <m/>
    <m/>
    <x v="715"/>
    <x v="702"/>
    <m/>
    <m/>
    <e v="#DIV/0!"/>
    <n v="9"/>
    <m/>
    <n v="0"/>
    <n v="9"/>
    <n v="0"/>
    <n v="0"/>
  </r>
  <r>
    <m/>
    <m/>
    <x v="716"/>
    <x v="703"/>
    <m/>
    <m/>
    <e v="#DIV/0!"/>
    <n v="1"/>
    <m/>
    <n v="0"/>
    <n v="1"/>
    <n v="0"/>
    <n v="0"/>
  </r>
  <r>
    <m/>
    <m/>
    <x v="717"/>
    <x v="704"/>
    <m/>
    <m/>
    <e v="#DIV/0!"/>
    <m/>
    <m/>
    <e v="#DIV/0!"/>
    <n v="0"/>
    <n v="0"/>
    <e v="#DIV/0!"/>
  </r>
  <r>
    <m/>
    <m/>
    <x v="718"/>
    <x v="705"/>
    <m/>
    <m/>
    <e v="#DIV/0!"/>
    <n v="7"/>
    <n v="4"/>
    <n v="57.142857142857139"/>
    <n v="7"/>
    <n v="4"/>
    <n v="57.142857142857139"/>
  </r>
  <r>
    <m/>
    <m/>
    <x v="719"/>
    <x v="706"/>
    <m/>
    <m/>
    <e v="#DIV/0!"/>
    <n v="12"/>
    <n v="3"/>
    <n v="25"/>
    <n v="12"/>
    <n v="3"/>
    <n v="25"/>
  </r>
  <r>
    <m/>
    <m/>
    <x v="720"/>
    <x v="707"/>
    <m/>
    <m/>
    <e v="#DIV/0!"/>
    <n v="4"/>
    <n v="2"/>
    <n v="50"/>
    <n v="4"/>
    <n v="2"/>
    <n v="50"/>
  </r>
  <r>
    <m/>
    <m/>
    <x v="721"/>
    <x v="708"/>
    <m/>
    <m/>
    <e v="#DIV/0!"/>
    <n v="2"/>
    <m/>
    <n v="0"/>
    <n v="2"/>
    <n v="0"/>
    <n v="0"/>
  </r>
  <r>
    <m/>
    <m/>
    <x v="722"/>
    <x v="709"/>
    <n v="3"/>
    <n v="2"/>
    <n v="66.666666666666657"/>
    <m/>
    <n v="1"/>
    <e v="#DIV/0!"/>
    <n v="3"/>
    <n v="3"/>
    <n v="100"/>
  </r>
  <r>
    <m/>
    <m/>
    <x v="723"/>
    <x v="710"/>
    <n v="1"/>
    <m/>
    <n v="0"/>
    <n v="6"/>
    <n v="3"/>
    <n v="50"/>
    <n v="7"/>
    <n v="3"/>
    <n v="42.857142857142854"/>
  </r>
  <r>
    <m/>
    <m/>
    <x v="724"/>
    <x v="711"/>
    <m/>
    <m/>
    <e v="#DIV/0!"/>
    <n v="1"/>
    <m/>
    <n v="0"/>
    <n v="1"/>
    <n v="0"/>
    <n v="0"/>
  </r>
  <r>
    <m/>
    <m/>
    <x v="725"/>
    <x v="712"/>
    <m/>
    <m/>
    <e v="#DIV/0!"/>
    <n v="4"/>
    <n v="5"/>
    <n v="125"/>
    <n v="4"/>
    <n v="5"/>
    <n v="125"/>
  </r>
  <r>
    <m/>
    <m/>
    <x v="726"/>
    <x v="713"/>
    <m/>
    <m/>
    <e v="#DIV/0!"/>
    <m/>
    <m/>
    <e v="#DIV/0!"/>
    <n v="0"/>
    <n v="0"/>
    <e v="#DIV/0!"/>
  </r>
  <r>
    <m/>
    <m/>
    <x v="727"/>
    <x v="714"/>
    <m/>
    <n v="1"/>
    <e v="#DIV/0!"/>
    <m/>
    <n v="1"/>
    <e v="#DIV/0!"/>
    <n v="0"/>
    <n v="2"/>
    <e v="#DIV/0!"/>
  </r>
  <r>
    <m/>
    <m/>
    <x v="728"/>
    <x v="715"/>
    <m/>
    <m/>
    <e v="#DIV/0!"/>
    <m/>
    <m/>
    <e v="#DIV/0!"/>
    <n v="0"/>
    <n v="0"/>
    <e v="#DIV/0!"/>
  </r>
  <r>
    <m/>
    <m/>
    <x v="729"/>
    <x v="716"/>
    <n v="15"/>
    <n v="8"/>
    <n v="53.333333333333336"/>
    <n v="5"/>
    <n v="4"/>
    <n v="80"/>
    <n v="20"/>
    <n v="12"/>
    <n v="60"/>
  </r>
  <r>
    <m/>
    <m/>
    <x v="730"/>
    <x v="717"/>
    <n v="1"/>
    <m/>
    <n v="0"/>
    <m/>
    <m/>
    <e v="#DIV/0!"/>
    <n v="1"/>
    <n v="0"/>
    <n v="0"/>
  </r>
  <r>
    <m/>
    <m/>
    <x v="675"/>
    <x v="663"/>
    <m/>
    <m/>
    <e v="#DIV/0!"/>
    <m/>
    <m/>
    <e v="#DIV/0!"/>
    <n v="0"/>
    <n v="0"/>
    <e v="#DIV/0!"/>
  </r>
  <r>
    <m/>
    <m/>
    <x v="731"/>
    <x v="718"/>
    <m/>
    <m/>
    <e v="#DIV/0!"/>
    <m/>
    <m/>
    <e v="#DIV/0!"/>
    <n v="0"/>
    <n v="0"/>
    <e v="#DIV/0!"/>
  </r>
  <r>
    <m/>
    <m/>
    <x v="732"/>
    <x v="719"/>
    <n v="3"/>
    <n v="5"/>
    <n v="166.66666666666669"/>
    <n v="5"/>
    <n v="7"/>
    <n v="140"/>
    <n v="8"/>
    <n v="12"/>
    <n v="150"/>
  </r>
  <r>
    <m/>
    <m/>
    <x v="733"/>
    <x v="720"/>
    <m/>
    <m/>
    <e v="#DIV/0!"/>
    <n v="3"/>
    <n v="6"/>
    <n v="200"/>
    <n v="3"/>
    <n v="6"/>
    <n v="200"/>
  </r>
  <r>
    <m/>
    <m/>
    <x v="734"/>
    <x v="721"/>
    <m/>
    <m/>
    <e v="#DIV/0!"/>
    <m/>
    <m/>
    <e v="#DIV/0!"/>
    <n v="0"/>
    <n v="0"/>
    <e v="#DIV/0!"/>
  </r>
  <r>
    <m/>
    <m/>
    <x v="735"/>
    <x v="722"/>
    <n v="1"/>
    <m/>
    <n v="0"/>
    <n v="1"/>
    <m/>
    <n v="0"/>
    <n v="2"/>
    <n v="0"/>
    <n v="0"/>
  </r>
  <r>
    <m/>
    <m/>
    <x v="736"/>
    <x v="723"/>
    <m/>
    <m/>
    <e v="#DIV/0!"/>
    <n v="2"/>
    <m/>
    <n v="0"/>
    <n v="2"/>
    <n v="0"/>
    <n v="0"/>
  </r>
  <r>
    <m/>
    <m/>
    <x v="737"/>
    <x v="724"/>
    <n v="10"/>
    <n v="6"/>
    <n v="60"/>
    <n v="4"/>
    <n v="5"/>
    <n v="125"/>
    <n v="14"/>
    <n v="11"/>
    <n v="78.571428571428569"/>
  </r>
  <r>
    <m/>
    <m/>
    <x v="738"/>
    <x v="725"/>
    <m/>
    <n v="3"/>
    <e v="#DIV/0!"/>
    <n v="1"/>
    <m/>
    <n v="0"/>
    <n v="1"/>
    <n v="3"/>
    <n v="300"/>
  </r>
  <r>
    <m/>
    <m/>
    <x v="521"/>
    <x v="512"/>
    <m/>
    <n v="33"/>
    <e v="#DIV/0!"/>
    <m/>
    <n v="16"/>
    <e v="#DIV/0!"/>
    <n v="0"/>
    <n v="49"/>
    <e v="#DIV/0!"/>
  </r>
  <r>
    <m/>
    <m/>
    <x v="522"/>
    <x v="513"/>
    <m/>
    <n v="5"/>
    <e v="#DIV/0!"/>
    <m/>
    <n v="6"/>
    <e v="#DIV/0!"/>
    <n v="0"/>
    <n v="11"/>
    <e v="#DIV/0!"/>
  </r>
  <r>
    <m/>
    <m/>
    <x v="488"/>
    <x v="479"/>
    <m/>
    <m/>
    <e v="#DIV/0!"/>
    <m/>
    <m/>
    <e v="#DIV/0!"/>
    <n v="0"/>
    <n v="0"/>
    <e v="#DIV/0!"/>
  </r>
  <r>
    <m/>
    <m/>
    <x v="175"/>
    <x v="174"/>
    <m/>
    <m/>
    <e v="#DIV/0!"/>
    <m/>
    <m/>
    <e v="#DIV/0!"/>
    <n v="0"/>
    <n v="0"/>
    <e v="#DIV/0!"/>
  </r>
  <r>
    <m/>
    <m/>
    <x v="739"/>
    <x v="726"/>
    <m/>
    <m/>
    <e v="#DIV/0!"/>
    <m/>
    <m/>
    <e v="#DIV/0!"/>
    <n v="0"/>
    <n v="0"/>
    <e v="#DIV/0!"/>
  </r>
  <r>
    <m/>
    <m/>
    <x v="740"/>
    <x v="727"/>
    <m/>
    <m/>
    <e v="#DIV/0!"/>
    <n v="3"/>
    <m/>
    <n v="0"/>
    <n v="3"/>
    <n v="0"/>
    <n v="0"/>
  </r>
  <r>
    <m/>
    <m/>
    <x v="741"/>
    <x v="728"/>
    <m/>
    <m/>
    <e v="#DIV/0!"/>
    <m/>
    <n v="1"/>
    <e v="#DIV/0!"/>
    <n v="0"/>
    <n v="1"/>
    <e v="#DIV/0!"/>
  </r>
  <r>
    <m/>
    <m/>
    <x v="742"/>
    <x v="729"/>
    <m/>
    <m/>
    <e v="#DIV/0!"/>
    <n v="1"/>
    <m/>
    <n v="0"/>
    <n v="1"/>
    <n v="0"/>
    <n v="0"/>
  </r>
  <r>
    <m/>
    <m/>
    <x v="743"/>
    <x v="730"/>
    <m/>
    <m/>
    <e v="#DIV/0!"/>
    <n v="1"/>
    <m/>
    <n v="0"/>
    <n v="1"/>
    <n v="0"/>
    <n v="0"/>
  </r>
  <r>
    <m/>
    <m/>
    <x v="491"/>
    <x v="482"/>
    <m/>
    <m/>
    <e v="#DIV/0!"/>
    <m/>
    <m/>
    <e v="#DIV/0!"/>
    <n v="0"/>
    <n v="0"/>
    <e v="#DIV/0!"/>
  </r>
  <r>
    <m/>
    <m/>
    <x v="744"/>
    <x v="731"/>
    <m/>
    <m/>
    <e v="#DIV/0!"/>
    <m/>
    <m/>
    <e v="#DIV/0!"/>
    <n v="0"/>
    <n v="0"/>
    <e v="#DIV/0!"/>
  </r>
  <r>
    <m/>
    <m/>
    <x v="745"/>
    <x v="732"/>
    <m/>
    <m/>
    <e v="#DIV/0!"/>
    <m/>
    <m/>
    <e v="#DIV/0!"/>
    <n v="0"/>
    <n v="0"/>
    <e v="#DIV/0!"/>
  </r>
  <r>
    <m/>
    <m/>
    <x v="746"/>
    <x v="733"/>
    <n v="7"/>
    <n v="11"/>
    <n v="157.14285714285714"/>
    <n v="1"/>
    <n v="3"/>
    <n v="300"/>
    <n v="8"/>
    <n v="14"/>
    <n v="175"/>
  </r>
  <r>
    <m/>
    <m/>
    <x v="615"/>
    <x v="604"/>
    <n v="1"/>
    <n v="1"/>
    <n v="100"/>
    <n v="4"/>
    <m/>
    <n v="0"/>
    <n v="5"/>
    <n v="1"/>
    <n v="20"/>
  </r>
  <r>
    <m/>
    <m/>
    <x v="747"/>
    <x v="734"/>
    <m/>
    <m/>
    <e v="#DIV/0!"/>
    <n v="1"/>
    <m/>
    <n v="0"/>
    <n v="1"/>
    <n v="0"/>
    <n v="0"/>
  </r>
  <r>
    <m/>
    <m/>
    <x v="748"/>
    <x v="735"/>
    <m/>
    <m/>
    <e v="#DIV/0!"/>
    <m/>
    <m/>
    <e v="#DIV/0!"/>
    <n v="0"/>
    <n v="0"/>
    <e v="#DIV/0!"/>
  </r>
  <r>
    <m/>
    <m/>
    <x v="749"/>
    <x v="736"/>
    <m/>
    <m/>
    <e v="#DIV/0!"/>
    <m/>
    <m/>
    <e v="#DIV/0!"/>
    <n v="0"/>
    <n v="0"/>
    <e v="#DIV/0!"/>
  </r>
  <r>
    <m/>
    <m/>
    <x v="750"/>
    <x v="737"/>
    <m/>
    <m/>
    <e v="#DIV/0!"/>
    <m/>
    <m/>
    <e v="#DIV/0!"/>
    <n v="0"/>
    <n v="0"/>
    <e v="#DIV/0!"/>
  </r>
  <r>
    <m/>
    <m/>
    <x v="751"/>
    <x v="738"/>
    <m/>
    <m/>
    <e v="#DIV/0!"/>
    <m/>
    <n v="1"/>
    <e v="#DIV/0!"/>
    <n v="0"/>
    <n v="1"/>
    <e v="#DIV/0!"/>
  </r>
  <r>
    <m/>
    <m/>
    <x v="752"/>
    <x v="739"/>
    <m/>
    <m/>
    <e v="#DIV/0!"/>
    <m/>
    <m/>
    <e v="#DIV/0!"/>
    <n v="0"/>
    <n v="0"/>
    <e v="#DIV/0!"/>
  </r>
  <r>
    <m/>
    <m/>
    <x v="676"/>
    <x v="664"/>
    <m/>
    <m/>
    <e v="#DIV/0!"/>
    <n v="1"/>
    <m/>
    <n v="0"/>
    <n v="1"/>
    <n v="0"/>
    <n v="0"/>
  </r>
  <r>
    <m/>
    <m/>
    <x v="486"/>
    <x v="477"/>
    <n v="1"/>
    <m/>
    <n v="0"/>
    <m/>
    <m/>
    <e v="#DIV/0!"/>
    <n v="1"/>
    <n v="0"/>
    <n v="0"/>
  </r>
  <r>
    <m/>
    <m/>
    <x v="753"/>
    <x v="740"/>
    <m/>
    <m/>
    <e v="#DIV/0!"/>
    <m/>
    <m/>
    <e v="#DIV/0!"/>
    <n v="0"/>
    <n v="0"/>
    <e v="#DIV/0!"/>
  </r>
  <r>
    <m/>
    <m/>
    <x v="754"/>
    <x v="741"/>
    <n v="2"/>
    <n v="2"/>
    <n v="100"/>
    <n v="1"/>
    <n v="1"/>
    <n v="100"/>
    <n v="3"/>
    <n v="3"/>
    <n v="100"/>
  </r>
  <r>
    <m/>
    <m/>
    <x v="755"/>
    <x v="742"/>
    <n v="4"/>
    <m/>
    <n v="0"/>
    <m/>
    <n v="1"/>
    <e v="#DIV/0!"/>
    <n v="4"/>
    <n v="1"/>
    <n v="25"/>
  </r>
  <r>
    <m/>
    <m/>
    <x v="756"/>
    <x v="743"/>
    <m/>
    <m/>
    <e v="#DIV/0!"/>
    <m/>
    <m/>
    <e v="#DIV/0!"/>
    <n v="0"/>
    <n v="0"/>
    <e v="#DIV/0!"/>
  </r>
  <r>
    <m/>
    <m/>
    <x v="757"/>
    <x v="744"/>
    <m/>
    <m/>
    <e v="#DIV/0!"/>
    <n v="21"/>
    <n v="22"/>
    <n v="104.76190476190477"/>
    <n v="21"/>
    <n v="22"/>
    <n v="104.76190476190477"/>
  </r>
  <r>
    <m/>
    <m/>
    <x v="758"/>
    <x v="745"/>
    <m/>
    <m/>
    <e v="#DIV/0!"/>
    <m/>
    <m/>
    <e v="#DIV/0!"/>
    <n v="0"/>
    <n v="0"/>
    <e v="#DIV/0!"/>
  </r>
  <r>
    <m/>
    <m/>
    <x v="759"/>
    <x v="713"/>
    <m/>
    <m/>
    <e v="#DIV/0!"/>
    <n v="1"/>
    <n v="1"/>
    <n v="100"/>
    <n v="1"/>
    <n v="1"/>
    <n v="100"/>
  </r>
  <r>
    <m/>
    <m/>
    <x v="760"/>
    <x v="746"/>
    <m/>
    <m/>
    <e v="#DIV/0!"/>
    <m/>
    <m/>
    <e v="#DIV/0!"/>
    <n v="0"/>
    <n v="0"/>
    <e v="#DIV/0!"/>
  </r>
  <r>
    <m/>
    <m/>
    <x v="67"/>
    <x v="66"/>
    <m/>
    <m/>
    <e v="#DIV/0!"/>
    <m/>
    <m/>
    <e v="#DIV/0!"/>
    <n v="0"/>
    <n v="0"/>
    <e v="#DIV/0!"/>
  </r>
  <r>
    <m/>
    <m/>
    <x v="589"/>
    <x v="580"/>
    <m/>
    <m/>
    <e v="#DIV/0!"/>
    <m/>
    <m/>
    <e v="#DIV/0!"/>
    <n v="0"/>
    <n v="0"/>
    <e v="#DIV/0!"/>
  </r>
  <r>
    <m/>
    <m/>
    <x v="761"/>
    <x v="747"/>
    <m/>
    <m/>
    <e v="#DIV/0!"/>
    <m/>
    <m/>
    <e v="#DIV/0!"/>
    <n v="0"/>
    <n v="0"/>
    <e v="#DIV/0!"/>
  </r>
  <r>
    <m/>
    <m/>
    <x v="642"/>
    <x v="630"/>
    <m/>
    <m/>
    <e v="#DIV/0!"/>
    <m/>
    <m/>
    <e v="#DIV/0!"/>
    <n v="0"/>
    <n v="0"/>
    <e v="#DIV/0!"/>
  </r>
  <r>
    <m/>
    <m/>
    <x v="762"/>
    <x v="748"/>
    <m/>
    <m/>
    <e v="#DIV/0!"/>
    <m/>
    <m/>
    <e v="#DIV/0!"/>
    <n v="0"/>
    <n v="0"/>
    <e v="#DIV/0!"/>
  </r>
  <r>
    <m/>
    <m/>
    <x v="763"/>
    <x v="749"/>
    <m/>
    <m/>
    <e v="#DIV/0!"/>
    <m/>
    <m/>
    <e v="#DIV/0!"/>
    <n v="0"/>
    <n v="0"/>
    <e v="#DIV/0!"/>
  </r>
  <r>
    <m/>
    <m/>
    <x v="557"/>
    <x v="548"/>
    <m/>
    <m/>
    <e v="#DIV/0!"/>
    <m/>
    <m/>
    <e v="#DIV/0!"/>
    <n v="0"/>
    <n v="0"/>
    <e v="#DIV/0!"/>
  </r>
  <r>
    <m/>
    <m/>
    <x v="764"/>
    <x v="750"/>
    <n v="4"/>
    <m/>
    <n v="0"/>
    <n v="2"/>
    <n v="2"/>
    <n v="100"/>
    <n v="6"/>
    <n v="2"/>
    <n v="33.333333333333329"/>
  </r>
  <r>
    <m/>
    <m/>
    <x v="765"/>
    <x v="751"/>
    <n v="1"/>
    <n v="2"/>
    <n v="200"/>
    <n v="2"/>
    <m/>
    <n v="0"/>
    <n v="3"/>
    <n v="2"/>
    <n v="66.666666666666657"/>
  </r>
  <r>
    <m/>
    <m/>
    <x v="97"/>
    <x v="96"/>
    <n v="1"/>
    <m/>
    <n v="0"/>
    <m/>
    <m/>
    <e v="#DIV/0!"/>
    <n v="1"/>
    <n v="0"/>
    <n v="0"/>
  </r>
  <r>
    <m/>
    <m/>
    <x v="766"/>
    <x v="752"/>
    <m/>
    <m/>
    <e v="#DIV/0!"/>
    <m/>
    <m/>
    <e v="#DIV/0!"/>
    <n v="0"/>
    <n v="0"/>
    <e v="#DIV/0!"/>
  </r>
  <r>
    <m/>
    <m/>
    <x v="767"/>
    <x v="753"/>
    <m/>
    <m/>
    <e v="#DIV/0!"/>
    <m/>
    <m/>
    <e v="#DIV/0!"/>
    <n v="0"/>
    <n v="0"/>
    <e v="#DIV/0!"/>
  </r>
  <r>
    <m/>
    <m/>
    <x v="768"/>
    <x v="754"/>
    <m/>
    <m/>
    <e v="#DIV/0!"/>
    <m/>
    <m/>
    <e v="#DIV/0!"/>
    <n v="0"/>
    <n v="0"/>
    <e v="#DIV/0!"/>
  </r>
  <r>
    <m/>
    <m/>
    <x v="769"/>
    <x v="755"/>
    <m/>
    <m/>
    <e v="#DIV/0!"/>
    <n v="1"/>
    <m/>
    <n v="0"/>
    <n v="1"/>
    <n v="0"/>
    <n v="0"/>
  </r>
  <r>
    <m/>
    <m/>
    <x v="770"/>
    <x v="756"/>
    <n v="1"/>
    <m/>
    <n v="0"/>
    <n v="1"/>
    <n v="1"/>
    <n v="100"/>
    <n v="2"/>
    <n v="1"/>
    <n v="50"/>
  </r>
  <r>
    <m/>
    <m/>
    <x v="771"/>
    <x v="757"/>
    <m/>
    <m/>
    <e v="#DIV/0!"/>
    <m/>
    <m/>
    <e v="#DIV/0!"/>
    <n v="0"/>
    <n v="0"/>
    <e v="#DIV/0!"/>
  </r>
  <r>
    <m/>
    <m/>
    <x v="772"/>
    <x v="758"/>
    <m/>
    <m/>
    <e v="#DIV/0!"/>
    <n v="1"/>
    <m/>
    <n v="0"/>
    <n v="1"/>
    <n v="0"/>
    <n v="0"/>
  </r>
  <r>
    <m/>
    <m/>
    <x v="773"/>
    <x v="759"/>
    <m/>
    <m/>
    <e v="#DIV/0!"/>
    <n v="1"/>
    <m/>
    <n v="0"/>
    <n v="1"/>
    <n v="0"/>
    <n v="0"/>
  </r>
  <r>
    <m/>
    <m/>
    <x v="774"/>
    <x v="760"/>
    <n v="1"/>
    <n v="1"/>
    <n v="100"/>
    <m/>
    <m/>
    <e v="#DIV/0!"/>
    <n v="1"/>
    <n v="1"/>
    <n v="100"/>
  </r>
  <r>
    <m/>
    <m/>
    <x v="775"/>
    <x v="761"/>
    <m/>
    <m/>
    <e v="#DIV/0!"/>
    <m/>
    <m/>
    <e v="#DIV/0!"/>
    <n v="0"/>
    <n v="0"/>
    <e v="#DIV/0!"/>
  </r>
  <r>
    <m/>
    <m/>
    <x v="776"/>
    <x v="762"/>
    <m/>
    <m/>
    <e v="#DIV/0!"/>
    <n v="1"/>
    <m/>
    <n v="0"/>
    <n v="1"/>
    <n v="0"/>
    <n v="0"/>
  </r>
  <r>
    <m/>
    <m/>
    <x v="777"/>
    <x v="761"/>
    <m/>
    <m/>
    <e v="#DIV/0!"/>
    <n v="1"/>
    <m/>
    <n v="0"/>
    <n v="1"/>
    <n v="0"/>
    <n v="0"/>
  </r>
  <r>
    <m/>
    <m/>
    <x v="778"/>
    <x v="763"/>
    <m/>
    <m/>
    <e v="#DIV/0!"/>
    <n v="1"/>
    <m/>
    <n v="0"/>
    <n v="1"/>
    <n v="0"/>
    <n v="0"/>
  </r>
  <r>
    <m/>
    <m/>
    <x v="779"/>
    <x v="764"/>
    <m/>
    <m/>
    <e v="#DIV/0!"/>
    <n v="1"/>
    <m/>
    <n v="0"/>
    <n v="1"/>
    <n v="0"/>
    <n v="0"/>
  </r>
  <r>
    <m/>
    <m/>
    <x v="780"/>
    <x v="765"/>
    <n v="1"/>
    <n v="1"/>
    <n v="100"/>
    <m/>
    <m/>
    <e v="#DIV/0!"/>
    <n v="1"/>
    <n v="1"/>
    <n v="100"/>
  </r>
  <r>
    <m/>
    <m/>
    <x v="781"/>
    <x v="766"/>
    <m/>
    <m/>
    <e v="#DIV/0!"/>
    <n v="1"/>
    <m/>
    <n v="0"/>
    <n v="1"/>
    <n v="0"/>
    <n v="0"/>
  </r>
  <r>
    <m/>
    <m/>
    <x v="782"/>
    <x v="767"/>
    <m/>
    <n v="1"/>
    <e v="#DIV/0!"/>
    <m/>
    <n v="2"/>
    <e v="#DIV/0!"/>
    <n v="0"/>
    <n v="3"/>
    <e v="#DIV/0!"/>
  </r>
  <r>
    <m/>
    <m/>
    <x v="783"/>
    <x v="768"/>
    <m/>
    <n v="1"/>
    <e v="#DIV/0!"/>
    <m/>
    <m/>
    <e v="#DIV/0!"/>
    <n v="0"/>
    <n v="1"/>
    <e v="#DIV/0!"/>
  </r>
  <r>
    <m/>
    <m/>
    <x v="784"/>
    <x v="769"/>
    <m/>
    <m/>
    <e v="#DIV/0!"/>
    <m/>
    <n v="1"/>
    <e v="#DIV/0!"/>
    <n v="0"/>
    <n v="1"/>
    <e v="#DIV/0!"/>
  </r>
  <r>
    <m/>
    <m/>
    <x v="785"/>
    <x v="770"/>
    <m/>
    <m/>
    <e v="#DIV/0!"/>
    <m/>
    <n v="1"/>
    <e v="#DIV/0!"/>
    <n v="0"/>
    <n v="1"/>
    <e v="#DIV/0!"/>
  </r>
  <r>
    <m/>
    <m/>
    <x v="786"/>
    <x v="771"/>
    <m/>
    <n v="1"/>
    <e v="#DIV/0!"/>
    <m/>
    <m/>
    <e v="#DIV/0!"/>
    <n v="0"/>
    <n v="1"/>
    <e v="#DIV/0!"/>
  </r>
  <r>
    <m/>
    <m/>
    <x v="787"/>
    <x v="772"/>
    <m/>
    <m/>
    <e v="#DIV/0!"/>
    <m/>
    <n v="1"/>
    <e v="#DIV/0!"/>
    <n v="0"/>
    <n v="1"/>
    <e v="#DIV/0!"/>
  </r>
  <r>
    <m/>
    <m/>
    <x v="690"/>
    <x v="677"/>
    <m/>
    <m/>
    <e v="#DIV/0!"/>
    <m/>
    <n v="1"/>
    <e v="#DIV/0!"/>
    <n v="0"/>
    <n v="1"/>
    <e v="#DIV/0!"/>
  </r>
  <r>
    <m/>
    <m/>
    <x v="730"/>
    <x v="717"/>
    <m/>
    <n v="2"/>
    <e v="#DIV/0!"/>
    <m/>
    <m/>
    <e v="#DIV/0!"/>
    <n v="0"/>
    <n v="2"/>
    <e v="#DIV/0!"/>
  </r>
  <r>
    <m/>
    <m/>
    <x v="67"/>
    <x v="66"/>
    <m/>
    <n v="1"/>
    <e v="#DIV/0!"/>
    <m/>
    <m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Остале услуге"/>
    <x v="0"/>
    <x v="0"/>
    <n v="8522"/>
    <n v="6259"/>
    <n v="73.44520065712274"/>
    <n v="12489"/>
    <n v="10146"/>
    <n v="81.239490751861638"/>
    <n v="21011"/>
    <n v="16405"/>
    <n v="78.078149540716765"/>
  </r>
  <r>
    <m/>
    <m/>
    <x v="788"/>
    <x v="773"/>
    <n v="2002"/>
    <n v="1395"/>
    <n v="69.680319680319684"/>
    <n v="122"/>
    <n v="75"/>
    <n v="61.475409836065573"/>
    <n v="2124"/>
    <n v="1470"/>
    <n v="69.209039548022602"/>
  </r>
  <r>
    <m/>
    <m/>
    <x v="789"/>
    <x v="774"/>
    <n v="429"/>
    <n v="307"/>
    <n v="71.561771561771565"/>
    <n v="12"/>
    <n v="4"/>
    <n v="33.333333333333329"/>
    <n v="441"/>
    <n v="311"/>
    <n v="70.521541950113374"/>
  </r>
  <r>
    <m/>
    <m/>
    <x v="753"/>
    <x v="740"/>
    <n v="10"/>
    <n v="4"/>
    <n v="40"/>
    <m/>
    <n v="1"/>
    <e v="#DIV/0!"/>
    <n v="10"/>
    <n v="5"/>
    <n v="50"/>
  </r>
  <r>
    <m/>
    <m/>
    <x v="676"/>
    <x v="664"/>
    <n v="1"/>
    <m/>
    <n v="0"/>
    <m/>
    <m/>
    <e v="#DIV/0!"/>
    <n v="1"/>
    <n v="0"/>
    <n v="0"/>
  </r>
  <r>
    <m/>
    <m/>
    <x v="109"/>
    <x v="108"/>
    <n v="122"/>
    <n v="100"/>
    <n v="81.967213114754102"/>
    <n v="178"/>
    <n v="285"/>
    <n v="160.11235955056179"/>
    <n v="300"/>
    <n v="385"/>
    <n v="128.33333333333334"/>
  </r>
  <r>
    <m/>
    <m/>
    <x v="486"/>
    <x v="477"/>
    <n v="11"/>
    <n v="11"/>
    <n v="100"/>
    <m/>
    <m/>
    <e v="#DIV/0!"/>
    <n v="11"/>
    <n v="11"/>
    <n v="100"/>
  </r>
  <r>
    <m/>
    <m/>
    <x v="67"/>
    <x v="66"/>
    <m/>
    <n v="1"/>
    <e v="#DIV/0!"/>
    <m/>
    <m/>
    <e v="#DIV/0!"/>
    <n v="0"/>
    <n v="1"/>
    <e v="#DIV/0!"/>
  </r>
  <r>
    <m/>
    <m/>
    <x v="14"/>
    <x v="14"/>
    <m/>
    <m/>
    <e v="#DIV/0!"/>
    <n v="26"/>
    <n v="19"/>
    <n v="73.076923076923066"/>
    <n v="26"/>
    <n v="19"/>
    <n v="73.076923076923066"/>
  </r>
  <r>
    <m/>
    <m/>
    <x v="790"/>
    <x v="775"/>
    <n v="12"/>
    <n v="3"/>
    <n v="25"/>
    <m/>
    <m/>
    <e v="#DIV/0!"/>
    <n v="12"/>
    <n v="3"/>
    <n v="25"/>
  </r>
  <r>
    <m/>
    <m/>
    <x v="710"/>
    <x v="697"/>
    <n v="8"/>
    <n v="15"/>
    <n v="187.5"/>
    <n v="70"/>
    <n v="62"/>
    <n v="88.571428571428569"/>
    <n v="78"/>
    <n v="77"/>
    <n v="98.71794871794873"/>
  </r>
  <r>
    <m/>
    <m/>
    <x v="791"/>
    <x v="776"/>
    <n v="21"/>
    <n v="14"/>
    <n v="66.666666666666657"/>
    <n v="3"/>
    <n v="3"/>
    <n v="100"/>
    <n v="24"/>
    <n v="17"/>
    <n v="70.833333333333343"/>
  </r>
  <r>
    <m/>
    <m/>
    <x v="792"/>
    <x v="777"/>
    <n v="950"/>
    <n v="599"/>
    <n v="63.05263157894737"/>
    <n v="18"/>
    <n v="12"/>
    <n v="66.666666666666657"/>
    <n v="968"/>
    <n v="611"/>
    <n v="63.119834710743802"/>
  </r>
  <r>
    <m/>
    <m/>
    <x v="793"/>
    <x v="778"/>
    <n v="26"/>
    <n v="21"/>
    <n v="80.769230769230774"/>
    <n v="6"/>
    <n v="8"/>
    <n v="133.33333333333331"/>
    <n v="32"/>
    <n v="29"/>
    <n v="90.625"/>
  </r>
  <r>
    <m/>
    <m/>
    <x v="794"/>
    <x v="779"/>
    <n v="8"/>
    <n v="6"/>
    <n v="75"/>
    <n v="13"/>
    <n v="15"/>
    <n v="115.38461538461537"/>
    <n v="21"/>
    <n v="21"/>
    <n v="100"/>
  </r>
  <r>
    <m/>
    <m/>
    <x v="729"/>
    <x v="716"/>
    <m/>
    <m/>
    <e v="#DIV/0!"/>
    <m/>
    <m/>
    <e v="#DIV/0!"/>
    <n v="0"/>
    <n v="0"/>
    <e v="#DIV/0!"/>
  </r>
  <r>
    <m/>
    <m/>
    <x v="795"/>
    <x v="780"/>
    <n v="761"/>
    <n v="525"/>
    <n v="68.988173455978981"/>
    <n v="71"/>
    <n v="41"/>
    <n v="57.74647887323944"/>
    <n v="832"/>
    <n v="566"/>
    <n v="68.02884615384616"/>
  </r>
  <r>
    <m/>
    <m/>
    <x v="796"/>
    <x v="781"/>
    <n v="403"/>
    <n v="306"/>
    <n v="75.930521091811414"/>
    <n v="6"/>
    <n v="1"/>
    <n v="16.666666666666664"/>
    <n v="409"/>
    <n v="307"/>
    <n v="75.061124694376531"/>
  </r>
  <r>
    <m/>
    <m/>
    <x v="397"/>
    <x v="390"/>
    <m/>
    <m/>
    <e v="#DIV/0!"/>
    <m/>
    <m/>
    <e v="#DIV/0!"/>
    <n v="0"/>
    <n v="0"/>
    <e v="#DIV/0!"/>
  </r>
  <r>
    <m/>
    <m/>
    <x v="327"/>
    <x v="321"/>
    <n v="3"/>
    <m/>
    <n v="0"/>
    <m/>
    <m/>
    <e v="#DIV/0!"/>
    <n v="3"/>
    <n v="0"/>
    <n v="0"/>
  </r>
  <r>
    <m/>
    <m/>
    <x v="797"/>
    <x v="782"/>
    <n v="931"/>
    <n v="643"/>
    <n v="69.0655209452202"/>
    <n v="8"/>
    <n v="4"/>
    <n v="50"/>
    <n v="939"/>
    <n v="647"/>
    <n v="68.90308839190628"/>
  </r>
  <r>
    <m/>
    <m/>
    <x v="683"/>
    <x v="670"/>
    <n v="42"/>
    <n v="101"/>
    <n v="240.47619047619045"/>
    <n v="195"/>
    <n v="275"/>
    <n v="141.02564102564102"/>
    <n v="237"/>
    <n v="376"/>
    <n v="158.64978902953587"/>
  </r>
  <r>
    <m/>
    <m/>
    <x v="798"/>
    <x v="783"/>
    <n v="22"/>
    <n v="15"/>
    <n v="68.181818181818173"/>
    <n v="7"/>
    <n v="7"/>
    <n v="100"/>
    <n v="29"/>
    <n v="22"/>
    <n v="75.862068965517238"/>
  </r>
  <r>
    <m/>
    <m/>
    <x v="134"/>
    <x v="133"/>
    <n v="4"/>
    <n v="2"/>
    <n v="50"/>
    <n v="311"/>
    <n v="64"/>
    <n v="20.578778135048232"/>
    <n v="315"/>
    <n v="66"/>
    <n v="20.952380952380953"/>
  </r>
  <r>
    <m/>
    <m/>
    <x v="799"/>
    <x v="784"/>
    <n v="43"/>
    <n v="101"/>
    <n v="234.88372093023258"/>
    <n v="189"/>
    <n v="284"/>
    <n v="150.26455026455025"/>
    <n v="232"/>
    <n v="385"/>
    <n v="165.94827586206898"/>
  </r>
  <r>
    <m/>
    <m/>
    <x v="121"/>
    <x v="120"/>
    <n v="1"/>
    <n v="1"/>
    <n v="100"/>
    <n v="1"/>
    <n v="1"/>
    <n v="100"/>
    <n v="2"/>
    <n v="2"/>
    <n v="100"/>
  </r>
  <r>
    <m/>
    <m/>
    <x v="149"/>
    <x v="148"/>
    <n v="126"/>
    <n v="96"/>
    <n v="76.19047619047619"/>
    <n v="60"/>
    <n v="50"/>
    <n v="83.333333333333343"/>
    <n v="186"/>
    <n v="146"/>
    <n v="78.494623655913969"/>
  </r>
  <r>
    <m/>
    <m/>
    <x v="16"/>
    <x v="16"/>
    <m/>
    <m/>
    <e v="#DIV/0!"/>
    <n v="237"/>
    <n v="240"/>
    <n v="101.26582278481013"/>
    <n v="237"/>
    <n v="240"/>
    <n v="101.26582278481013"/>
  </r>
  <r>
    <m/>
    <m/>
    <x v="800"/>
    <x v="785"/>
    <n v="1998"/>
    <n v="1392"/>
    <n v="69.669669669669659"/>
    <n v="108"/>
    <n v="69"/>
    <n v="63.888888888888886"/>
    <n v="2106"/>
    <n v="1461"/>
    <n v="69.373219373219371"/>
  </r>
  <r>
    <m/>
    <m/>
    <x v="123"/>
    <x v="122"/>
    <m/>
    <m/>
    <e v="#DIV/0!"/>
    <n v="373"/>
    <n v="294"/>
    <n v="78.820375335120644"/>
    <n v="373"/>
    <n v="294"/>
    <n v="78.820375335120644"/>
  </r>
  <r>
    <m/>
    <m/>
    <x v="125"/>
    <x v="124"/>
    <n v="17"/>
    <n v="15"/>
    <n v="88.235294117647058"/>
    <n v="43"/>
    <n v="39"/>
    <n v="90.697674418604649"/>
    <n v="60"/>
    <n v="54"/>
    <n v="90"/>
  </r>
  <r>
    <m/>
    <m/>
    <x v="197"/>
    <x v="196"/>
    <n v="13"/>
    <n v="19"/>
    <n v="146.15384615384613"/>
    <n v="7"/>
    <n v="4"/>
    <n v="57.142857142857139"/>
    <n v="20"/>
    <n v="23"/>
    <n v="114.99999999999999"/>
  </r>
  <r>
    <m/>
    <m/>
    <x v="126"/>
    <x v="125"/>
    <n v="17"/>
    <n v="19"/>
    <n v="111.76470588235294"/>
    <n v="488"/>
    <n v="258"/>
    <n v="52.868852459016388"/>
    <n v="505"/>
    <n v="277"/>
    <n v="54.851485148514854"/>
  </r>
  <r>
    <m/>
    <m/>
    <x v="3"/>
    <x v="3"/>
    <n v="79"/>
    <n v="74"/>
    <n v="93.670886075949369"/>
    <n v="2096"/>
    <n v="1840"/>
    <n v="87.786259541984734"/>
    <n v="2175"/>
    <n v="1914"/>
    <n v="88"/>
  </r>
  <r>
    <m/>
    <m/>
    <x v="141"/>
    <x v="140"/>
    <n v="63"/>
    <n v="73"/>
    <n v="115.87301587301589"/>
    <n v="886"/>
    <n v="572"/>
    <n v="64.559819413092555"/>
    <n v="949"/>
    <n v="645"/>
    <n v="67.966280295047426"/>
  </r>
  <r>
    <m/>
    <m/>
    <x v="127"/>
    <x v="126"/>
    <n v="3"/>
    <m/>
    <n v="0"/>
    <m/>
    <n v="3"/>
    <e v="#DIV/0!"/>
    <n v="3"/>
    <n v="3"/>
    <n v="100"/>
  </r>
  <r>
    <m/>
    <m/>
    <x v="785"/>
    <x v="770"/>
    <m/>
    <n v="1"/>
    <e v="#DIV/0!"/>
    <n v="2"/>
    <n v="2"/>
    <n v="100"/>
    <n v="2"/>
    <n v="3"/>
    <n v="150"/>
  </r>
  <r>
    <m/>
    <m/>
    <x v="801"/>
    <x v="786"/>
    <n v="2"/>
    <n v="1"/>
    <n v="50"/>
    <m/>
    <m/>
    <e v="#DIV/0!"/>
    <n v="2"/>
    <n v="1"/>
    <n v="50"/>
  </r>
  <r>
    <m/>
    <m/>
    <x v="802"/>
    <x v="787"/>
    <m/>
    <m/>
    <e v="#DIV/0!"/>
    <m/>
    <m/>
    <e v="#DIV/0!"/>
    <n v="0"/>
    <n v="0"/>
    <e v="#DIV/0!"/>
  </r>
  <r>
    <m/>
    <m/>
    <x v="129"/>
    <x v="128"/>
    <n v="94"/>
    <n v="102"/>
    <n v="108.51063829787233"/>
    <n v="869"/>
    <n v="727"/>
    <n v="83.65937859608745"/>
    <n v="963"/>
    <n v="829"/>
    <n v="86.085150571131877"/>
  </r>
  <r>
    <m/>
    <m/>
    <x v="193"/>
    <x v="192"/>
    <n v="28"/>
    <m/>
    <n v="0"/>
    <n v="23"/>
    <m/>
    <n v="0"/>
    <n v="51"/>
    <n v="0"/>
    <n v="0"/>
  </r>
  <r>
    <m/>
    <m/>
    <x v="756"/>
    <x v="743"/>
    <m/>
    <m/>
    <e v="#DIV/0!"/>
    <m/>
    <m/>
    <e v="#DIV/0!"/>
    <n v="0"/>
    <n v="0"/>
    <e v="#DIV/0!"/>
  </r>
  <r>
    <m/>
    <m/>
    <x v="778"/>
    <x v="763"/>
    <m/>
    <m/>
    <e v="#DIV/0!"/>
    <m/>
    <m/>
    <e v="#DIV/0!"/>
    <n v="0"/>
    <n v="0"/>
    <e v="#DIV/0!"/>
  </r>
  <r>
    <m/>
    <m/>
    <x v="755"/>
    <x v="742"/>
    <m/>
    <m/>
    <e v="#DIV/0!"/>
    <m/>
    <m/>
    <e v="#DIV/0!"/>
    <n v="0"/>
    <n v="0"/>
    <e v="#DIV/0!"/>
  </r>
  <r>
    <m/>
    <m/>
    <x v="137"/>
    <x v="136"/>
    <n v="12"/>
    <n v="5"/>
    <n v="41.666666666666671"/>
    <n v="9"/>
    <n v="14"/>
    <n v="155.55555555555557"/>
    <n v="21"/>
    <n v="19"/>
    <n v="90.476190476190482"/>
  </r>
  <r>
    <m/>
    <m/>
    <x v="196"/>
    <x v="195"/>
    <n v="12"/>
    <n v="5"/>
    <n v="41.666666666666671"/>
    <n v="9"/>
    <n v="14"/>
    <n v="155.55555555555557"/>
    <n v="21"/>
    <n v="19"/>
    <n v="90.476190476190482"/>
  </r>
  <r>
    <m/>
    <m/>
    <x v="128"/>
    <x v="127"/>
    <n v="95"/>
    <n v="107"/>
    <n v="112.63157894736841"/>
    <n v="2091"/>
    <n v="1676"/>
    <n v="80.153036824485895"/>
    <n v="2186"/>
    <n v="1783"/>
    <n v="81.56450137236962"/>
  </r>
  <r>
    <m/>
    <m/>
    <x v="4"/>
    <x v="4"/>
    <n v="64"/>
    <n v="85"/>
    <n v="132.8125"/>
    <n v="1549"/>
    <n v="1308"/>
    <n v="84.441575209812783"/>
    <n v="1613"/>
    <n v="1393"/>
    <n v="86.360818350898953"/>
  </r>
  <r>
    <m/>
    <m/>
    <x v="130"/>
    <x v="129"/>
    <n v="11"/>
    <n v="6"/>
    <n v="54.54545454545454"/>
    <n v="484"/>
    <n v="389"/>
    <n v="80.371900826446279"/>
    <n v="495"/>
    <n v="395"/>
    <n v="79.797979797979806"/>
  </r>
  <r>
    <m/>
    <m/>
    <x v="193"/>
    <x v="192"/>
    <m/>
    <n v="30"/>
    <e v="#DIV/0!"/>
    <m/>
    <n v="9"/>
    <e v="#DIV/0!"/>
    <n v="0"/>
    <n v="39"/>
    <e v="#DIV/0!"/>
  </r>
  <r>
    <m/>
    <m/>
    <x v="150"/>
    <x v="149"/>
    <m/>
    <m/>
    <e v="#DIV/0!"/>
    <n v="62"/>
    <m/>
    <n v="0"/>
    <n v="62"/>
    <n v="0"/>
    <n v="0"/>
  </r>
  <r>
    <m/>
    <m/>
    <x v="227"/>
    <x v="223"/>
    <m/>
    <m/>
    <e v="#DIV/0!"/>
    <n v="4"/>
    <n v="2"/>
    <n v="50"/>
    <n v="4"/>
    <n v="2"/>
    <n v="50"/>
  </r>
  <r>
    <m/>
    <m/>
    <x v="10"/>
    <x v="10"/>
    <n v="1"/>
    <m/>
    <n v="0"/>
    <n v="76"/>
    <n v="47"/>
    <n v="61.842105263157897"/>
    <n v="77"/>
    <n v="47"/>
    <n v="61.038961038961034"/>
  </r>
  <r>
    <m/>
    <m/>
    <x v="6"/>
    <x v="6"/>
    <m/>
    <m/>
    <e v="#DIV/0!"/>
    <n v="4"/>
    <n v="8"/>
    <n v="200"/>
    <n v="4"/>
    <n v="8"/>
    <n v="200"/>
  </r>
  <r>
    <m/>
    <m/>
    <x v="178"/>
    <x v="177"/>
    <m/>
    <m/>
    <e v="#DIV/0!"/>
    <n v="186"/>
    <n v="124"/>
    <n v="66.666666666666657"/>
    <n v="186"/>
    <n v="124"/>
    <n v="66.666666666666657"/>
  </r>
  <r>
    <m/>
    <m/>
    <x v="142"/>
    <x v="141"/>
    <m/>
    <m/>
    <e v="#DIV/0!"/>
    <n v="10"/>
    <n v="9"/>
    <n v="90"/>
    <n v="10"/>
    <n v="9"/>
    <n v="90"/>
  </r>
  <r>
    <m/>
    <m/>
    <x v="19"/>
    <x v="19"/>
    <m/>
    <m/>
    <e v="#DIV/0!"/>
    <n v="137"/>
    <n v="38"/>
    <n v="27.737226277372262"/>
    <n v="137"/>
    <n v="38"/>
    <n v="27.737226277372262"/>
  </r>
  <r>
    <m/>
    <m/>
    <x v="144"/>
    <x v="143"/>
    <m/>
    <m/>
    <e v="#DIV/0!"/>
    <n v="16"/>
    <n v="3"/>
    <n v="18.75"/>
    <n v="16"/>
    <n v="3"/>
    <n v="18.75"/>
  </r>
  <r>
    <m/>
    <m/>
    <x v="13"/>
    <x v="13"/>
    <m/>
    <m/>
    <e v="#DIV/0!"/>
    <n v="308"/>
    <n v="268"/>
    <n v="87.012987012987011"/>
    <n v="308"/>
    <n v="268"/>
    <n v="87.012987012987011"/>
  </r>
  <r>
    <m/>
    <m/>
    <x v="171"/>
    <x v="170"/>
    <m/>
    <m/>
    <e v="#DIV/0!"/>
    <n v="12"/>
    <n v="12"/>
    <n v="100"/>
    <n v="12"/>
    <n v="12"/>
    <n v="100"/>
  </r>
  <r>
    <m/>
    <m/>
    <x v="5"/>
    <x v="5"/>
    <n v="1"/>
    <m/>
    <n v="0"/>
    <n v="756"/>
    <n v="464"/>
    <n v="61.375661375661373"/>
    <n v="757"/>
    <n v="464"/>
    <n v="61.294583883751649"/>
  </r>
  <r>
    <m/>
    <m/>
    <x v="8"/>
    <x v="8"/>
    <m/>
    <m/>
    <e v="#DIV/0!"/>
    <n v="42"/>
    <n v="70"/>
    <n v="166.66666666666669"/>
    <n v="42"/>
    <n v="70"/>
    <n v="166.66666666666669"/>
  </r>
  <r>
    <m/>
    <m/>
    <x v="146"/>
    <x v="145"/>
    <m/>
    <m/>
    <e v="#DIV/0!"/>
    <n v="7"/>
    <m/>
    <n v="0"/>
    <n v="7"/>
    <n v="0"/>
    <n v="0"/>
  </r>
  <r>
    <m/>
    <m/>
    <x v="172"/>
    <x v="171"/>
    <n v="1"/>
    <m/>
    <n v="0"/>
    <m/>
    <m/>
    <e v="#DIV/0!"/>
    <n v="1"/>
    <n v="0"/>
    <n v="0"/>
  </r>
  <r>
    <m/>
    <m/>
    <x v="769"/>
    <x v="755"/>
    <m/>
    <m/>
    <e v="#DIV/0!"/>
    <m/>
    <m/>
    <e v="#DIV/0!"/>
    <n v="0"/>
    <n v="0"/>
    <e v="#DIV/0!"/>
  </r>
  <r>
    <m/>
    <m/>
    <x v="757"/>
    <x v="744"/>
    <m/>
    <m/>
    <e v="#DIV/0!"/>
    <m/>
    <m/>
    <e v="#DIV/0!"/>
    <n v="0"/>
    <n v="0"/>
    <e v="#DIV/0!"/>
  </r>
  <r>
    <m/>
    <m/>
    <x v="803"/>
    <x v="788"/>
    <m/>
    <m/>
    <e v="#DIV/0!"/>
    <m/>
    <m/>
    <e v="#DIV/0!"/>
    <n v="0"/>
    <n v="0"/>
    <e v="#DIV/0!"/>
  </r>
  <r>
    <m/>
    <m/>
    <x v="804"/>
    <x v="789"/>
    <m/>
    <n v="2"/>
    <e v="#DIV/0!"/>
    <m/>
    <m/>
    <e v="#DIV/0!"/>
    <n v="0"/>
    <n v="2"/>
    <e v="#DIV/0!"/>
  </r>
  <r>
    <m/>
    <m/>
    <x v="805"/>
    <x v="790"/>
    <m/>
    <m/>
    <e v="#DIV/0!"/>
    <m/>
    <m/>
    <e v="#DIV/0!"/>
    <n v="0"/>
    <n v="0"/>
    <e v="#DIV/0!"/>
  </r>
  <r>
    <m/>
    <m/>
    <x v="806"/>
    <x v="791"/>
    <m/>
    <m/>
    <e v="#DIV/0!"/>
    <m/>
    <m/>
    <e v="#DIV/0!"/>
    <n v="0"/>
    <n v="0"/>
    <e v="#DIV/0!"/>
  </r>
  <r>
    <m/>
    <m/>
    <x v="232"/>
    <x v="228"/>
    <m/>
    <m/>
    <e v="#DIV/0!"/>
    <m/>
    <m/>
    <e v="#DIV/0!"/>
    <n v="0"/>
    <n v="0"/>
    <e v="#DIV/0!"/>
  </r>
  <r>
    <m/>
    <m/>
    <x v="589"/>
    <x v="580"/>
    <m/>
    <m/>
    <e v="#DIV/0!"/>
    <m/>
    <m/>
    <e v="#DIV/0!"/>
    <n v="0"/>
    <n v="0"/>
    <e v="#DIV/0!"/>
  </r>
  <r>
    <m/>
    <m/>
    <x v="807"/>
    <x v="792"/>
    <m/>
    <m/>
    <e v="#DIV/0!"/>
    <m/>
    <m/>
    <e v="#DIV/0!"/>
    <n v="0"/>
    <n v="0"/>
    <e v="#DIV/0!"/>
  </r>
  <r>
    <m/>
    <m/>
    <x v="403"/>
    <x v="396"/>
    <m/>
    <m/>
    <e v="#DIV/0!"/>
    <m/>
    <m/>
    <e v="#DIV/0!"/>
    <n v="0"/>
    <n v="0"/>
    <e v="#DIV/0!"/>
  </r>
  <r>
    <m/>
    <m/>
    <x v="404"/>
    <x v="397"/>
    <m/>
    <m/>
    <e v="#DIV/0!"/>
    <m/>
    <m/>
    <e v="#DIV/0!"/>
    <n v="0"/>
    <n v="0"/>
    <e v="#DIV/0!"/>
  </r>
  <r>
    <m/>
    <m/>
    <x v="395"/>
    <x v="388"/>
    <m/>
    <m/>
    <e v="#DIV/0!"/>
    <m/>
    <m/>
    <e v="#DIV/0!"/>
    <n v="0"/>
    <n v="0"/>
    <e v="#DIV/0!"/>
  </r>
  <r>
    <m/>
    <m/>
    <x v="399"/>
    <x v="392"/>
    <m/>
    <m/>
    <e v="#DIV/0!"/>
    <m/>
    <m/>
    <e v="#DIV/0!"/>
    <n v="0"/>
    <n v="0"/>
    <e v="#DIV/0!"/>
  </r>
  <r>
    <m/>
    <m/>
    <x v="167"/>
    <x v="166"/>
    <m/>
    <m/>
    <e v="#DIV/0!"/>
    <m/>
    <m/>
    <e v="#DIV/0!"/>
    <n v="0"/>
    <n v="0"/>
    <e v="#DIV/0!"/>
  </r>
  <r>
    <m/>
    <m/>
    <x v="168"/>
    <x v="167"/>
    <m/>
    <m/>
    <e v="#DIV/0!"/>
    <m/>
    <n v="1"/>
    <e v="#DIV/0!"/>
    <n v="0"/>
    <n v="1"/>
    <e v="#DIV/0!"/>
  </r>
  <r>
    <m/>
    <m/>
    <x v="169"/>
    <x v="168"/>
    <m/>
    <m/>
    <e v="#DIV/0!"/>
    <m/>
    <m/>
    <e v="#DIV/0!"/>
    <n v="0"/>
    <n v="0"/>
    <e v="#DIV/0!"/>
  </r>
  <r>
    <m/>
    <m/>
    <x v="808"/>
    <x v="793"/>
    <m/>
    <m/>
    <e v="#DIV/0!"/>
    <m/>
    <m/>
    <e v="#DIV/0!"/>
    <n v="0"/>
    <n v="0"/>
    <e v="#DIV/0!"/>
  </r>
  <r>
    <m/>
    <m/>
    <x v="770"/>
    <x v="756"/>
    <n v="12"/>
    <n v="5"/>
    <n v="41.666666666666671"/>
    <m/>
    <n v="2"/>
    <e v="#DIV/0!"/>
    <n v="12"/>
    <n v="7"/>
    <n v="58.333333333333336"/>
  </r>
  <r>
    <m/>
    <m/>
    <x v="809"/>
    <x v="794"/>
    <m/>
    <m/>
    <e v="#DIV/0!"/>
    <m/>
    <m/>
    <e v="#DIV/0!"/>
    <n v="0"/>
    <n v="0"/>
    <e v="#DIV/0!"/>
  </r>
  <r>
    <m/>
    <m/>
    <x v="159"/>
    <x v="158"/>
    <n v="11"/>
    <n v="13"/>
    <n v="118.18181818181819"/>
    <n v="8"/>
    <n v="13"/>
    <n v="162.5"/>
    <n v="19"/>
    <n v="26"/>
    <n v="136.84210526315789"/>
  </r>
  <r>
    <m/>
    <m/>
    <x v="492"/>
    <x v="483"/>
    <n v="22"/>
    <n v="18"/>
    <n v="81.818181818181827"/>
    <n v="3"/>
    <n v="2"/>
    <n v="66.666666666666657"/>
    <n v="25"/>
    <n v="20"/>
    <n v="80"/>
  </r>
  <r>
    <m/>
    <m/>
    <x v="521"/>
    <x v="512"/>
    <m/>
    <m/>
    <e v="#DIV/0!"/>
    <m/>
    <m/>
    <e v="#DIV/0!"/>
    <n v="0"/>
    <n v="0"/>
    <e v="#DIV/0!"/>
  </r>
  <r>
    <m/>
    <m/>
    <x v="710"/>
    <x v="697"/>
    <m/>
    <m/>
    <e v="#DIV/0!"/>
    <m/>
    <m/>
    <e v="#DIV/0!"/>
    <n v="0"/>
    <n v="0"/>
    <e v="#DIV/0!"/>
  </r>
  <r>
    <m/>
    <m/>
    <x v="711"/>
    <x v="698"/>
    <n v="8"/>
    <n v="6"/>
    <n v="75"/>
    <m/>
    <m/>
    <e v="#DIV/0!"/>
    <n v="8"/>
    <n v="6"/>
    <n v="75"/>
  </r>
  <r>
    <m/>
    <m/>
    <x v="810"/>
    <x v="795"/>
    <m/>
    <n v="2"/>
    <e v="#DIV/0!"/>
    <m/>
    <m/>
    <e v="#DIV/0!"/>
    <n v="0"/>
    <n v="2"/>
    <e v="#DIV/0!"/>
  </r>
  <r>
    <m/>
    <m/>
    <x v="149"/>
    <x v="148"/>
    <m/>
    <m/>
    <e v="#DIV/0!"/>
    <m/>
    <m/>
    <e v="#DIV/0!"/>
    <n v="0"/>
    <n v="0"/>
    <e v="#DIV/0!"/>
  </r>
  <r>
    <m/>
    <m/>
    <x v="177"/>
    <x v="176"/>
    <m/>
    <m/>
    <e v="#DIV/0!"/>
    <n v="2"/>
    <n v="26"/>
    <n v="1300"/>
    <n v="2"/>
    <n v="26"/>
    <n v="1300"/>
  </r>
  <r>
    <m/>
    <m/>
    <x v="767"/>
    <x v="753"/>
    <n v="2"/>
    <n v="4"/>
    <n v="200"/>
    <m/>
    <n v="2"/>
    <e v="#DIV/0!"/>
    <n v="2"/>
    <n v="6"/>
    <n v="300"/>
  </r>
  <r>
    <m/>
    <m/>
    <x v="706"/>
    <x v="693"/>
    <m/>
    <m/>
    <e v="#DIV/0!"/>
    <m/>
    <m/>
    <e v="#DIV/0!"/>
    <n v="0"/>
    <n v="0"/>
    <e v="#DIV/0!"/>
  </r>
  <r>
    <m/>
    <m/>
    <x v="811"/>
    <x v="796"/>
    <n v="6"/>
    <m/>
    <n v="0"/>
    <m/>
    <m/>
    <e v="#DIV/0!"/>
    <n v="6"/>
    <n v="0"/>
    <n v="0"/>
  </r>
  <r>
    <m/>
    <m/>
    <x v="812"/>
    <x v="786"/>
    <m/>
    <m/>
    <e v="#DIV/0!"/>
    <m/>
    <m/>
    <e v="#DIV/0!"/>
    <n v="0"/>
    <n v="0"/>
    <e v="#DIV/0!"/>
  </r>
  <r>
    <m/>
    <m/>
    <x v="709"/>
    <x v="696"/>
    <n v="1"/>
    <n v="1"/>
    <n v="100"/>
    <n v="1"/>
    <n v="1"/>
    <n v="100"/>
    <n v="2"/>
    <n v="2"/>
    <n v="100"/>
  </r>
  <r>
    <m/>
    <m/>
    <x v="684"/>
    <x v="671"/>
    <m/>
    <m/>
    <e v="#DIV/0!"/>
    <n v="50"/>
    <n v="98"/>
    <n v="196"/>
    <n v="50"/>
    <n v="98"/>
    <n v="196"/>
  </r>
  <r>
    <m/>
    <m/>
    <x v="678"/>
    <x v="666"/>
    <n v="2"/>
    <n v="4"/>
    <n v="200"/>
    <m/>
    <m/>
    <e v="#DIV/0!"/>
    <n v="2"/>
    <n v="4"/>
    <n v="200"/>
  </r>
  <r>
    <m/>
    <m/>
    <x v="165"/>
    <x v="164"/>
    <m/>
    <m/>
    <e v="#DIV/0!"/>
    <m/>
    <m/>
    <e v="#DIV/0!"/>
    <n v="0"/>
    <n v="0"/>
    <e v="#DIV/0!"/>
  </r>
  <r>
    <m/>
    <m/>
    <x v="7"/>
    <x v="7"/>
    <m/>
    <m/>
    <e v="#DIV/0!"/>
    <n v="10"/>
    <n v="6"/>
    <n v="60"/>
    <n v="10"/>
    <n v="6"/>
    <n v="60"/>
  </r>
  <r>
    <m/>
    <m/>
    <x v="748"/>
    <x v="735"/>
    <m/>
    <m/>
    <e v="#DIV/0!"/>
    <m/>
    <m/>
    <e v="#DIV/0!"/>
    <n v="0"/>
    <n v="0"/>
    <e v="#DIV/0!"/>
  </r>
  <r>
    <m/>
    <m/>
    <x v="334"/>
    <x v="327"/>
    <m/>
    <m/>
    <e v="#DIV/0!"/>
    <m/>
    <m/>
    <e v="#DIV/0!"/>
    <n v="0"/>
    <n v="0"/>
    <e v="#DIV/0!"/>
  </r>
  <r>
    <m/>
    <m/>
    <x v="381"/>
    <x v="374"/>
    <m/>
    <m/>
    <e v="#DIV/0!"/>
    <m/>
    <m/>
    <e v="#DIV/0!"/>
    <n v="0"/>
    <n v="0"/>
    <e v="#DIV/0!"/>
  </r>
  <r>
    <m/>
    <m/>
    <x v="813"/>
    <x v="797"/>
    <m/>
    <m/>
    <e v="#DIV/0!"/>
    <m/>
    <m/>
    <e v="#DIV/0!"/>
    <n v="0"/>
    <n v="0"/>
    <e v="#DIV/0!"/>
  </r>
  <r>
    <m/>
    <m/>
    <x v="707"/>
    <x v="694"/>
    <m/>
    <m/>
    <e v="#DIV/0!"/>
    <m/>
    <m/>
    <e v="#DIV/0!"/>
    <n v="0"/>
    <n v="0"/>
    <e v="#DIV/0!"/>
  </r>
  <r>
    <m/>
    <m/>
    <x v="814"/>
    <x v="798"/>
    <m/>
    <m/>
    <e v="#DIV/0!"/>
    <m/>
    <m/>
    <e v="#DIV/0!"/>
    <n v="0"/>
    <n v="0"/>
    <e v="#DIV/0!"/>
  </r>
  <r>
    <m/>
    <m/>
    <x v="730"/>
    <x v="717"/>
    <n v="2"/>
    <n v="1"/>
    <n v="50"/>
    <m/>
    <m/>
    <e v="#DIV/0!"/>
    <n v="2"/>
    <n v="1"/>
    <n v="50"/>
  </r>
  <r>
    <m/>
    <m/>
    <x v="491"/>
    <x v="482"/>
    <n v="2"/>
    <m/>
    <n v="0"/>
    <n v="1"/>
    <m/>
    <n v="0"/>
    <n v="3"/>
    <n v="0"/>
    <n v="0"/>
  </r>
  <r>
    <m/>
    <m/>
    <x v="815"/>
    <x v="799"/>
    <n v="1"/>
    <m/>
    <n v="0"/>
    <m/>
    <m/>
    <e v="#DIV/0!"/>
    <n v="1"/>
    <n v="0"/>
    <n v="0"/>
  </r>
  <r>
    <m/>
    <m/>
    <x v="15"/>
    <x v="15"/>
    <m/>
    <m/>
    <e v="#DIV/0!"/>
    <n v="220"/>
    <n v="238"/>
    <n v="108.18181818181817"/>
    <n v="220"/>
    <n v="238"/>
    <n v="108.18181818181817"/>
  </r>
  <r>
    <m/>
    <m/>
    <x v="321"/>
    <x v="315"/>
    <m/>
    <m/>
    <e v="#DIV/0!"/>
    <n v="1"/>
    <n v="1"/>
    <n v="100"/>
    <n v="1"/>
    <n v="1"/>
    <n v="100"/>
  </r>
  <r>
    <m/>
    <m/>
    <x v="184"/>
    <x v="183"/>
    <m/>
    <m/>
    <e v="#DIV/0!"/>
    <n v="1"/>
    <n v="1"/>
    <n v="100"/>
    <n v="1"/>
    <n v="1"/>
    <n v="100"/>
  </r>
  <r>
    <m/>
    <m/>
    <x v="330"/>
    <x v="323"/>
    <m/>
    <m/>
    <e v="#DIV/0!"/>
    <n v="1"/>
    <n v="1"/>
    <n v="100"/>
    <n v="1"/>
    <n v="1"/>
    <n v="100"/>
  </r>
  <r>
    <m/>
    <m/>
    <x v="816"/>
    <x v="800"/>
    <n v="1"/>
    <m/>
    <n v="0"/>
    <n v="1"/>
    <m/>
    <n v="0"/>
    <n v="2"/>
    <n v="0"/>
    <n v="0"/>
  </r>
  <r>
    <m/>
    <m/>
    <x v="817"/>
    <x v="801"/>
    <n v="1"/>
    <n v="2"/>
    <n v="200"/>
    <m/>
    <m/>
    <e v="#DIV/0!"/>
    <n v="1"/>
    <n v="2"/>
    <n v="200"/>
  </r>
  <r>
    <m/>
    <m/>
    <x v="184"/>
    <x v="183"/>
    <m/>
    <m/>
    <e v="#DIV/0!"/>
    <m/>
    <m/>
    <e v="#DIV/0!"/>
    <n v="0"/>
    <n v="0"/>
    <e v="#DIV/0!"/>
  </r>
  <r>
    <m/>
    <m/>
    <x v="690"/>
    <x v="677"/>
    <n v="1"/>
    <m/>
    <n v="0"/>
    <m/>
    <m/>
    <e v="#DIV/0!"/>
    <n v="1"/>
    <n v="0"/>
    <n v="0"/>
  </r>
  <r>
    <m/>
    <m/>
    <x v="818"/>
    <x v="802"/>
    <n v="1"/>
    <m/>
    <n v="0"/>
    <m/>
    <m/>
    <e v="#DIV/0!"/>
    <n v="1"/>
    <n v="0"/>
    <n v="0"/>
  </r>
  <r>
    <m/>
    <m/>
    <x v="809"/>
    <x v="794"/>
    <n v="1"/>
    <m/>
    <n v="0"/>
    <m/>
    <m/>
    <e v="#DIV/0!"/>
    <n v="1"/>
    <n v="0"/>
    <n v="0"/>
  </r>
  <r>
    <m/>
    <m/>
    <x v="764"/>
    <x v="750"/>
    <n v="1"/>
    <m/>
    <n v="0"/>
    <m/>
    <m/>
    <e v="#DIV/0!"/>
    <n v="1"/>
    <n v="0"/>
    <n v="0"/>
  </r>
  <r>
    <m/>
    <m/>
    <x v="688"/>
    <x v="675"/>
    <m/>
    <n v="1"/>
    <e v="#DIV/0!"/>
    <m/>
    <m/>
    <e v="#DIV/0!"/>
    <n v="0"/>
    <n v="1"/>
    <e v="#DIV/0!"/>
  </r>
  <r>
    <m/>
    <m/>
    <x v="331"/>
    <x v="324"/>
    <m/>
    <m/>
    <e v="#DIV/0!"/>
    <m/>
    <n v="1"/>
    <e v="#DIV/0!"/>
    <n v="0"/>
    <n v="1"/>
    <e v="#DIV/0!"/>
  </r>
  <r>
    <m/>
    <m/>
    <x v="9"/>
    <x v="9"/>
    <m/>
    <m/>
    <e v="#DIV/0!"/>
    <m/>
    <n v="37"/>
    <e v="#DIV/0!"/>
    <n v="0"/>
    <n v="37"/>
    <e v="#DIV/0!"/>
  </r>
  <r>
    <m/>
    <m/>
    <x v="145"/>
    <x v="144"/>
    <m/>
    <m/>
    <e v="#DIV/0!"/>
    <m/>
    <n v="1"/>
    <e v="#DIV/0!"/>
    <n v="0"/>
    <n v="1"/>
    <e v="#DIV/0!"/>
  </r>
  <r>
    <m/>
    <m/>
    <x v="819"/>
    <x v="803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ortoped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9758"/>
    <n v="6915"/>
    <n v="70.864931338389013"/>
    <n v="0"/>
    <n v="0"/>
    <e v="#DIV/0!"/>
    <n v="9758"/>
    <n v="6915"/>
    <n v="70.864931338389013"/>
  </r>
  <r>
    <m/>
    <m/>
    <x v="1"/>
    <x v="1"/>
    <n v="5302"/>
    <n v="3780"/>
    <n v="71.29385137683893"/>
    <m/>
    <m/>
    <e v="#DIV/0!"/>
    <n v="5302"/>
    <n v="3780"/>
    <n v="71.29385137683893"/>
  </r>
  <r>
    <m/>
    <m/>
    <x v="2"/>
    <x v="2"/>
    <n v="4456"/>
    <n v="3135"/>
    <n v="70.354578096947932"/>
    <m/>
    <m/>
    <e v="#DIV/0!"/>
    <n v="4456"/>
    <n v="3135"/>
    <n v="70.354578096947932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5142"/>
    <n v="3791"/>
    <n v="73.726176584986391"/>
    <n v="18550"/>
    <n v="14838"/>
    <n v="79.989218328840977"/>
    <n v="23692"/>
    <n v="18601"/>
    <n v="78.511733918622312"/>
  </r>
  <r>
    <m/>
    <s v="Операције"/>
    <x v="0"/>
    <x v="0"/>
    <n v="0"/>
    <n v="13"/>
    <e v="#DIV/0!"/>
    <n v="165"/>
    <n v="123"/>
    <n v="74.545454545454547"/>
    <n v="165"/>
    <n v="136"/>
    <n v="82.424242424242422"/>
  </r>
  <r>
    <m/>
    <m/>
    <x v="172"/>
    <x v="171"/>
    <m/>
    <m/>
    <e v="#DIV/0!"/>
    <m/>
    <m/>
    <e v="#DIV/0!"/>
    <n v="0"/>
    <n v="0"/>
    <e v="#DIV/0!"/>
  </r>
  <r>
    <m/>
    <m/>
    <x v="677"/>
    <x v="665"/>
    <m/>
    <m/>
    <e v="#DIV/0!"/>
    <m/>
    <m/>
    <e v="#DIV/0!"/>
    <n v="0"/>
    <n v="0"/>
    <e v="#DIV/0!"/>
  </r>
  <r>
    <m/>
    <m/>
    <x v="159"/>
    <x v="158"/>
    <m/>
    <m/>
    <e v="#DIV/0!"/>
    <m/>
    <m/>
    <e v="#DIV/0!"/>
    <n v="0"/>
    <n v="0"/>
    <e v="#DIV/0!"/>
  </r>
  <r>
    <m/>
    <m/>
    <x v="632"/>
    <x v="620"/>
    <m/>
    <n v="1"/>
    <e v="#DIV/0!"/>
    <m/>
    <m/>
    <e v="#DIV/0!"/>
    <n v="0"/>
    <n v="1"/>
    <e v="#DIV/0!"/>
  </r>
  <r>
    <m/>
    <m/>
    <x v="531"/>
    <x v="522"/>
    <m/>
    <n v="1"/>
    <e v="#DIV/0!"/>
    <m/>
    <m/>
    <e v="#DIV/0!"/>
    <n v="0"/>
    <n v="1"/>
    <e v="#DIV/0!"/>
  </r>
  <r>
    <m/>
    <m/>
    <x v="820"/>
    <x v="804"/>
    <m/>
    <m/>
    <e v="#DIV/0!"/>
    <n v="80"/>
    <n v="44"/>
    <n v="55.000000000000007"/>
    <n v="80"/>
    <n v="44"/>
    <n v="55.000000000000007"/>
  </r>
  <r>
    <m/>
    <m/>
    <x v="821"/>
    <x v="805"/>
    <m/>
    <m/>
    <e v="#DIV/0!"/>
    <m/>
    <m/>
    <e v="#DIV/0!"/>
    <n v="0"/>
    <n v="0"/>
    <e v="#DIV/0!"/>
  </r>
  <r>
    <m/>
    <m/>
    <x v="822"/>
    <x v="806"/>
    <m/>
    <m/>
    <e v="#DIV/0!"/>
    <m/>
    <m/>
    <e v="#DIV/0!"/>
    <n v="0"/>
    <n v="0"/>
    <e v="#DIV/0!"/>
  </r>
  <r>
    <m/>
    <m/>
    <x v="823"/>
    <x v="807"/>
    <m/>
    <m/>
    <e v="#DIV/0!"/>
    <n v="3"/>
    <n v="2"/>
    <n v="66.666666666666657"/>
    <n v="3"/>
    <n v="2"/>
    <n v="66.666666666666657"/>
  </r>
  <r>
    <m/>
    <m/>
    <x v="824"/>
    <x v="808"/>
    <m/>
    <m/>
    <e v="#DIV/0!"/>
    <n v="1"/>
    <n v="1"/>
    <n v="100"/>
    <n v="1"/>
    <n v="1"/>
    <n v="100"/>
  </r>
  <r>
    <m/>
    <m/>
    <x v="825"/>
    <x v="809"/>
    <m/>
    <m/>
    <e v="#DIV/0!"/>
    <n v="56"/>
    <n v="44"/>
    <n v="78.571428571428569"/>
    <n v="56"/>
    <n v="44"/>
    <n v="78.571428571428569"/>
  </r>
  <r>
    <m/>
    <m/>
    <x v="826"/>
    <x v="810"/>
    <m/>
    <m/>
    <e v="#DIV/0!"/>
    <n v="18"/>
    <n v="19"/>
    <n v="105.55555555555556"/>
    <n v="18"/>
    <n v="19"/>
    <n v="105.55555555555556"/>
  </r>
  <r>
    <m/>
    <m/>
    <x v="827"/>
    <x v="811"/>
    <m/>
    <m/>
    <e v="#DIV/0!"/>
    <m/>
    <n v="6"/>
    <e v="#DIV/0!"/>
    <n v="0"/>
    <n v="6"/>
    <e v="#DIV/0!"/>
  </r>
  <r>
    <m/>
    <m/>
    <x v="828"/>
    <x v="812"/>
    <m/>
    <m/>
    <e v="#DIV/0!"/>
    <n v="1"/>
    <n v="1"/>
    <n v="100"/>
    <n v="1"/>
    <n v="1"/>
    <n v="100"/>
  </r>
  <r>
    <m/>
    <m/>
    <x v="538"/>
    <x v="529"/>
    <m/>
    <m/>
    <e v="#DIV/0!"/>
    <m/>
    <m/>
    <e v="#DIV/0!"/>
    <n v="0"/>
    <n v="0"/>
    <e v="#DIV/0!"/>
  </r>
  <r>
    <m/>
    <m/>
    <x v="688"/>
    <x v="675"/>
    <m/>
    <m/>
    <e v="#DIV/0!"/>
    <m/>
    <m/>
    <e v="#DIV/0!"/>
    <n v="0"/>
    <n v="0"/>
    <e v="#DIV/0!"/>
  </r>
  <r>
    <m/>
    <m/>
    <x v="97"/>
    <x v="96"/>
    <m/>
    <m/>
    <e v="#DIV/0!"/>
    <m/>
    <m/>
    <e v="#DIV/0!"/>
    <n v="0"/>
    <n v="0"/>
    <e v="#DIV/0!"/>
  </r>
  <r>
    <m/>
    <m/>
    <x v="829"/>
    <x v="813"/>
    <m/>
    <m/>
    <e v="#DIV/0!"/>
    <m/>
    <m/>
    <e v="#DIV/0!"/>
    <n v="0"/>
    <n v="0"/>
    <e v="#DIV/0!"/>
  </r>
  <r>
    <m/>
    <m/>
    <x v="830"/>
    <x v="814"/>
    <m/>
    <m/>
    <e v="#DIV/0!"/>
    <m/>
    <m/>
    <e v="#DIV/0!"/>
    <n v="0"/>
    <n v="0"/>
    <e v="#DIV/0!"/>
  </r>
  <r>
    <m/>
    <m/>
    <x v="490"/>
    <x v="481"/>
    <m/>
    <m/>
    <e v="#DIV/0!"/>
    <m/>
    <m/>
    <e v="#DIV/0!"/>
    <n v="0"/>
    <n v="0"/>
    <e v="#DIV/0!"/>
  </r>
  <r>
    <m/>
    <m/>
    <x v="809"/>
    <x v="794"/>
    <m/>
    <m/>
    <e v="#DIV/0!"/>
    <m/>
    <m/>
    <e v="#DIV/0!"/>
    <n v="0"/>
    <n v="0"/>
    <e v="#DIV/0!"/>
  </r>
  <r>
    <m/>
    <m/>
    <x v="634"/>
    <x v="622"/>
    <m/>
    <m/>
    <e v="#DIV/0!"/>
    <m/>
    <m/>
    <e v="#DIV/0!"/>
    <n v="0"/>
    <n v="0"/>
    <e v="#DIV/0!"/>
  </r>
  <r>
    <m/>
    <m/>
    <x v="692"/>
    <x v="679"/>
    <m/>
    <m/>
    <e v="#DIV/0!"/>
    <m/>
    <m/>
    <e v="#DIV/0!"/>
    <n v="0"/>
    <n v="0"/>
    <e v="#DIV/0!"/>
  </r>
  <r>
    <m/>
    <m/>
    <x v="641"/>
    <x v="629"/>
    <m/>
    <m/>
    <e v="#DIV/0!"/>
    <m/>
    <n v="1"/>
    <e v="#DIV/0!"/>
    <n v="0"/>
    <n v="1"/>
    <e v="#DIV/0!"/>
  </r>
  <r>
    <m/>
    <m/>
    <x v="831"/>
    <x v="815"/>
    <m/>
    <m/>
    <e v="#DIV/0!"/>
    <m/>
    <m/>
    <e v="#DIV/0!"/>
    <n v="0"/>
    <n v="0"/>
    <e v="#DIV/0!"/>
  </r>
  <r>
    <m/>
    <m/>
    <x v="694"/>
    <x v="681"/>
    <m/>
    <m/>
    <e v="#DIV/0!"/>
    <m/>
    <m/>
    <e v="#DIV/0!"/>
    <n v="0"/>
    <n v="0"/>
    <e v="#DIV/0!"/>
  </r>
  <r>
    <m/>
    <m/>
    <x v="832"/>
    <x v="816"/>
    <m/>
    <m/>
    <e v="#DIV/0!"/>
    <m/>
    <m/>
    <e v="#DIV/0!"/>
    <n v="0"/>
    <n v="0"/>
    <e v="#DIV/0!"/>
  </r>
  <r>
    <m/>
    <m/>
    <x v="833"/>
    <x v="817"/>
    <m/>
    <m/>
    <e v="#DIV/0!"/>
    <m/>
    <m/>
    <e v="#DIV/0!"/>
    <n v="0"/>
    <n v="0"/>
    <e v="#DIV/0!"/>
  </r>
  <r>
    <m/>
    <m/>
    <x v="834"/>
    <x v="818"/>
    <m/>
    <m/>
    <e v="#DIV/0!"/>
    <m/>
    <m/>
    <e v="#DIV/0!"/>
    <n v="0"/>
    <n v="0"/>
    <e v="#DIV/0!"/>
  </r>
  <r>
    <m/>
    <m/>
    <x v="835"/>
    <x v="819"/>
    <m/>
    <m/>
    <e v="#DIV/0!"/>
    <m/>
    <m/>
    <e v="#DIV/0!"/>
    <n v="0"/>
    <n v="0"/>
    <e v="#DIV/0!"/>
  </r>
  <r>
    <m/>
    <m/>
    <x v="836"/>
    <x v="820"/>
    <m/>
    <m/>
    <e v="#DIV/0!"/>
    <m/>
    <m/>
    <e v="#DIV/0!"/>
    <n v="0"/>
    <n v="0"/>
    <e v="#DIV/0!"/>
  </r>
  <r>
    <m/>
    <m/>
    <x v="837"/>
    <x v="821"/>
    <m/>
    <m/>
    <e v="#DIV/0!"/>
    <m/>
    <m/>
    <e v="#DIV/0!"/>
    <n v="0"/>
    <n v="0"/>
    <e v="#DIV/0!"/>
  </r>
  <r>
    <m/>
    <m/>
    <x v="838"/>
    <x v="822"/>
    <m/>
    <m/>
    <e v="#DIV/0!"/>
    <m/>
    <m/>
    <e v="#DIV/0!"/>
    <n v="0"/>
    <n v="0"/>
    <e v="#DIV/0!"/>
  </r>
  <r>
    <m/>
    <m/>
    <x v="839"/>
    <x v="823"/>
    <m/>
    <m/>
    <e v="#DIV/0!"/>
    <m/>
    <m/>
    <e v="#DIV/0!"/>
    <n v="0"/>
    <n v="0"/>
    <e v="#DIV/0!"/>
  </r>
  <r>
    <m/>
    <m/>
    <x v="829"/>
    <x v="813"/>
    <m/>
    <m/>
    <e v="#DIV/0!"/>
    <m/>
    <m/>
    <e v="#DIV/0!"/>
    <n v="0"/>
    <n v="0"/>
    <e v="#DIV/0!"/>
  </r>
  <r>
    <m/>
    <m/>
    <x v="840"/>
    <x v="824"/>
    <m/>
    <m/>
    <e v="#DIV/0!"/>
    <m/>
    <m/>
    <e v="#DIV/0!"/>
    <n v="0"/>
    <n v="0"/>
    <e v="#DIV/0!"/>
  </r>
  <r>
    <m/>
    <m/>
    <x v="841"/>
    <x v="825"/>
    <m/>
    <m/>
    <e v="#DIV/0!"/>
    <m/>
    <m/>
    <e v="#DIV/0!"/>
    <n v="0"/>
    <n v="0"/>
    <e v="#DIV/0!"/>
  </r>
  <r>
    <m/>
    <m/>
    <x v="533"/>
    <x v="524"/>
    <m/>
    <m/>
    <e v="#DIV/0!"/>
    <m/>
    <m/>
    <e v="#DIV/0!"/>
    <n v="0"/>
    <n v="0"/>
    <e v="#DIV/0!"/>
  </r>
  <r>
    <m/>
    <m/>
    <x v="842"/>
    <x v="826"/>
    <m/>
    <m/>
    <e v="#DIV/0!"/>
    <m/>
    <m/>
    <e v="#DIV/0!"/>
    <n v="0"/>
    <n v="0"/>
    <e v="#DIV/0!"/>
  </r>
  <r>
    <m/>
    <m/>
    <x v="830"/>
    <x v="814"/>
    <m/>
    <m/>
    <e v="#DIV/0!"/>
    <m/>
    <m/>
    <e v="#DIV/0!"/>
    <n v="0"/>
    <n v="0"/>
    <e v="#DIV/0!"/>
  </r>
  <r>
    <m/>
    <m/>
    <x v="843"/>
    <x v="827"/>
    <m/>
    <m/>
    <e v="#DIV/0!"/>
    <m/>
    <m/>
    <e v="#DIV/0!"/>
    <n v="0"/>
    <n v="0"/>
    <e v="#DIV/0!"/>
  </r>
  <r>
    <m/>
    <m/>
    <x v="844"/>
    <x v="828"/>
    <m/>
    <m/>
    <e v="#DIV/0!"/>
    <m/>
    <m/>
    <e v="#DIV/0!"/>
    <n v="0"/>
    <n v="0"/>
    <e v="#DIV/0!"/>
  </r>
  <r>
    <m/>
    <m/>
    <x v="583"/>
    <x v="574"/>
    <m/>
    <m/>
    <e v="#DIV/0!"/>
    <m/>
    <m/>
    <e v="#DIV/0!"/>
    <n v="0"/>
    <n v="0"/>
    <e v="#DIV/0!"/>
  </r>
  <r>
    <m/>
    <m/>
    <x v="845"/>
    <x v="829"/>
    <m/>
    <m/>
    <e v="#DIV/0!"/>
    <m/>
    <m/>
    <e v="#DIV/0!"/>
    <n v="0"/>
    <n v="0"/>
    <e v="#DIV/0!"/>
  </r>
  <r>
    <m/>
    <m/>
    <x v="846"/>
    <x v="830"/>
    <m/>
    <m/>
    <e v="#DIV/0!"/>
    <m/>
    <m/>
    <e v="#DIV/0!"/>
    <n v="0"/>
    <n v="0"/>
    <e v="#DIV/0!"/>
  </r>
  <r>
    <m/>
    <m/>
    <x v="847"/>
    <x v="831"/>
    <m/>
    <m/>
    <e v="#DIV/0!"/>
    <m/>
    <m/>
    <e v="#DIV/0!"/>
    <n v="0"/>
    <n v="0"/>
    <e v="#DIV/0!"/>
  </r>
  <r>
    <m/>
    <m/>
    <x v="848"/>
    <x v="832"/>
    <m/>
    <m/>
    <e v="#DIV/0!"/>
    <m/>
    <m/>
    <e v="#DIV/0!"/>
    <n v="0"/>
    <n v="0"/>
    <e v="#DIV/0!"/>
  </r>
  <r>
    <m/>
    <m/>
    <x v="849"/>
    <x v="833"/>
    <m/>
    <m/>
    <e v="#DIV/0!"/>
    <n v="2"/>
    <m/>
    <n v="0"/>
    <n v="2"/>
    <n v="0"/>
    <n v="0"/>
  </r>
  <r>
    <m/>
    <m/>
    <x v="850"/>
    <x v="834"/>
    <m/>
    <m/>
    <e v="#DIV/0!"/>
    <m/>
    <m/>
    <e v="#DIV/0!"/>
    <n v="0"/>
    <n v="0"/>
    <e v="#DIV/0!"/>
  </r>
  <r>
    <m/>
    <m/>
    <x v="851"/>
    <x v="835"/>
    <m/>
    <m/>
    <e v="#DIV/0!"/>
    <m/>
    <m/>
    <e v="#DIV/0!"/>
    <n v="0"/>
    <n v="0"/>
    <e v="#DIV/0!"/>
  </r>
  <r>
    <m/>
    <m/>
    <x v="852"/>
    <x v="836"/>
    <m/>
    <m/>
    <e v="#DIV/0!"/>
    <n v="3"/>
    <n v="1"/>
    <n v="33.333333333333329"/>
    <n v="3"/>
    <n v="1"/>
    <n v="33.333333333333329"/>
  </r>
  <r>
    <m/>
    <m/>
    <x v="853"/>
    <x v="837"/>
    <m/>
    <m/>
    <e v="#DIV/0!"/>
    <m/>
    <n v="1"/>
    <e v="#DIV/0!"/>
    <n v="0"/>
    <n v="1"/>
    <e v="#DIV/0!"/>
  </r>
  <r>
    <m/>
    <m/>
    <x v="854"/>
    <x v="838"/>
    <m/>
    <m/>
    <e v="#DIV/0!"/>
    <m/>
    <m/>
    <e v="#DIV/0!"/>
    <n v="0"/>
    <n v="0"/>
    <e v="#DIV/0!"/>
  </r>
  <r>
    <m/>
    <m/>
    <x v="855"/>
    <x v="839"/>
    <m/>
    <m/>
    <e v="#DIV/0!"/>
    <m/>
    <m/>
    <e v="#DIV/0!"/>
    <n v="0"/>
    <n v="0"/>
    <e v="#DIV/0!"/>
  </r>
  <r>
    <m/>
    <m/>
    <x v="856"/>
    <x v="840"/>
    <m/>
    <m/>
    <e v="#DIV/0!"/>
    <m/>
    <m/>
    <e v="#DIV/0!"/>
    <n v="0"/>
    <n v="0"/>
    <e v="#DIV/0!"/>
  </r>
  <r>
    <m/>
    <m/>
    <x v="857"/>
    <x v="841"/>
    <m/>
    <n v="2"/>
    <e v="#DIV/0!"/>
    <n v="1"/>
    <m/>
    <n v="0"/>
    <n v="1"/>
    <n v="2"/>
    <n v="200"/>
  </r>
  <r>
    <m/>
    <m/>
    <x v="858"/>
    <x v="842"/>
    <m/>
    <n v="4"/>
    <e v="#DIV/0!"/>
    <m/>
    <m/>
    <e v="#DIV/0!"/>
    <n v="0"/>
    <n v="4"/>
    <e v="#DIV/0!"/>
  </r>
  <r>
    <m/>
    <m/>
    <x v="859"/>
    <x v="843"/>
    <m/>
    <n v="1"/>
    <e v="#DIV/0!"/>
    <m/>
    <m/>
    <e v="#DIV/0!"/>
    <n v="0"/>
    <n v="1"/>
    <e v="#DIV/0!"/>
  </r>
  <r>
    <m/>
    <m/>
    <x v="592"/>
    <x v="583"/>
    <m/>
    <n v="3"/>
    <e v="#DIV/0!"/>
    <m/>
    <m/>
    <e v="#DIV/0!"/>
    <n v="0"/>
    <n v="3"/>
    <e v="#DIV/0!"/>
  </r>
  <r>
    <m/>
    <m/>
    <x v="860"/>
    <x v="844"/>
    <m/>
    <n v="1"/>
    <e v="#DIV/0!"/>
    <m/>
    <m/>
    <e v="#DIV/0!"/>
    <n v="0"/>
    <n v="1"/>
    <e v="#DIV/0!"/>
  </r>
  <r>
    <m/>
    <m/>
    <x v="861"/>
    <x v="845"/>
    <m/>
    <m/>
    <e v="#DIV/0!"/>
    <m/>
    <n v="2"/>
    <e v="#DIV/0!"/>
    <n v="0"/>
    <n v="2"/>
    <e v="#DIV/0!"/>
  </r>
  <r>
    <m/>
    <m/>
    <x v="862"/>
    <x v="846"/>
    <m/>
    <m/>
    <e v="#DIV/0!"/>
    <m/>
    <n v="1"/>
    <e v="#DIV/0!"/>
    <n v="0"/>
    <n v="1"/>
    <e v="#DIV/0!"/>
  </r>
  <r>
    <m/>
    <m/>
    <x v="0"/>
    <x v="0"/>
    <n v="5142"/>
    <n v="3778"/>
    <n v="73.4733566705562"/>
    <n v="18385"/>
    <n v="14715"/>
    <n v="80.038074517269507"/>
    <n v="23527"/>
    <n v="18465"/>
    <n v="78.484294640200631"/>
  </r>
  <r>
    <m/>
    <m/>
    <x v="586"/>
    <x v="577"/>
    <m/>
    <m/>
    <e v="#DIV/0!"/>
    <m/>
    <m/>
    <e v="#DIV/0!"/>
    <n v="0"/>
    <n v="0"/>
    <e v="#DIV/0!"/>
  </r>
  <r>
    <m/>
    <m/>
    <x v="168"/>
    <x v="167"/>
    <m/>
    <m/>
    <e v="#DIV/0!"/>
    <n v="1"/>
    <n v="2"/>
    <n v="200"/>
    <n v="1"/>
    <n v="2"/>
    <n v="200"/>
  </r>
  <r>
    <m/>
    <m/>
    <x v="182"/>
    <x v="181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165"/>
    <x v="164"/>
    <m/>
    <m/>
    <e v="#DIV/0!"/>
    <m/>
    <n v="2"/>
    <e v="#DIV/0!"/>
    <n v="0"/>
    <n v="2"/>
    <e v="#DIV/0!"/>
  </r>
  <r>
    <m/>
    <m/>
    <x v="167"/>
    <x v="166"/>
    <m/>
    <m/>
    <e v="#DIV/0!"/>
    <m/>
    <n v="2"/>
    <e v="#DIV/0!"/>
    <n v="0"/>
    <n v="2"/>
    <e v="#DIV/0!"/>
  </r>
  <r>
    <m/>
    <m/>
    <x v="169"/>
    <x v="168"/>
    <m/>
    <m/>
    <e v="#DIV/0!"/>
    <m/>
    <n v="1"/>
    <e v="#DIV/0!"/>
    <n v="0"/>
    <n v="1"/>
    <e v="#DIV/0!"/>
  </r>
  <r>
    <m/>
    <m/>
    <x v="172"/>
    <x v="171"/>
    <n v="64"/>
    <n v="50"/>
    <n v="78.125"/>
    <n v="1"/>
    <n v="2"/>
    <n v="200"/>
    <n v="65"/>
    <n v="52"/>
    <n v="80"/>
  </r>
  <r>
    <m/>
    <m/>
    <x v="90"/>
    <x v="89"/>
    <n v="18"/>
    <n v="17"/>
    <n v="94.444444444444443"/>
    <m/>
    <m/>
    <e v="#DIV/0!"/>
    <n v="18"/>
    <n v="17"/>
    <n v="94.444444444444443"/>
  </r>
  <r>
    <m/>
    <m/>
    <x v="753"/>
    <x v="740"/>
    <n v="1"/>
    <m/>
    <n v="0"/>
    <m/>
    <m/>
    <e v="#DIV/0!"/>
    <n v="1"/>
    <n v="0"/>
    <n v="0"/>
  </r>
  <r>
    <m/>
    <m/>
    <x v="109"/>
    <x v="108"/>
    <n v="843"/>
    <n v="783"/>
    <n v="92.882562277580078"/>
    <n v="1309"/>
    <n v="960"/>
    <n v="73.338426279602757"/>
    <n v="2152"/>
    <n v="1743"/>
    <n v="80.994423791821561"/>
  </r>
  <r>
    <m/>
    <m/>
    <x v="677"/>
    <x v="665"/>
    <n v="7"/>
    <n v="7"/>
    <n v="100"/>
    <m/>
    <m/>
    <e v="#DIV/0!"/>
    <n v="7"/>
    <n v="7"/>
    <n v="100"/>
  </r>
  <r>
    <m/>
    <m/>
    <x v="809"/>
    <x v="794"/>
    <m/>
    <m/>
    <e v="#DIV/0!"/>
    <m/>
    <m/>
    <e v="#DIV/0!"/>
    <n v="0"/>
    <n v="0"/>
    <e v="#DIV/0!"/>
  </r>
  <r>
    <m/>
    <m/>
    <x v="14"/>
    <x v="14"/>
    <n v="41"/>
    <n v="19"/>
    <n v="46.341463414634148"/>
    <n v="223"/>
    <n v="146"/>
    <n v="65.470852017937219"/>
    <n v="264"/>
    <n v="165"/>
    <n v="62.5"/>
  </r>
  <r>
    <m/>
    <m/>
    <x v="863"/>
    <x v="847"/>
    <n v="27"/>
    <n v="17"/>
    <n v="62.962962962962962"/>
    <m/>
    <m/>
    <e v="#DIV/0!"/>
    <n v="27"/>
    <n v="17"/>
    <n v="62.962962962962962"/>
  </r>
  <r>
    <m/>
    <m/>
    <x v="864"/>
    <x v="848"/>
    <n v="13"/>
    <n v="13"/>
    <n v="100"/>
    <m/>
    <m/>
    <e v="#DIV/0!"/>
    <n v="13"/>
    <n v="13"/>
    <n v="100"/>
  </r>
  <r>
    <m/>
    <m/>
    <x v="865"/>
    <x v="849"/>
    <n v="3"/>
    <n v="1"/>
    <n v="33.333333333333329"/>
    <m/>
    <m/>
    <e v="#DIV/0!"/>
    <n v="3"/>
    <n v="1"/>
    <n v="33.333333333333329"/>
  </r>
  <r>
    <m/>
    <m/>
    <x v="866"/>
    <x v="850"/>
    <n v="4"/>
    <n v="4"/>
    <n v="100"/>
    <m/>
    <m/>
    <e v="#DIV/0!"/>
    <n v="4"/>
    <n v="4"/>
    <n v="100"/>
  </r>
  <r>
    <m/>
    <m/>
    <x v="867"/>
    <x v="851"/>
    <n v="2"/>
    <n v="4"/>
    <n v="200"/>
    <m/>
    <m/>
    <e v="#DIV/0!"/>
    <n v="2"/>
    <n v="4"/>
    <n v="200"/>
  </r>
  <r>
    <m/>
    <m/>
    <x v="868"/>
    <x v="852"/>
    <n v="1"/>
    <n v="5"/>
    <n v="500"/>
    <m/>
    <m/>
    <e v="#DIV/0!"/>
    <n v="1"/>
    <n v="5"/>
    <n v="500"/>
  </r>
  <r>
    <m/>
    <m/>
    <x v="869"/>
    <x v="853"/>
    <n v="1"/>
    <n v="1"/>
    <n v="100"/>
    <m/>
    <m/>
    <e v="#DIV/0!"/>
    <n v="1"/>
    <n v="1"/>
    <n v="100"/>
  </r>
  <r>
    <m/>
    <m/>
    <x v="870"/>
    <x v="854"/>
    <m/>
    <n v="1"/>
    <e v="#DIV/0!"/>
    <m/>
    <m/>
    <e v="#DIV/0!"/>
    <n v="0"/>
    <n v="1"/>
    <e v="#DIV/0!"/>
  </r>
  <r>
    <m/>
    <m/>
    <x v="871"/>
    <x v="855"/>
    <n v="9"/>
    <n v="3"/>
    <n v="33.333333333333329"/>
    <m/>
    <m/>
    <e v="#DIV/0!"/>
    <n v="9"/>
    <n v="3"/>
    <n v="33.333333333333329"/>
  </r>
  <r>
    <m/>
    <m/>
    <x v="872"/>
    <x v="856"/>
    <m/>
    <m/>
    <e v="#DIV/0!"/>
    <m/>
    <m/>
    <e v="#DIV/0!"/>
    <n v="0"/>
    <n v="0"/>
    <e v="#DIV/0!"/>
  </r>
  <r>
    <m/>
    <m/>
    <x v="873"/>
    <x v="857"/>
    <n v="32"/>
    <n v="18"/>
    <n v="56.25"/>
    <n v="1"/>
    <m/>
    <n v="0"/>
    <n v="33"/>
    <n v="18"/>
    <n v="54.54545454545454"/>
  </r>
  <r>
    <m/>
    <m/>
    <x v="874"/>
    <x v="858"/>
    <n v="9"/>
    <n v="11"/>
    <n v="122.22222222222223"/>
    <m/>
    <m/>
    <e v="#DIV/0!"/>
    <n v="9"/>
    <n v="11"/>
    <n v="122.22222222222223"/>
  </r>
  <r>
    <m/>
    <m/>
    <x v="875"/>
    <x v="859"/>
    <n v="230"/>
    <n v="143"/>
    <n v="62.173913043478258"/>
    <n v="7"/>
    <n v="2"/>
    <n v="28.571428571428569"/>
    <n v="237"/>
    <n v="145"/>
    <n v="61.181434599156113"/>
  </r>
  <r>
    <m/>
    <m/>
    <x v="876"/>
    <x v="860"/>
    <n v="1"/>
    <m/>
    <n v="0"/>
    <m/>
    <m/>
    <e v="#DIV/0!"/>
    <n v="1"/>
    <n v="0"/>
    <n v="0"/>
  </r>
  <r>
    <m/>
    <m/>
    <x v="877"/>
    <x v="861"/>
    <n v="5"/>
    <n v="7"/>
    <n v="140"/>
    <m/>
    <m/>
    <e v="#DIV/0!"/>
    <n v="5"/>
    <n v="7"/>
    <n v="140"/>
  </r>
  <r>
    <m/>
    <m/>
    <x v="878"/>
    <x v="862"/>
    <n v="8"/>
    <n v="6"/>
    <n v="75"/>
    <m/>
    <m/>
    <e v="#DIV/0!"/>
    <n v="8"/>
    <n v="6"/>
    <n v="75"/>
  </r>
  <r>
    <m/>
    <m/>
    <x v="879"/>
    <x v="863"/>
    <n v="25"/>
    <n v="22"/>
    <n v="88"/>
    <m/>
    <m/>
    <e v="#DIV/0!"/>
    <n v="25"/>
    <n v="22"/>
    <n v="88"/>
  </r>
  <r>
    <m/>
    <m/>
    <x v="880"/>
    <x v="864"/>
    <n v="3"/>
    <n v="2"/>
    <n v="66.666666666666657"/>
    <m/>
    <m/>
    <e v="#DIV/0!"/>
    <n v="3"/>
    <n v="2"/>
    <n v="66.666666666666657"/>
  </r>
  <r>
    <m/>
    <m/>
    <x v="881"/>
    <x v="865"/>
    <n v="3"/>
    <n v="1"/>
    <n v="33.333333333333329"/>
    <m/>
    <m/>
    <e v="#DIV/0!"/>
    <n v="3"/>
    <n v="1"/>
    <n v="33.333333333333329"/>
  </r>
  <r>
    <m/>
    <m/>
    <x v="882"/>
    <x v="866"/>
    <n v="37"/>
    <n v="27"/>
    <n v="72.972972972972968"/>
    <m/>
    <m/>
    <e v="#DIV/0!"/>
    <n v="37"/>
    <n v="27"/>
    <n v="72.972972972972968"/>
  </r>
  <r>
    <m/>
    <m/>
    <x v="883"/>
    <x v="867"/>
    <n v="12"/>
    <n v="4"/>
    <n v="33.333333333333329"/>
    <m/>
    <m/>
    <e v="#DIV/0!"/>
    <n v="12"/>
    <n v="4"/>
    <n v="33.333333333333329"/>
  </r>
  <r>
    <m/>
    <m/>
    <x v="884"/>
    <x v="868"/>
    <n v="11"/>
    <n v="3"/>
    <n v="27.27272727272727"/>
    <m/>
    <m/>
    <e v="#DIV/0!"/>
    <n v="11"/>
    <n v="3"/>
    <n v="27.27272727272727"/>
  </r>
  <r>
    <m/>
    <m/>
    <x v="885"/>
    <x v="869"/>
    <n v="26"/>
    <n v="16"/>
    <n v="61.53846153846154"/>
    <m/>
    <m/>
    <e v="#DIV/0!"/>
    <n v="26"/>
    <n v="16"/>
    <n v="61.53846153846154"/>
  </r>
  <r>
    <m/>
    <m/>
    <x v="886"/>
    <x v="870"/>
    <n v="4"/>
    <n v="4"/>
    <n v="100"/>
    <m/>
    <m/>
    <e v="#DIV/0!"/>
    <n v="4"/>
    <n v="4"/>
    <n v="100"/>
  </r>
  <r>
    <m/>
    <m/>
    <x v="887"/>
    <x v="871"/>
    <n v="10"/>
    <n v="7"/>
    <n v="70"/>
    <n v="1"/>
    <m/>
    <n v="0"/>
    <n v="11"/>
    <n v="7"/>
    <n v="63.636363636363633"/>
  </r>
  <r>
    <m/>
    <m/>
    <x v="888"/>
    <x v="872"/>
    <n v="1"/>
    <m/>
    <n v="0"/>
    <m/>
    <m/>
    <e v="#DIV/0!"/>
    <n v="1"/>
    <n v="0"/>
    <n v="0"/>
  </r>
  <r>
    <m/>
    <m/>
    <x v="889"/>
    <x v="873"/>
    <n v="19"/>
    <n v="17"/>
    <n v="89.473684210526315"/>
    <n v="6"/>
    <n v="8"/>
    <n v="133.33333333333331"/>
    <n v="25"/>
    <n v="25"/>
    <n v="100"/>
  </r>
  <r>
    <m/>
    <m/>
    <x v="890"/>
    <x v="874"/>
    <n v="16"/>
    <n v="3"/>
    <n v="18.75"/>
    <m/>
    <m/>
    <e v="#DIV/0!"/>
    <n v="16"/>
    <n v="3"/>
    <n v="18.75"/>
  </r>
  <r>
    <m/>
    <m/>
    <x v="891"/>
    <x v="875"/>
    <n v="8"/>
    <n v="5"/>
    <n v="62.5"/>
    <m/>
    <m/>
    <e v="#DIV/0!"/>
    <n v="8"/>
    <n v="5"/>
    <n v="62.5"/>
  </r>
  <r>
    <m/>
    <m/>
    <x v="892"/>
    <x v="876"/>
    <n v="29"/>
    <n v="20"/>
    <n v="68.965517241379317"/>
    <n v="8"/>
    <n v="1"/>
    <n v="12.5"/>
    <n v="37"/>
    <n v="21"/>
    <n v="56.756756756756758"/>
  </r>
  <r>
    <m/>
    <m/>
    <x v="893"/>
    <x v="877"/>
    <n v="1"/>
    <n v="2"/>
    <n v="200"/>
    <m/>
    <m/>
    <e v="#DIV/0!"/>
    <n v="1"/>
    <n v="2"/>
    <n v="200"/>
  </r>
  <r>
    <m/>
    <m/>
    <x v="894"/>
    <x v="878"/>
    <m/>
    <n v="1"/>
    <e v="#DIV/0!"/>
    <m/>
    <m/>
    <e v="#DIV/0!"/>
    <n v="0"/>
    <n v="1"/>
    <e v="#DIV/0!"/>
  </r>
  <r>
    <m/>
    <m/>
    <x v="895"/>
    <x v="879"/>
    <n v="5"/>
    <n v="1"/>
    <n v="20"/>
    <m/>
    <m/>
    <e v="#DIV/0!"/>
    <n v="5"/>
    <n v="1"/>
    <n v="20"/>
  </r>
  <r>
    <m/>
    <m/>
    <x v="535"/>
    <x v="526"/>
    <m/>
    <n v="2"/>
    <e v="#DIV/0!"/>
    <m/>
    <m/>
    <e v="#DIV/0!"/>
    <n v="0"/>
    <n v="2"/>
    <e v="#DIV/0!"/>
  </r>
  <r>
    <m/>
    <m/>
    <x v="536"/>
    <x v="527"/>
    <m/>
    <n v="2"/>
    <e v="#DIV/0!"/>
    <m/>
    <m/>
    <e v="#DIV/0!"/>
    <n v="0"/>
    <n v="2"/>
    <e v="#DIV/0!"/>
  </r>
  <r>
    <m/>
    <m/>
    <x v="896"/>
    <x v="880"/>
    <m/>
    <m/>
    <e v="#DIV/0!"/>
    <m/>
    <m/>
    <e v="#DIV/0!"/>
    <n v="0"/>
    <n v="0"/>
    <e v="#DIV/0!"/>
  </r>
  <r>
    <m/>
    <m/>
    <x v="897"/>
    <x v="881"/>
    <n v="13"/>
    <n v="6"/>
    <n v="46.153846153846153"/>
    <m/>
    <m/>
    <e v="#DIV/0!"/>
    <n v="13"/>
    <n v="6"/>
    <n v="46.153846153846153"/>
  </r>
  <r>
    <m/>
    <m/>
    <x v="898"/>
    <x v="882"/>
    <n v="42"/>
    <n v="30"/>
    <n v="71.428571428571431"/>
    <m/>
    <n v="2"/>
    <e v="#DIV/0!"/>
    <n v="42"/>
    <n v="32"/>
    <n v="76.19047619047619"/>
  </r>
  <r>
    <m/>
    <m/>
    <x v="899"/>
    <x v="883"/>
    <n v="69"/>
    <n v="31"/>
    <n v="44.927536231884055"/>
    <m/>
    <m/>
    <e v="#DIV/0!"/>
    <n v="69"/>
    <n v="31"/>
    <n v="44.927536231884055"/>
  </r>
  <r>
    <m/>
    <m/>
    <x v="697"/>
    <x v="684"/>
    <m/>
    <m/>
    <e v="#DIV/0!"/>
    <m/>
    <m/>
    <e v="#DIV/0!"/>
    <n v="0"/>
    <n v="0"/>
    <e v="#DIV/0!"/>
  </r>
  <r>
    <m/>
    <m/>
    <x v="196"/>
    <x v="195"/>
    <n v="39"/>
    <m/>
    <n v="0"/>
    <n v="18"/>
    <m/>
    <n v="0"/>
    <n v="57"/>
    <n v="0"/>
    <n v="0"/>
  </r>
  <r>
    <m/>
    <m/>
    <x v="121"/>
    <x v="120"/>
    <n v="95"/>
    <n v="68"/>
    <n v="71.578947368421055"/>
    <n v="3"/>
    <n v="1"/>
    <n v="33.333333333333329"/>
    <n v="98"/>
    <n v="69"/>
    <n v="70.408163265306129"/>
  </r>
  <r>
    <m/>
    <m/>
    <x v="149"/>
    <x v="148"/>
    <n v="18"/>
    <n v="15"/>
    <n v="83.333333333333343"/>
    <n v="4"/>
    <n v="5"/>
    <n v="125"/>
    <n v="22"/>
    <n v="20"/>
    <n v="90.909090909090907"/>
  </r>
  <r>
    <m/>
    <m/>
    <x v="900"/>
    <x v="884"/>
    <m/>
    <m/>
    <e v="#DIV/0!"/>
    <n v="184"/>
    <n v="125"/>
    <n v="67.934782608695656"/>
    <n v="184"/>
    <n v="125"/>
    <n v="67.934782608695656"/>
  </r>
  <r>
    <m/>
    <m/>
    <x v="123"/>
    <x v="122"/>
    <m/>
    <m/>
    <e v="#DIV/0!"/>
    <n v="425"/>
    <n v="311"/>
    <n v="73.176470588235304"/>
    <n v="425"/>
    <n v="311"/>
    <n v="73.176470588235304"/>
  </r>
  <r>
    <m/>
    <m/>
    <x v="901"/>
    <x v="885"/>
    <n v="1412"/>
    <n v="1062"/>
    <n v="75.212464589235125"/>
    <n v="79"/>
    <n v="44"/>
    <n v="55.696202531645568"/>
    <n v="1491"/>
    <n v="1106"/>
    <n v="74.178403755868544"/>
  </r>
  <r>
    <m/>
    <m/>
    <x v="125"/>
    <x v="124"/>
    <n v="46"/>
    <n v="33"/>
    <n v="71.739130434782609"/>
    <n v="116"/>
    <n v="189"/>
    <n v="162.93103448275863"/>
    <n v="162"/>
    <n v="222"/>
    <n v="137.03703703703704"/>
  </r>
  <r>
    <m/>
    <m/>
    <x v="197"/>
    <x v="196"/>
    <n v="19"/>
    <n v="12"/>
    <n v="63.157894736842103"/>
    <n v="6"/>
    <n v="2"/>
    <n v="33.333333333333329"/>
    <n v="25"/>
    <n v="14"/>
    <n v="56.000000000000007"/>
  </r>
  <r>
    <m/>
    <m/>
    <x v="126"/>
    <x v="125"/>
    <n v="106"/>
    <n v="83"/>
    <n v="78.301886792452834"/>
    <n v="942"/>
    <n v="351"/>
    <n v="37.261146496815286"/>
    <n v="1048"/>
    <n v="434"/>
    <n v="41.412213740458014"/>
  </r>
  <r>
    <m/>
    <m/>
    <x v="3"/>
    <x v="3"/>
    <n v="70"/>
    <n v="46"/>
    <n v="65.714285714285708"/>
    <n v="2467"/>
    <n v="2087"/>
    <n v="84.596676124847988"/>
    <n v="2537"/>
    <n v="2133"/>
    <n v="84.075679936933383"/>
  </r>
  <r>
    <m/>
    <m/>
    <x v="141"/>
    <x v="140"/>
    <n v="7"/>
    <n v="4"/>
    <n v="57.142857142857139"/>
    <n v="185"/>
    <n v="203"/>
    <n v="109.72972972972971"/>
    <n v="192"/>
    <n v="207"/>
    <n v="107.8125"/>
  </r>
  <r>
    <m/>
    <m/>
    <x v="127"/>
    <x v="126"/>
    <n v="9"/>
    <n v="5"/>
    <n v="55.555555555555557"/>
    <n v="1106"/>
    <n v="580"/>
    <n v="52.44122965641953"/>
    <n v="1115"/>
    <n v="585"/>
    <n v="52.46636771300448"/>
  </r>
  <r>
    <m/>
    <m/>
    <x v="128"/>
    <x v="127"/>
    <n v="131"/>
    <n v="95"/>
    <n v="72.51908396946564"/>
    <n v="3462"/>
    <n v="3098"/>
    <n v="89.485846331600229"/>
    <n v="3593"/>
    <n v="3193"/>
    <n v="88.867241859170605"/>
  </r>
  <r>
    <m/>
    <m/>
    <x v="129"/>
    <x v="128"/>
    <n v="105"/>
    <n v="66"/>
    <n v="62.857142857142854"/>
    <n v="1134"/>
    <n v="815"/>
    <n v="71.869488536155202"/>
    <n v="1239"/>
    <n v="881"/>
    <n v="71.105730427764328"/>
  </r>
  <r>
    <m/>
    <m/>
    <x v="4"/>
    <x v="4"/>
    <n v="87"/>
    <n v="63"/>
    <n v="72.41379310344827"/>
    <n v="1961"/>
    <n v="1885"/>
    <n v="96.124426313105559"/>
    <n v="2048"/>
    <n v="1948"/>
    <n v="95.1171875"/>
  </r>
  <r>
    <m/>
    <m/>
    <x v="19"/>
    <x v="19"/>
    <n v="92"/>
    <n v="72"/>
    <n v="78.260869565217391"/>
    <n v="2522"/>
    <n v="2045"/>
    <n v="81.086439333862018"/>
    <n v="2614"/>
    <n v="2117"/>
    <n v="80.986993114001521"/>
  </r>
  <r>
    <m/>
    <m/>
    <x v="130"/>
    <x v="129"/>
    <n v="8"/>
    <n v="9"/>
    <n v="112.5"/>
    <n v="744"/>
    <n v="453"/>
    <n v="60.887096774193552"/>
    <n v="752"/>
    <n v="462"/>
    <n v="61.436170212765958"/>
  </r>
  <r>
    <m/>
    <m/>
    <x v="173"/>
    <x v="172"/>
    <m/>
    <m/>
    <e v="#DIV/0!"/>
    <m/>
    <m/>
    <e v="#DIV/0!"/>
    <n v="0"/>
    <n v="0"/>
    <e v="#DIV/0!"/>
  </r>
  <r>
    <m/>
    <m/>
    <x v="902"/>
    <x v="886"/>
    <m/>
    <m/>
    <e v="#DIV/0!"/>
    <m/>
    <m/>
    <e v="#DIV/0!"/>
    <n v="0"/>
    <n v="0"/>
    <e v="#DIV/0!"/>
  </r>
  <r>
    <m/>
    <m/>
    <x v="903"/>
    <x v="887"/>
    <n v="2"/>
    <m/>
    <n v="0"/>
    <m/>
    <m/>
    <e v="#DIV/0!"/>
    <n v="2"/>
    <n v="0"/>
    <n v="0"/>
  </r>
  <r>
    <m/>
    <m/>
    <x v="904"/>
    <x v="888"/>
    <n v="3"/>
    <n v="2"/>
    <n v="66.666666666666657"/>
    <m/>
    <m/>
    <e v="#DIV/0!"/>
    <n v="3"/>
    <n v="2"/>
    <n v="66.666666666666657"/>
  </r>
  <r>
    <m/>
    <m/>
    <x v="6"/>
    <x v="6"/>
    <m/>
    <n v="1"/>
    <e v="#DIV/0!"/>
    <n v="136"/>
    <n v="78"/>
    <n v="57.352941176470587"/>
    <n v="136"/>
    <n v="79"/>
    <n v="58.088235294117652"/>
  </r>
  <r>
    <m/>
    <m/>
    <x v="137"/>
    <x v="136"/>
    <n v="39"/>
    <n v="33"/>
    <n v="84.615384615384613"/>
    <n v="18"/>
    <n v="13"/>
    <n v="72.222222222222214"/>
    <n v="57"/>
    <n v="46"/>
    <n v="80.701754385964904"/>
  </r>
  <r>
    <m/>
    <m/>
    <x v="212"/>
    <x v="209"/>
    <n v="21"/>
    <m/>
    <n v="0"/>
    <n v="162"/>
    <n v="177"/>
    <n v="109.25925925925925"/>
    <n v="183"/>
    <n v="177"/>
    <n v="96.721311475409834"/>
  </r>
  <r>
    <m/>
    <m/>
    <x v="146"/>
    <x v="145"/>
    <n v="2"/>
    <m/>
    <n v="0"/>
    <m/>
    <m/>
    <e v="#DIV/0!"/>
    <n v="2"/>
    <n v="0"/>
    <n v="0"/>
  </r>
  <r>
    <m/>
    <m/>
    <x v="193"/>
    <x v="192"/>
    <m/>
    <n v="1"/>
    <e v="#DIV/0!"/>
    <n v="34"/>
    <n v="21"/>
    <n v="61.764705882352942"/>
    <n v="34"/>
    <n v="22"/>
    <n v="64.705882352941174"/>
  </r>
  <r>
    <m/>
    <m/>
    <x v="491"/>
    <x v="482"/>
    <n v="4"/>
    <n v="2"/>
    <n v="50"/>
    <m/>
    <m/>
    <e v="#DIV/0!"/>
    <n v="4"/>
    <n v="2"/>
    <n v="50"/>
  </r>
  <r>
    <m/>
    <m/>
    <x v="492"/>
    <x v="483"/>
    <m/>
    <n v="2"/>
    <e v="#DIV/0!"/>
    <m/>
    <m/>
    <e v="#DIV/0!"/>
    <n v="0"/>
    <n v="2"/>
    <e v="#DIV/0!"/>
  </r>
  <r>
    <m/>
    <m/>
    <x v="159"/>
    <x v="158"/>
    <n v="3"/>
    <m/>
    <n v="0"/>
    <m/>
    <m/>
    <e v="#DIV/0!"/>
    <n v="3"/>
    <n v="0"/>
    <n v="0"/>
  </r>
  <r>
    <m/>
    <m/>
    <x v="175"/>
    <x v="174"/>
    <n v="1"/>
    <m/>
    <n v="0"/>
    <m/>
    <m/>
    <e v="#DIV/0!"/>
    <n v="1"/>
    <n v="0"/>
    <n v="0"/>
  </r>
  <r>
    <m/>
    <m/>
    <x v="905"/>
    <x v="889"/>
    <m/>
    <m/>
    <e v="#DIV/0!"/>
    <m/>
    <m/>
    <e v="#DIV/0!"/>
    <n v="0"/>
    <n v="0"/>
    <e v="#DIV/0!"/>
  </r>
  <r>
    <m/>
    <m/>
    <x v="227"/>
    <x v="223"/>
    <m/>
    <m/>
    <e v="#DIV/0!"/>
    <n v="1"/>
    <n v="1"/>
    <n v="100"/>
    <n v="1"/>
    <n v="1"/>
    <n v="100"/>
  </r>
  <r>
    <m/>
    <m/>
    <x v="134"/>
    <x v="133"/>
    <m/>
    <m/>
    <e v="#DIV/0!"/>
    <n v="91"/>
    <n v="16"/>
    <n v="17.582417582417584"/>
    <n v="91"/>
    <n v="16"/>
    <n v="17.582417582417584"/>
  </r>
  <r>
    <m/>
    <m/>
    <x v="10"/>
    <x v="10"/>
    <m/>
    <m/>
    <e v="#DIV/0!"/>
    <n v="142"/>
    <n v="75"/>
    <n v="52.816901408450704"/>
    <n v="142"/>
    <n v="75"/>
    <n v="52.816901408450704"/>
  </r>
  <r>
    <m/>
    <m/>
    <x v="312"/>
    <x v="306"/>
    <m/>
    <m/>
    <e v="#DIV/0!"/>
    <n v="1"/>
    <m/>
    <n v="0"/>
    <n v="1"/>
    <n v="0"/>
    <n v="0"/>
  </r>
  <r>
    <m/>
    <m/>
    <x v="135"/>
    <x v="134"/>
    <m/>
    <m/>
    <e v="#DIV/0!"/>
    <m/>
    <m/>
    <e v="#DIV/0!"/>
    <n v="0"/>
    <n v="0"/>
    <e v="#DIV/0!"/>
  </r>
  <r>
    <m/>
    <m/>
    <x v="326"/>
    <x v="320"/>
    <m/>
    <m/>
    <e v="#DIV/0!"/>
    <m/>
    <n v="1"/>
    <e v="#DIV/0!"/>
    <n v="0"/>
    <n v="1"/>
    <e v="#DIV/0!"/>
  </r>
  <r>
    <m/>
    <m/>
    <x v="136"/>
    <x v="135"/>
    <n v="1"/>
    <m/>
    <n v="0"/>
    <n v="235"/>
    <n v="150"/>
    <n v="63.829787234042556"/>
    <n v="236"/>
    <n v="150"/>
    <n v="63.559322033898304"/>
  </r>
  <r>
    <m/>
    <m/>
    <x v="152"/>
    <x v="151"/>
    <m/>
    <m/>
    <e v="#DIV/0!"/>
    <m/>
    <m/>
    <e v="#DIV/0!"/>
    <n v="0"/>
    <n v="0"/>
    <e v="#DIV/0!"/>
  </r>
  <r>
    <m/>
    <m/>
    <x v="142"/>
    <x v="141"/>
    <m/>
    <m/>
    <e v="#DIV/0!"/>
    <n v="1"/>
    <m/>
    <n v="0"/>
    <n v="1"/>
    <n v="0"/>
    <n v="0"/>
  </r>
  <r>
    <m/>
    <m/>
    <x v="144"/>
    <x v="143"/>
    <m/>
    <m/>
    <e v="#DIV/0!"/>
    <n v="187"/>
    <n v="376"/>
    <n v="201.06951871657753"/>
    <n v="187"/>
    <n v="376"/>
    <n v="201.06951871657753"/>
  </r>
  <r>
    <m/>
    <m/>
    <x v="9"/>
    <x v="9"/>
    <m/>
    <m/>
    <e v="#DIV/0!"/>
    <m/>
    <m/>
    <e v="#DIV/0!"/>
    <n v="0"/>
    <n v="0"/>
    <e v="#DIV/0!"/>
  </r>
  <r>
    <m/>
    <m/>
    <x v="13"/>
    <x v="13"/>
    <m/>
    <m/>
    <e v="#DIV/0!"/>
    <n v="25"/>
    <n v="61"/>
    <n v="244"/>
    <n v="25"/>
    <n v="61"/>
    <n v="244"/>
  </r>
  <r>
    <m/>
    <m/>
    <x v="5"/>
    <x v="5"/>
    <n v="3"/>
    <n v="1"/>
    <n v="33.333333333333329"/>
    <n v="348"/>
    <n v="360"/>
    <n v="103.44827586206897"/>
    <n v="351"/>
    <n v="361"/>
    <n v="102.84900284900284"/>
  </r>
  <r>
    <m/>
    <m/>
    <x v="8"/>
    <x v="8"/>
    <m/>
    <m/>
    <e v="#DIV/0!"/>
    <m/>
    <m/>
    <e v="#DIV/0!"/>
    <n v="0"/>
    <n v="0"/>
    <e v="#DIV/0!"/>
  </r>
  <r>
    <m/>
    <m/>
    <x v="858"/>
    <x v="842"/>
    <n v="5"/>
    <n v="1"/>
    <n v="20"/>
    <m/>
    <m/>
    <e v="#DIV/0!"/>
    <n v="5"/>
    <n v="1"/>
    <n v="20"/>
  </r>
  <r>
    <m/>
    <m/>
    <x v="906"/>
    <x v="890"/>
    <m/>
    <m/>
    <e v="#DIV/0!"/>
    <m/>
    <m/>
    <e v="#DIV/0!"/>
    <n v="0"/>
    <n v="0"/>
    <e v="#DIV/0!"/>
  </r>
  <r>
    <m/>
    <m/>
    <x v="907"/>
    <x v="891"/>
    <n v="3"/>
    <m/>
    <n v="0"/>
    <m/>
    <m/>
    <e v="#DIV/0!"/>
    <n v="3"/>
    <n v="0"/>
    <n v="0"/>
  </r>
  <r>
    <m/>
    <m/>
    <x v="592"/>
    <x v="583"/>
    <n v="19"/>
    <n v="4"/>
    <n v="21.052631578947366"/>
    <n v="6"/>
    <m/>
    <n v="0"/>
    <n v="25"/>
    <n v="4"/>
    <n v="16"/>
  </r>
  <r>
    <m/>
    <m/>
    <x v="860"/>
    <x v="844"/>
    <m/>
    <n v="1"/>
    <e v="#DIV/0!"/>
    <m/>
    <m/>
    <e v="#DIV/0!"/>
    <n v="0"/>
    <n v="1"/>
    <e v="#DIV/0!"/>
  </r>
  <r>
    <m/>
    <m/>
    <x v="534"/>
    <x v="525"/>
    <n v="2"/>
    <n v="2"/>
    <n v="100"/>
    <m/>
    <m/>
    <e v="#DIV/0!"/>
    <n v="2"/>
    <n v="2"/>
    <n v="100"/>
  </r>
  <r>
    <m/>
    <m/>
    <x v="908"/>
    <x v="892"/>
    <n v="4"/>
    <m/>
    <n v="0"/>
    <m/>
    <m/>
    <e v="#DIV/0!"/>
    <n v="4"/>
    <n v="0"/>
    <n v="0"/>
  </r>
  <r>
    <m/>
    <m/>
    <x v="909"/>
    <x v="893"/>
    <m/>
    <m/>
    <e v="#DIV/0!"/>
    <m/>
    <m/>
    <e v="#DIV/0!"/>
    <n v="0"/>
    <n v="0"/>
    <e v="#DIV/0!"/>
  </r>
  <r>
    <m/>
    <m/>
    <x v="910"/>
    <x v="894"/>
    <m/>
    <m/>
    <e v="#DIV/0!"/>
    <m/>
    <m/>
    <e v="#DIV/0!"/>
    <n v="0"/>
    <n v="0"/>
    <e v="#DIV/0!"/>
  </r>
  <r>
    <m/>
    <m/>
    <x v="911"/>
    <x v="895"/>
    <m/>
    <m/>
    <e v="#DIV/0!"/>
    <m/>
    <m/>
    <e v="#DIV/0!"/>
    <n v="0"/>
    <n v="0"/>
    <e v="#DIV/0!"/>
  </r>
  <r>
    <m/>
    <m/>
    <x v="389"/>
    <x v="382"/>
    <m/>
    <m/>
    <e v="#DIV/0!"/>
    <m/>
    <m/>
    <e v="#DIV/0!"/>
    <n v="0"/>
    <n v="0"/>
    <e v="#DIV/0!"/>
  </r>
  <r>
    <m/>
    <m/>
    <x v="912"/>
    <x v="896"/>
    <m/>
    <m/>
    <e v="#DIV/0!"/>
    <m/>
    <m/>
    <e v="#DIV/0!"/>
    <n v="0"/>
    <n v="0"/>
    <e v="#DIV/0!"/>
  </r>
  <r>
    <m/>
    <m/>
    <x v="334"/>
    <x v="327"/>
    <m/>
    <m/>
    <e v="#DIV/0!"/>
    <m/>
    <m/>
    <e v="#DIV/0!"/>
    <n v="0"/>
    <n v="0"/>
    <e v="#DIV/0!"/>
  </r>
  <r>
    <m/>
    <m/>
    <x v="664"/>
    <x v="652"/>
    <m/>
    <m/>
    <e v="#DIV/0!"/>
    <m/>
    <m/>
    <e v="#DIV/0!"/>
    <n v="0"/>
    <n v="0"/>
    <e v="#DIV/0!"/>
  </r>
  <r>
    <m/>
    <m/>
    <x v="913"/>
    <x v="897"/>
    <m/>
    <m/>
    <e v="#DIV/0!"/>
    <m/>
    <m/>
    <e v="#DIV/0!"/>
    <n v="0"/>
    <n v="0"/>
    <e v="#DIV/0!"/>
  </r>
  <r>
    <m/>
    <m/>
    <x v="914"/>
    <x v="898"/>
    <m/>
    <m/>
    <e v="#DIV/0!"/>
    <m/>
    <m/>
    <e v="#DIV/0!"/>
    <n v="0"/>
    <n v="0"/>
    <e v="#DIV/0!"/>
  </r>
  <r>
    <m/>
    <m/>
    <x v="915"/>
    <x v="899"/>
    <m/>
    <n v="1"/>
    <e v="#DIV/0!"/>
    <m/>
    <m/>
    <e v="#DIV/0!"/>
    <n v="0"/>
    <n v="1"/>
    <e v="#DIV/0!"/>
  </r>
  <r>
    <m/>
    <m/>
    <x v="916"/>
    <x v="900"/>
    <m/>
    <m/>
    <e v="#DIV/0!"/>
    <m/>
    <m/>
    <e v="#DIV/0!"/>
    <n v="0"/>
    <n v="0"/>
    <e v="#DIV/0!"/>
  </r>
  <r>
    <m/>
    <m/>
    <x v="917"/>
    <x v="901"/>
    <m/>
    <m/>
    <e v="#DIV/0!"/>
    <m/>
    <m/>
    <e v="#DIV/0!"/>
    <n v="0"/>
    <n v="0"/>
    <e v="#DIV/0!"/>
  </r>
  <r>
    <m/>
    <m/>
    <x v="918"/>
    <x v="902"/>
    <m/>
    <m/>
    <e v="#DIV/0!"/>
    <m/>
    <m/>
    <e v="#DIV/0!"/>
    <n v="0"/>
    <n v="0"/>
    <e v="#DIV/0!"/>
  </r>
  <r>
    <m/>
    <m/>
    <x v="919"/>
    <x v="903"/>
    <m/>
    <m/>
    <e v="#DIV/0!"/>
    <m/>
    <m/>
    <e v="#DIV/0!"/>
    <n v="0"/>
    <n v="0"/>
    <e v="#DIV/0!"/>
  </r>
  <r>
    <m/>
    <m/>
    <x v="920"/>
    <x v="904"/>
    <m/>
    <m/>
    <e v="#DIV/0!"/>
    <m/>
    <m/>
    <e v="#DIV/0!"/>
    <n v="0"/>
    <n v="0"/>
    <e v="#DIV/0!"/>
  </r>
  <r>
    <m/>
    <m/>
    <x v="310"/>
    <x v="304"/>
    <m/>
    <m/>
    <e v="#DIV/0!"/>
    <m/>
    <m/>
    <e v="#DIV/0!"/>
    <n v="0"/>
    <n v="0"/>
    <e v="#DIV/0!"/>
  </r>
  <r>
    <m/>
    <m/>
    <x v="921"/>
    <x v="905"/>
    <n v="1066"/>
    <n v="702"/>
    <n v="65.853658536585371"/>
    <n v="21"/>
    <n v="7"/>
    <n v="33.333333333333329"/>
    <n v="1087"/>
    <n v="709"/>
    <n v="65.225390984360615"/>
  </r>
  <r>
    <m/>
    <m/>
    <x v="18"/>
    <x v="18"/>
    <m/>
    <m/>
    <e v="#DIV/0!"/>
    <m/>
    <m/>
    <e v="#DIV/0!"/>
    <n v="0"/>
    <n v="0"/>
    <e v="#DIV/0!"/>
  </r>
  <r>
    <m/>
    <m/>
    <x v="325"/>
    <x v="319"/>
    <m/>
    <m/>
    <e v="#DIV/0!"/>
    <m/>
    <m/>
    <e v="#DIV/0!"/>
    <n v="0"/>
    <n v="0"/>
    <e v="#DIV/0!"/>
  </r>
  <r>
    <m/>
    <m/>
    <x v="672"/>
    <x v="660"/>
    <n v="5"/>
    <n v="2"/>
    <n v="40"/>
    <m/>
    <m/>
    <e v="#DIV/0!"/>
    <n v="5"/>
    <n v="2"/>
    <n v="40"/>
  </r>
  <r>
    <m/>
    <m/>
    <x v="559"/>
    <x v="550"/>
    <m/>
    <m/>
    <e v="#DIV/0!"/>
    <m/>
    <m/>
    <e v="#DIV/0!"/>
    <n v="0"/>
    <n v="0"/>
    <e v="#DIV/0!"/>
  </r>
  <r>
    <m/>
    <m/>
    <x v="177"/>
    <x v="176"/>
    <m/>
    <m/>
    <e v="#DIV/0!"/>
    <m/>
    <m/>
    <e v="#DIV/0!"/>
    <n v="0"/>
    <n v="0"/>
    <e v="#DIV/0!"/>
  </r>
  <r>
    <m/>
    <m/>
    <x v="145"/>
    <x v="144"/>
    <m/>
    <m/>
    <e v="#DIV/0!"/>
    <m/>
    <m/>
    <e v="#DIV/0!"/>
    <n v="0"/>
    <n v="0"/>
    <e v="#DIV/0!"/>
  </r>
  <r>
    <m/>
    <m/>
    <x v="666"/>
    <x v="654"/>
    <m/>
    <m/>
    <e v="#DIV/0!"/>
    <m/>
    <m/>
    <e v="#DIV/0!"/>
    <n v="0"/>
    <n v="0"/>
    <e v="#DIV/0!"/>
  </r>
  <r>
    <m/>
    <m/>
    <x v="922"/>
    <x v="906"/>
    <m/>
    <m/>
    <e v="#DIV/0!"/>
    <m/>
    <m/>
    <e v="#DIV/0!"/>
    <n v="0"/>
    <n v="0"/>
    <e v="#DIV/0!"/>
  </r>
  <r>
    <m/>
    <m/>
    <x v="175"/>
    <x v="174"/>
    <m/>
    <m/>
    <e v="#DIV/0!"/>
    <m/>
    <m/>
    <e v="#DIV/0!"/>
    <n v="0"/>
    <n v="0"/>
    <e v="#DIV/0!"/>
  </r>
  <r>
    <m/>
    <m/>
    <x v="923"/>
    <x v="907"/>
    <m/>
    <n v="1"/>
    <e v="#DIV/0!"/>
    <m/>
    <m/>
    <e v="#DIV/0!"/>
    <n v="0"/>
    <n v="1"/>
    <e v="#DIV/0!"/>
  </r>
  <r>
    <m/>
    <m/>
    <x v="924"/>
    <x v="908"/>
    <n v="1"/>
    <n v="2"/>
    <n v="200"/>
    <m/>
    <n v="1"/>
    <e v="#DIV/0!"/>
    <n v="1"/>
    <n v="3"/>
    <n v="300"/>
  </r>
  <r>
    <m/>
    <m/>
    <x v="884"/>
    <x v="868"/>
    <m/>
    <m/>
    <e v="#DIV/0!"/>
    <m/>
    <m/>
    <e v="#DIV/0!"/>
    <n v="0"/>
    <n v="0"/>
    <e v="#DIV/0!"/>
  </r>
  <r>
    <m/>
    <m/>
    <x v="824"/>
    <x v="808"/>
    <n v="1"/>
    <m/>
    <n v="0"/>
    <n v="1"/>
    <m/>
    <n v="0"/>
    <n v="2"/>
    <n v="0"/>
    <n v="0"/>
  </r>
  <r>
    <m/>
    <m/>
    <x v="925"/>
    <x v="909"/>
    <n v="2"/>
    <n v="1"/>
    <n v="50"/>
    <m/>
    <m/>
    <e v="#DIV/0!"/>
    <n v="2"/>
    <n v="1"/>
    <n v="50"/>
  </r>
  <r>
    <m/>
    <m/>
    <x v="846"/>
    <x v="830"/>
    <m/>
    <m/>
    <e v="#DIV/0!"/>
    <m/>
    <m/>
    <e v="#DIV/0!"/>
    <n v="0"/>
    <n v="0"/>
    <e v="#DIV/0!"/>
  </r>
  <r>
    <m/>
    <m/>
    <x v="926"/>
    <x v="910"/>
    <m/>
    <m/>
    <e v="#DIV/0!"/>
    <m/>
    <m/>
    <e v="#DIV/0!"/>
    <n v="0"/>
    <n v="0"/>
    <e v="#DIV/0!"/>
  </r>
  <r>
    <m/>
    <m/>
    <x v="927"/>
    <x v="911"/>
    <m/>
    <m/>
    <e v="#DIV/0!"/>
    <m/>
    <m/>
    <e v="#DIV/0!"/>
    <n v="0"/>
    <n v="0"/>
    <e v="#DIV/0!"/>
  </r>
  <r>
    <m/>
    <m/>
    <x v="690"/>
    <x v="677"/>
    <n v="3"/>
    <m/>
    <n v="0"/>
    <m/>
    <m/>
    <e v="#DIV/0!"/>
    <n v="3"/>
    <n v="0"/>
    <n v="0"/>
  </r>
  <r>
    <m/>
    <m/>
    <x v="488"/>
    <x v="479"/>
    <n v="5"/>
    <n v="3"/>
    <n v="60"/>
    <n v="5"/>
    <n v="3"/>
    <n v="60"/>
    <n v="10"/>
    <n v="6"/>
    <n v="60"/>
  </r>
  <r>
    <m/>
    <m/>
    <x v="353"/>
    <x v="346"/>
    <m/>
    <m/>
    <e v="#DIV/0!"/>
    <m/>
    <m/>
    <e v="#DIV/0!"/>
    <n v="0"/>
    <n v="0"/>
    <e v="#DIV/0!"/>
  </r>
  <r>
    <m/>
    <m/>
    <x v="928"/>
    <x v="912"/>
    <n v="1"/>
    <n v="6"/>
    <n v="600"/>
    <n v="1"/>
    <n v="3"/>
    <n v="300"/>
    <n v="2"/>
    <n v="9"/>
    <n v="450"/>
  </r>
  <r>
    <m/>
    <m/>
    <x v="929"/>
    <x v="913"/>
    <m/>
    <m/>
    <e v="#DIV/0!"/>
    <n v="2"/>
    <n v="1"/>
    <n v="50"/>
    <n v="2"/>
    <n v="1"/>
    <n v="50"/>
  </r>
  <r>
    <m/>
    <m/>
    <x v="192"/>
    <x v="191"/>
    <m/>
    <m/>
    <e v="#DIV/0!"/>
    <m/>
    <m/>
    <e v="#DIV/0!"/>
    <n v="0"/>
    <n v="0"/>
    <e v="#DIV/0!"/>
  </r>
  <r>
    <m/>
    <m/>
    <x v="930"/>
    <x v="914"/>
    <m/>
    <m/>
    <e v="#DIV/0!"/>
    <m/>
    <m/>
    <e v="#DIV/0!"/>
    <n v="0"/>
    <n v="0"/>
    <e v="#DIV/0!"/>
  </r>
  <r>
    <m/>
    <m/>
    <x v="890"/>
    <x v="874"/>
    <m/>
    <m/>
    <e v="#DIV/0!"/>
    <m/>
    <m/>
    <e v="#DIV/0!"/>
    <n v="0"/>
    <n v="0"/>
    <e v="#DIV/0!"/>
  </r>
  <r>
    <m/>
    <m/>
    <x v="931"/>
    <x v="915"/>
    <n v="22"/>
    <n v="11"/>
    <n v="50"/>
    <m/>
    <m/>
    <e v="#DIV/0!"/>
    <n v="22"/>
    <n v="11"/>
    <n v="50"/>
  </r>
  <r>
    <m/>
    <m/>
    <x v="857"/>
    <x v="841"/>
    <n v="3"/>
    <n v="2"/>
    <n v="66.666666666666657"/>
    <m/>
    <m/>
    <e v="#DIV/0!"/>
    <n v="3"/>
    <n v="2"/>
    <n v="66.666666666666657"/>
  </r>
  <r>
    <m/>
    <m/>
    <x v="843"/>
    <x v="827"/>
    <m/>
    <m/>
    <e v="#DIV/0!"/>
    <m/>
    <m/>
    <e v="#DIV/0!"/>
    <n v="0"/>
    <n v="0"/>
    <e v="#DIV/0!"/>
  </r>
  <r>
    <m/>
    <m/>
    <x v="932"/>
    <x v="916"/>
    <m/>
    <m/>
    <e v="#DIV/0!"/>
    <m/>
    <m/>
    <e v="#DIV/0!"/>
    <n v="0"/>
    <n v="0"/>
    <e v="#DIV/0!"/>
  </r>
  <r>
    <m/>
    <m/>
    <x v="933"/>
    <x v="917"/>
    <m/>
    <m/>
    <e v="#DIV/0!"/>
    <m/>
    <m/>
    <e v="#DIV/0!"/>
    <n v="0"/>
    <n v="0"/>
    <e v="#DIV/0!"/>
  </r>
  <r>
    <m/>
    <m/>
    <x v="7"/>
    <x v="7"/>
    <m/>
    <m/>
    <e v="#DIV/0!"/>
    <m/>
    <m/>
    <e v="#DIV/0!"/>
    <n v="0"/>
    <n v="0"/>
    <e v="#DIV/0!"/>
  </r>
  <r>
    <m/>
    <m/>
    <x v="859"/>
    <x v="843"/>
    <n v="1"/>
    <m/>
    <n v="0"/>
    <m/>
    <m/>
    <e v="#DIV/0!"/>
    <n v="1"/>
    <n v="0"/>
    <n v="0"/>
  </r>
  <r>
    <m/>
    <m/>
    <x v="934"/>
    <x v="918"/>
    <m/>
    <m/>
    <e v="#DIV/0!"/>
    <m/>
    <m/>
    <e v="#DIV/0!"/>
    <n v="0"/>
    <n v="0"/>
    <e v="#DIV/0!"/>
  </r>
  <r>
    <m/>
    <m/>
    <x v="617"/>
    <x v="606"/>
    <n v="6"/>
    <m/>
    <n v="0"/>
    <m/>
    <m/>
    <e v="#DIV/0!"/>
    <n v="6"/>
    <n v="0"/>
    <n v="0"/>
  </r>
  <r>
    <m/>
    <m/>
    <x v="196"/>
    <x v="195"/>
    <m/>
    <n v="33"/>
    <e v="#DIV/0!"/>
    <m/>
    <n v="13"/>
    <e v="#DIV/0!"/>
    <n v="0"/>
    <n v="46"/>
    <e v="#DIV/0!"/>
  </r>
  <r>
    <m/>
    <m/>
    <x v="143"/>
    <x v="142"/>
    <n v="1"/>
    <n v="1"/>
    <n v="100"/>
    <m/>
    <m/>
    <e v="#DIV/0!"/>
    <n v="1"/>
    <n v="1"/>
    <n v="100"/>
  </r>
  <r>
    <m/>
    <m/>
    <x v="935"/>
    <x v="919"/>
    <m/>
    <m/>
    <e v="#DIV/0!"/>
    <m/>
    <m/>
    <e v="#DIV/0!"/>
    <n v="0"/>
    <n v="0"/>
    <e v="#DIV/0!"/>
  </r>
  <r>
    <m/>
    <m/>
    <x v="215"/>
    <x v="212"/>
    <m/>
    <m/>
    <e v="#DIV/0!"/>
    <m/>
    <m/>
    <e v="#DIV/0!"/>
    <n v="0"/>
    <n v="0"/>
    <e v="#DIV/0!"/>
  </r>
  <r>
    <m/>
    <m/>
    <x v="144"/>
    <x v="143"/>
    <m/>
    <n v="1"/>
    <e v="#DIV/0!"/>
    <m/>
    <m/>
    <e v="#DIV/0!"/>
    <n v="0"/>
    <n v="1"/>
    <e v="#DIV/0!"/>
  </r>
  <r>
    <m/>
    <m/>
    <x v="936"/>
    <x v="920"/>
    <m/>
    <m/>
    <e v="#DIV/0!"/>
    <m/>
    <m/>
    <e v="#DIV/0!"/>
    <n v="0"/>
    <n v="0"/>
    <e v="#DIV/0!"/>
  </r>
  <r>
    <m/>
    <m/>
    <x v="937"/>
    <x v="921"/>
    <m/>
    <m/>
    <e v="#DIV/0!"/>
    <m/>
    <m/>
    <e v="#DIV/0!"/>
    <n v="0"/>
    <n v="0"/>
    <e v="#DIV/0!"/>
  </r>
  <r>
    <m/>
    <m/>
    <x v="938"/>
    <x v="922"/>
    <m/>
    <m/>
    <e v="#DIV/0!"/>
    <n v="1"/>
    <m/>
    <n v="0"/>
    <n v="1"/>
    <n v="0"/>
    <n v="0"/>
  </r>
  <r>
    <m/>
    <m/>
    <x v="939"/>
    <x v="923"/>
    <n v="1"/>
    <n v="2"/>
    <n v="200"/>
    <m/>
    <m/>
    <e v="#DIV/0!"/>
    <n v="1"/>
    <n v="2"/>
    <n v="200"/>
  </r>
  <r>
    <m/>
    <m/>
    <x v="678"/>
    <x v="666"/>
    <m/>
    <m/>
    <e v="#DIV/0!"/>
    <m/>
    <m/>
    <e v="#DIV/0!"/>
    <n v="0"/>
    <n v="0"/>
    <e v="#DIV/0!"/>
  </r>
  <r>
    <m/>
    <m/>
    <x v="940"/>
    <x v="924"/>
    <m/>
    <m/>
    <e v="#DIV/0!"/>
    <m/>
    <m/>
    <e v="#DIV/0!"/>
    <n v="0"/>
    <n v="0"/>
    <e v="#DIV/0!"/>
  </r>
  <r>
    <m/>
    <m/>
    <x v="941"/>
    <x v="925"/>
    <m/>
    <m/>
    <e v="#DIV/0!"/>
    <m/>
    <m/>
    <e v="#DIV/0!"/>
    <n v="0"/>
    <n v="0"/>
    <e v="#DIV/0!"/>
  </r>
  <r>
    <m/>
    <m/>
    <x v="942"/>
    <x v="926"/>
    <n v="1"/>
    <m/>
    <n v="0"/>
    <m/>
    <m/>
    <e v="#DIV/0!"/>
    <n v="1"/>
    <n v="0"/>
    <n v="0"/>
  </r>
  <r>
    <m/>
    <m/>
    <x v="943"/>
    <x v="927"/>
    <m/>
    <m/>
    <e v="#DIV/0!"/>
    <m/>
    <m/>
    <e v="#DIV/0!"/>
    <n v="0"/>
    <n v="0"/>
    <e v="#DIV/0!"/>
  </r>
  <r>
    <m/>
    <m/>
    <x v="944"/>
    <x v="928"/>
    <n v="1"/>
    <m/>
    <n v="0"/>
    <m/>
    <m/>
    <e v="#DIV/0!"/>
    <n v="1"/>
    <n v="0"/>
    <n v="0"/>
  </r>
  <r>
    <m/>
    <m/>
    <x v="945"/>
    <x v="929"/>
    <n v="1"/>
    <n v="1"/>
    <n v="100"/>
    <m/>
    <m/>
    <e v="#DIV/0!"/>
    <n v="1"/>
    <n v="1"/>
    <n v="100"/>
  </r>
  <r>
    <m/>
    <m/>
    <x v="946"/>
    <x v="930"/>
    <m/>
    <m/>
    <e v="#DIV/0!"/>
    <m/>
    <m/>
    <e v="#DIV/0!"/>
    <n v="0"/>
    <n v="0"/>
    <e v="#DIV/0!"/>
  </r>
  <r>
    <m/>
    <m/>
    <x v="15"/>
    <x v="15"/>
    <m/>
    <m/>
    <e v="#DIV/0!"/>
    <n v="24"/>
    <n v="7"/>
    <n v="29.166666666666668"/>
    <n v="24"/>
    <n v="7"/>
    <n v="29.166666666666668"/>
  </r>
  <r>
    <m/>
    <m/>
    <x v="321"/>
    <x v="315"/>
    <m/>
    <m/>
    <e v="#DIV/0!"/>
    <n v="1"/>
    <m/>
    <n v="0"/>
    <n v="1"/>
    <n v="0"/>
    <n v="0"/>
  </r>
  <r>
    <m/>
    <m/>
    <x v="184"/>
    <x v="183"/>
    <m/>
    <m/>
    <e v="#DIV/0!"/>
    <n v="1"/>
    <m/>
    <n v="0"/>
    <n v="1"/>
    <n v="0"/>
    <n v="0"/>
  </r>
  <r>
    <m/>
    <m/>
    <x v="16"/>
    <x v="16"/>
    <m/>
    <m/>
    <e v="#DIV/0!"/>
    <n v="25"/>
    <n v="10"/>
    <n v="40"/>
    <n v="25"/>
    <n v="10"/>
    <n v="40"/>
  </r>
  <r>
    <m/>
    <m/>
    <x v="322"/>
    <x v="316"/>
    <m/>
    <m/>
    <e v="#DIV/0!"/>
    <m/>
    <m/>
    <e v="#DIV/0!"/>
    <n v="0"/>
    <n v="0"/>
    <e v="#DIV/0!"/>
  </r>
  <r>
    <m/>
    <m/>
    <x v="331"/>
    <x v="324"/>
    <m/>
    <m/>
    <e v="#DIV/0!"/>
    <m/>
    <m/>
    <e v="#DIV/0!"/>
    <n v="0"/>
    <n v="0"/>
    <e v="#DIV/0!"/>
  </r>
  <r>
    <m/>
    <m/>
    <x v="531"/>
    <x v="522"/>
    <n v="1"/>
    <m/>
    <n v="0"/>
    <m/>
    <m/>
    <e v="#DIV/0!"/>
    <n v="1"/>
    <n v="0"/>
    <n v="0"/>
  </r>
  <r>
    <m/>
    <m/>
    <x v="641"/>
    <x v="629"/>
    <n v="3"/>
    <m/>
    <n v="0"/>
    <m/>
    <m/>
    <e v="#DIV/0!"/>
    <n v="3"/>
    <n v="0"/>
    <n v="0"/>
  </r>
  <r>
    <m/>
    <m/>
    <x v="213"/>
    <x v="210"/>
    <n v="1"/>
    <m/>
    <n v="0"/>
    <m/>
    <m/>
    <e v="#DIV/0!"/>
    <n v="1"/>
    <n v="0"/>
    <n v="0"/>
  </r>
  <r>
    <m/>
    <m/>
    <x v="947"/>
    <x v="931"/>
    <m/>
    <m/>
    <e v="#DIV/0!"/>
    <n v="1"/>
    <m/>
    <n v="0"/>
    <n v="1"/>
    <n v="0"/>
    <n v="0"/>
  </r>
  <r>
    <m/>
    <m/>
    <x v="688"/>
    <x v="675"/>
    <n v="3"/>
    <m/>
    <n v="0"/>
    <m/>
    <m/>
    <e v="#DIV/0!"/>
    <n v="3"/>
    <n v="0"/>
    <n v="0"/>
  </r>
  <r>
    <m/>
    <m/>
    <x v="948"/>
    <x v="932"/>
    <n v="2"/>
    <n v="1"/>
    <n v="50"/>
    <m/>
    <m/>
    <e v="#DIV/0!"/>
    <n v="2"/>
    <n v="1"/>
    <n v="50"/>
  </r>
  <r>
    <m/>
    <m/>
    <x v="949"/>
    <x v="933"/>
    <n v="1"/>
    <m/>
    <n v="0"/>
    <m/>
    <m/>
    <e v="#DIV/0!"/>
    <n v="1"/>
    <n v="0"/>
    <n v="0"/>
  </r>
  <r>
    <m/>
    <m/>
    <x v="950"/>
    <x v="934"/>
    <n v="1"/>
    <m/>
    <n v="0"/>
    <m/>
    <m/>
    <e v="#DIV/0!"/>
    <n v="1"/>
    <n v="0"/>
    <n v="0"/>
  </r>
  <r>
    <m/>
    <m/>
    <x v="951"/>
    <x v="935"/>
    <m/>
    <n v="1"/>
    <e v="#DIV/0!"/>
    <m/>
    <m/>
    <e v="#DIV/0!"/>
    <n v="0"/>
    <n v="1"/>
    <e v="#DIV/0!"/>
  </r>
  <r>
    <m/>
    <m/>
    <x v="952"/>
    <x v="936"/>
    <m/>
    <n v="1"/>
    <e v="#DIV/0!"/>
    <m/>
    <m/>
    <e v="#DIV/0!"/>
    <n v="0"/>
    <n v="1"/>
    <e v="#DIV/0!"/>
  </r>
  <r>
    <m/>
    <m/>
    <x v="538"/>
    <x v="529"/>
    <m/>
    <m/>
    <e v="#DIV/0!"/>
    <m/>
    <n v="1"/>
    <e v="#DIV/0!"/>
    <n v="0"/>
    <n v="1"/>
    <e v="#DIV/0!"/>
  </r>
  <r>
    <m/>
    <m/>
    <x v="953"/>
    <x v="937"/>
    <m/>
    <n v="1"/>
    <e v="#DIV/0!"/>
    <m/>
    <m/>
    <e v="#DIV/0!"/>
    <n v="0"/>
    <n v="1"/>
    <e v="#DIV/0!"/>
  </r>
  <r>
    <m/>
    <m/>
    <x v="954"/>
    <x v="938"/>
    <m/>
    <n v="1"/>
    <e v="#DIV/0!"/>
    <m/>
    <m/>
    <e v="#DIV/0!"/>
    <n v="0"/>
    <n v="1"/>
    <e v="#DIV/0!"/>
  </r>
  <r>
    <m/>
    <m/>
    <x v="955"/>
    <x v="939"/>
    <m/>
    <n v="2"/>
    <e v="#DIV/0!"/>
    <m/>
    <m/>
    <e v="#DIV/0!"/>
    <n v="0"/>
    <n v="2"/>
    <e v="#DIV/0!"/>
  </r>
  <r>
    <m/>
    <m/>
    <x v="956"/>
    <x v="940"/>
    <m/>
    <n v="1"/>
    <e v="#DIV/0!"/>
    <m/>
    <m/>
    <e v="#DIV/0!"/>
    <n v="0"/>
    <n v="1"/>
    <e v="#DIV/0!"/>
  </r>
  <r>
    <m/>
    <m/>
    <x v="942"/>
    <x v="926"/>
    <m/>
    <n v="1"/>
    <e v="#DIV/0!"/>
    <m/>
    <m/>
    <e v="#DIV/0!"/>
    <n v="0"/>
    <n v="1"/>
    <e v="#DIV/0!"/>
  </r>
  <r>
    <m/>
    <m/>
    <x v="617"/>
    <x v="606"/>
    <m/>
    <n v="1"/>
    <e v="#DIV/0!"/>
    <m/>
    <m/>
    <e v="#DIV/0!"/>
    <n v="0"/>
    <n v="1"/>
    <e v="#DIV/0!"/>
  </r>
  <r>
    <m/>
    <m/>
    <x v="201"/>
    <x v="200"/>
    <m/>
    <m/>
    <e v="#DIV/0!"/>
    <m/>
    <n v="3"/>
    <e v="#DIV/0!"/>
    <n v="0"/>
    <n v="3"/>
    <e v="#DIV/0!"/>
  </r>
  <r>
    <m/>
    <m/>
    <x v="178"/>
    <x v="177"/>
    <m/>
    <m/>
    <e v="#DIV/0!"/>
    <m/>
    <n v="2"/>
    <e v="#DIV/0!"/>
    <n v="0"/>
    <n v="2"/>
    <e v="#DIV/0!"/>
  </r>
  <r>
    <m/>
    <m/>
    <x v="142"/>
    <x v="141"/>
    <m/>
    <m/>
    <e v="#DIV/0!"/>
    <m/>
    <n v="13"/>
    <e v="#DIV/0!"/>
    <n v="0"/>
    <n v="13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edijatr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7130"/>
    <n v="5072"/>
    <n v="71.136044880785406"/>
    <n v="0"/>
    <n v="0"/>
    <e v="#DIV/0!"/>
    <n v="7130"/>
    <n v="5072"/>
    <n v="71.136044880785406"/>
  </r>
  <r>
    <m/>
    <m/>
    <x v="1"/>
    <x v="1"/>
    <n v="4903"/>
    <n v="3652"/>
    <n v="74.485009178054256"/>
    <m/>
    <m/>
    <e v="#DIV/0!"/>
    <n v="4903"/>
    <n v="3652"/>
    <n v="74.485009178054256"/>
  </r>
  <r>
    <m/>
    <m/>
    <x v="2"/>
    <x v="2"/>
    <n v="1650"/>
    <n v="1016"/>
    <n v="61.575757575757571"/>
    <m/>
    <m/>
    <e v="#DIV/0!"/>
    <n v="1650"/>
    <n v="1016"/>
    <n v="61.575757575757571"/>
  </r>
  <r>
    <m/>
    <m/>
    <x v="24"/>
    <x v="24"/>
    <n v="466"/>
    <n v="361"/>
    <n v="77.467811158798284"/>
    <m/>
    <m/>
    <e v="#DIV/0!"/>
    <n v="466"/>
    <n v="361"/>
    <n v="77.467811158798284"/>
  </r>
  <r>
    <m/>
    <m/>
    <x v="25"/>
    <x v="25"/>
    <n v="111"/>
    <n v="43"/>
    <n v="38.738738738738739"/>
    <m/>
    <m/>
    <e v="#DIV/0!"/>
    <n v="111"/>
    <n v="43"/>
    <n v="38.738738738738739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6678"/>
    <n v="4510"/>
    <n v="67.535190176699615"/>
    <n v="33973"/>
    <n v="23277"/>
    <n v="68.516174609248523"/>
    <n v="40651"/>
    <n v="27777"/>
    <n v="68.330422375833308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6678"/>
    <n v="4510"/>
    <n v="67.535190176699615"/>
    <n v="33973"/>
    <n v="23277"/>
    <n v="68.516174609248523"/>
    <n v="40651"/>
    <n v="27777"/>
    <n v="68.330422375833308"/>
  </r>
  <r>
    <m/>
    <m/>
    <x v="372"/>
    <x v="365"/>
    <m/>
    <m/>
    <e v="#DIV/0!"/>
    <m/>
    <m/>
    <e v="#DIV/0!"/>
    <n v="0"/>
    <n v="0"/>
    <e v="#DIV/0!"/>
  </r>
  <r>
    <m/>
    <m/>
    <x v="957"/>
    <x v="941"/>
    <n v="399"/>
    <n v="324"/>
    <n v="81.203007518796994"/>
    <n v="8"/>
    <n v="5"/>
    <n v="62.5"/>
    <n v="407"/>
    <n v="329"/>
    <n v="80.835380835380832"/>
  </r>
  <r>
    <m/>
    <m/>
    <x v="214"/>
    <x v="211"/>
    <n v="387"/>
    <n v="264"/>
    <n v="68.217054263565885"/>
    <n v="84"/>
    <n v="91"/>
    <n v="108.33333333333333"/>
    <n v="471"/>
    <n v="355"/>
    <n v="75.371549893842896"/>
  </r>
  <r>
    <m/>
    <m/>
    <x v="958"/>
    <x v="942"/>
    <n v="26"/>
    <n v="4"/>
    <n v="15.384615384615385"/>
    <n v="9"/>
    <n v="4"/>
    <n v="44.444444444444443"/>
    <n v="35"/>
    <n v="8"/>
    <n v="22.857142857142858"/>
  </r>
  <r>
    <m/>
    <m/>
    <x v="959"/>
    <x v="943"/>
    <n v="285"/>
    <n v="235"/>
    <n v="82.456140350877192"/>
    <n v="2"/>
    <n v="1"/>
    <n v="50"/>
    <n v="287"/>
    <n v="236"/>
    <n v="82.229965156794421"/>
  </r>
  <r>
    <m/>
    <m/>
    <x v="665"/>
    <x v="653"/>
    <n v="4"/>
    <n v="2"/>
    <n v="50"/>
    <m/>
    <m/>
    <e v="#DIV/0!"/>
    <n v="4"/>
    <n v="2"/>
    <n v="50"/>
  </r>
  <r>
    <m/>
    <m/>
    <x v="205"/>
    <x v="204"/>
    <m/>
    <m/>
    <e v="#DIV/0!"/>
    <m/>
    <m/>
    <e v="#DIV/0!"/>
    <n v="0"/>
    <n v="0"/>
    <e v="#DIV/0!"/>
  </r>
  <r>
    <m/>
    <m/>
    <x v="377"/>
    <x v="370"/>
    <n v="272"/>
    <n v="165"/>
    <n v="60.661764705882348"/>
    <n v="2"/>
    <n v="3"/>
    <n v="150"/>
    <n v="274"/>
    <n v="168"/>
    <n v="61.313868613138688"/>
  </r>
  <r>
    <m/>
    <m/>
    <x v="378"/>
    <x v="371"/>
    <n v="56"/>
    <m/>
    <n v="0"/>
    <n v="2"/>
    <m/>
    <n v="0"/>
    <n v="58"/>
    <n v="0"/>
    <n v="0"/>
  </r>
  <r>
    <m/>
    <m/>
    <x v="373"/>
    <x v="366"/>
    <m/>
    <m/>
    <e v="#DIV/0!"/>
    <n v="21"/>
    <n v="4"/>
    <n v="19.047619047619047"/>
    <n v="21"/>
    <n v="4"/>
    <n v="19.047619047619047"/>
  </r>
  <r>
    <m/>
    <m/>
    <x v="134"/>
    <x v="133"/>
    <n v="64"/>
    <n v="25"/>
    <n v="39.0625"/>
    <n v="4355"/>
    <n v="2547"/>
    <n v="58.484500574052809"/>
    <n v="4419"/>
    <n v="2572"/>
    <n v="58.203213396696086"/>
  </r>
  <r>
    <m/>
    <m/>
    <x v="10"/>
    <x v="10"/>
    <n v="7"/>
    <n v="4"/>
    <n v="57.142857142857139"/>
    <n v="291"/>
    <n v="202"/>
    <n v="69.415807560137452"/>
    <n v="298"/>
    <n v="206"/>
    <n v="69.127516778523486"/>
  </r>
  <r>
    <m/>
    <m/>
    <x v="16"/>
    <x v="16"/>
    <n v="8"/>
    <n v="1"/>
    <n v="12.5"/>
    <n v="53"/>
    <n v="93"/>
    <n v="175.47169811320757"/>
    <n v="61"/>
    <n v="94"/>
    <n v="154.09836065573771"/>
  </r>
  <r>
    <m/>
    <m/>
    <x v="123"/>
    <x v="122"/>
    <n v="1"/>
    <m/>
    <n v="0"/>
    <n v="823"/>
    <n v="604"/>
    <n v="73.390036452004864"/>
    <n v="824"/>
    <n v="604"/>
    <n v="73.300970873786412"/>
  </r>
  <r>
    <m/>
    <m/>
    <x v="125"/>
    <x v="124"/>
    <n v="29"/>
    <n v="42"/>
    <n v="144.82758620689654"/>
    <n v="85"/>
    <n v="56"/>
    <n v="65.882352941176464"/>
    <n v="114"/>
    <n v="98"/>
    <n v="85.964912280701753"/>
  </r>
  <r>
    <m/>
    <m/>
    <x v="197"/>
    <x v="196"/>
    <n v="12"/>
    <n v="2"/>
    <n v="16.666666666666664"/>
    <n v="1"/>
    <m/>
    <n v="0"/>
    <n v="13"/>
    <n v="2"/>
    <n v="15.384615384615385"/>
  </r>
  <r>
    <m/>
    <m/>
    <x v="141"/>
    <x v="140"/>
    <n v="277"/>
    <n v="169"/>
    <n v="61.010830324909747"/>
    <n v="829"/>
    <n v="535"/>
    <n v="64.535585042219552"/>
    <n v="1106"/>
    <n v="704"/>
    <n v="63.652802893309222"/>
  </r>
  <r>
    <m/>
    <m/>
    <x v="127"/>
    <x v="126"/>
    <n v="1235"/>
    <n v="831"/>
    <n v="67.287449392712546"/>
    <n v="1915"/>
    <n v="1472"/>
    <n v="76.866840731070496"/>
    <n v="3150"/>
    <n v="2303"/>
    <n v="73.111111111111114"/>
  </r>
  <r>
    <m/>
    <m/>
    <x v="128"/>
    <x v="127"/>
    <n v="1245"/>
    <n v="841"/>
    <n v="67.55020080321286"/>
    <n v="1941"/>
    <n v="1480"/>
    <n v="76.249356002060793"/>
    <n v="3186"/>
    <n v="2321"/>
    <n v="72.849968612680485"/>
  </r>
  <r>
    <m/>
    <m/>
    <x v="4"/>
    <x v="4"/>
    <n v="120"/>
    <n v="94"/>
    <n v="78.333333333333329"/>
    <n v="74"/>
    <n v="66"/>
    <n v="89.189189189189193"/>
    <n v="194"/>
    <n v="160"/>
    <n v="82.474226804123703"/>
  </r>
  <r>
    <m/>
    <m/>
    <x v="304"/>
    <x v="298"/>
    <n v="316"/>
    <n v="219"/>
    <n v="69.303797468354432"/>
    <n v="6"/>
    <n v="17"/>
    <n v="283.33333333333337"/>
    <n v="322"/>
    <n v="236"/>
    <n v="73.291925465838517"/>
  </r>
  <r>
    <m/>
    <m/>
    <x v="109"/>
    <x v="108"/>
    <m/>
    <m/>
    <e v="#DIV/0!"/>
    <m/>
    <m/>
    <e v="#DIV/0!"/>
    <n v="0"/>
    <n v="0"/>
    <e v="#DIV/0!"/>
  </r>
  <r>
    <m/>
    <m/>
    <x v="381"/>
    <x v="374"/>
    <n v="3"/>
    <m/>
    <n v="0"/>
    <n v="44"/>
    <n v="44"/>
    <n v="100"/>
    <n v="47"/>
    <n v="44"/>
    <n v="93.61702127659575"/>
  </r>
  <r>
    <m/>
    <m/>
    <x v="129"/>
    <x v="128"/>
    <n v="1059"/>
    <n v="660"/>
    <n v="62.322946175637398"/>
    <n v="561"/>
    <n v="437"/>
    <n v="77.896613190730832"/>
    <n v="1620"/>
    <n v="1097"/>
    <n v="67.716049382716051"/>
  </r>
  <r>
    <m/>
    <m/>
    <x v="960"/>
    <x v="944"/>
    <m/>
    <m/>
    <e v="#DIV/0!"/>
    <m/>
    <m/>
    <e v="#DIV/0!"/>
    <n v="0"/>
    <n v="0"/>
    <e v="#DIV/0!"/>
  </r>
  <r>
    <m/>
    <m/>
    <x v="192"/>
    <x v="191"/>
    <n v="1"/>
    <n v="4"/>
    <n v="400"/>
    <n v="103"/>
    <n v="153"/>
    <n v="148.54368932038835"/>
    <n v="104"/>
    <n v="157"/>
    <n v="150.96153846153845"/>
  </r>
  <r>
    <m/>
    <m/>
    <x v="375"/>
    <x v="368"/>
    <n v="14"/>
    <n v="8"/>
    <n v="57.142857142857139"/>
    <n v="60"/>
    <n v="52"/>
    <n v="86.666666666666671"/>
    <n v="74"/>
    <n v="60"/>
    <n v="81.081081081081081"/>
  </r>
  <r>
    <m/>
    <m/>
    <x v="130"/>
    <x v="129"/>
    <n v="145"/>
    <n v="81"/>
    <n v="55.862068965517238"/>
    <n v="1257"/>
    <n v="929"/>
    <n v="73.906125696101839"/>
    <n v="1402"/>
    <n v="1010"/>
    <n v="72.039942938659067"/>
  </r>
  <r>
    <m/>
    <m/>
    <x v="193"/>
    <x v="192"/>
    <n v="17"/>
    <n v="18"/>
    <n v="105.88235294117648"/>
    <n v="318"/>
    <n v="304"/>
    <n v="95.59748427672956"/>
    <n v="335"/>
    <n v="322"/>
    <n v="96.119402985074629"/>
  </r>
  <r>
    <m/>
    <m/>
    <x v="961"/>
    <x v="945"/>
    <m/>
    <m/>
    <e v="#DIV/0!"/>
    <m/>
    <m/>
    <e v="#DIV/0!"/>
    <n v="0"/>
    <n v="0"/>
    <e v="#DIV/0!"/>
  </r>
  <r>
    <m/>
    <m/>
    <x v="376"/>
    <x v="369"/>
    <n v="16"/>
    <n v="16"/>
    <n v="100"/>
    <n v="579"/>
    <n v="390"/>
    <n v="67.357512953367873"/>
    <n v="595"/>
    <n v="406"/>
    <n v="68.235294117647058"/>
  </r>
  <r>
    <m/>
    <m/>
    <x v="327"/>
    <x v="321"/>
    <m/>
    <m/>
    <e v="#DIV/0!"/>
    <m/>
    <m/>
    <e v="#DIV/0!"/>
    <n v="0"/>
    <n v="0"/>
    <e v="#DIV/0!"/>
  </r>
  <r>
    <m/>
    <m/>
    <x v="380"/>
    <x v="373"/>
    <n v="2"/>
    <m/>
    <n v="0"/>
    <n v="54"/>
    <n v="86"/>
    <n v="159.25925925925927"/>
    <n v="56"/>
    <n v="86"/>
    <n v="153.57142857142858"/>
  </r>
  <r>
    <m/>
    <m/>
    <x v="310"/>
    <x v="304"/>
    <n v="53"/>
    <n v="21"/>
    <n v="39.622641509433961"/>
    <n v="68"/>
    <n v="56"/>
    <n v="82.35294117647058"/>
    <n v="121"/>
    <n v="77"/>
    <n v="63.636363636363633"/>
  </r>
  <r>
    <m/>
    <m/>
    <x v="126"/>
    <x v="125"/>
    <n v="68"/>
    <n v="30"/>
    <n v="44.117647058823529"/>
    <n v="16"/>
    <n v="17"/>
    <n v="106.25"/>
    <n v="84"/>
    <n v="47"/>
    <n v="55.952380952380956"/>
  </r>
  <r>
    <m/>
    <m/>
    <x v="3"/>
    <x v="3"/>
    <n v="211"/>
    <n v="228"/>
    <n v="108.0568720379147"/>
    <n v="3585"/>
    <n v="2006"/>
    <n v="55.955369595536965"/>
    <n v="3796"/>
    <n v="2234"/>
    <n v="58.851422550052689"/>
  </r>
  <r>
    <m/>
    <m/>
    <x v="13"/>
    <x v="13"/>
    <m/>
    <m/>
    <e v="#DIV/0!"/>
    <n v="1159"/>
    <n v="780"/>
    <n v="67.299396031061264"/>
    <n v="1159"/>
    <n v="780"/>
    <n v="67.299396031061264"/>
  </r>
  <r>
    <m/>
    <m/>
    <x v="202"/>
    <x v="201"/>
    <n v="1"/>
    <m/>
    <n v="0"/>
    <n v="4"/>
    <n v="1"/>
    <n v="25"/>
    <n v="5"/>
    <n v="1"/>
    <n v="20"/>
  </r>
  <r>
    <m/>
    <m/>
    <x v="177"/>
    <x v="176"/>
    <n v="7"/>
    <n v="4"/>
    <n v="57.142857142857139"/>
    <n v="159"/>
    <n v="188"/>
    <n v="118.23899371069182"/>
    <n v="166"/>
    <n v="192"/>
    <n v="115.66265060240963"/>
  </r>
  <r>
    <m/>
    <m/>
    <x v="5"/>
    <x v="5"/>
    <n v="88"/>
    <n v="59"/>
    <n v="67.045454545454547"/>
    <n v="2996"/>
    <n v="2128"/>
    <n v="71.028037383177562"/>
    <n v="3084"/>
    <n v="2187"/>
    <n v="70.91439688715954"/>
  </r>
  <r>
    <m/>
    <m/>
    <x v="451"/>
    <x v="443"/>
    <m/>
    <m/>
    <e v="#DIV/0!"/>
    <m/>
    <m/>
    <e v="#DIV/0!"/>
    <n v="0"/>
    <n v="0"/>
    <e v="#DIV/0!"/>
  </r>
  <r>
    <m/>
    <m/>
    <x v="374"/>
    <x v="367"/>
    <m/>
    <m/>
    <e v="#DIV/0!"/>
    <n v="141"/>
    <n v="63"/>
    <n v="44.680851063829785"/>
    <n v="141"/>
    <n v="63"/>
    <n v="44.680851063829785"/>
  </r>
  <r>
    <m/>
    <m/>
    <x v="962"/>
    <x v="946"/>
    <m/>
    <m/>
    <e v="#DIV/0!"/>
    <m/>
    <m/>
    <e v="#DIV/0!"/>
    <n v="0"/>
    <n v="0"/>
    <e v="#DIV/0!"/>
  </r>
  <r>
    <m/>
    <m/>
    <x v="388"/>
    <x v="381"/>
    <m/>
    <m/>
    <e v="#DIV/0!"/>
    <n v="830"/>
    <n v="603"/>
    <n v="72.650602409638552"/>
    <n v="830"/>
    <n v="603"/>
    <n v="72.650602409638552"/>
  </r>
  <r>
    <m/>
    <m/>
    <x v="963"/>
    <x v="947"/>
    <m/>
    <m/>
    <e v="#DIV/0!"/>
    <m/>
    <m/>
    <e v="#DIV/0!"/>
    <n v="0"/>
    <n v="0"/>
    <e v="#DIV/0!"/>
  </r>
  <r>
    <m/>
    <m/>
    <x v="691"/>
    <x v="678"/>
    <m/>
    <m/>
    <e v="#DIV/0!"/>
    <n v="791"/>
    <n v="596"/>
    <n v="75.347661188369159"/>
    <n v="791"/>
    <n v="596"/>
    <n v="75.347661188369159"/>
  </r>
  <r>
    <m/>
    <m/>
    <x v="308"/>
    <x v="302"/>
    <m/>
    <m/>
    <e v="#DIV/0!"/>
    <m/>
    <m/>
    <e v="#DIV/0!"/>
    <n v="0"/>
    <n v="0"/>
    <e v="#DIV/0!"/>
  </r>
  <r>
    <m/>
    <m/>
    <x v="668"/>
    <x v="656"/>
    <m/>
    <m/>
    <e v="#DIV/0!"/>
    <m/>
    <m/>
    <e v="#DIV/0!"/>
    <n v="0"/>
    <n v="0"/>
    <e v="#DIV/0!"/>
  </r>
  <r>
    <m/>
    <m/>
    <x v="964"/>
    <x v="948"/>
    <m/>
    <m/>
    <e v="#DIV/0!"/>
    <m/>
    <m/>
    <e v="#DIV/0!"/>
    <n v="0"/>
    <n v="0"/>
    <e v="#DIV/0!"/>
  </r>
  <r>
    <m/>
    <m/>
    <x v="965"/>
    <x v="949"/>
    <m/>
    <m/>
    <e v="#DIV/0!"/>
    <m/>
    <m/>
    <e v="#DIV/0!"/>
    <n v="0"/>
    <n v="0"/>
    <e v="#DIV/0!"/>
  </r>
  <r>
    <m/>
    <m/>
    <x v="966"/>
    <x v="950"/>
    <m/>
    <m/>
    <e v="#DIV/0!"/>
    <m/>
    <m/>
    <e v="#DIV/0!"/>
    <n v="0"/>
    <n v="0"/>
    <e v="#DIV/0!"/>
  </r>
  <r>
    <m/>
    <m/>
    <x v="967"/>
    <x v="951"/>
    <m/>
    <m/>
    <e v="#DIV/0!"/>
    <m/>
    <m/>
    <e v="#DIV/0!"/>
    <n v="0"/>
    <n v="0"/>
    <e v="#DIV/0!"/>
  </r>
  <r>
    <m/>
    <m/>
    <x v="968"/>
    <x v="952"/>
    <m/>
    <m/>
    <e v="#DIV/0!"/>
    <n v="880"/>
    <n v="601"/>
    <n v="68.295454545454547"/>
    <n v="880"/>
    <n v="601"/>
    <n v="68.295454545454547"/>
  </r>
  <r>
    <m/>
    <m/>
    <x v="969"/>
    <x v="953"/>
    <n v="8"/>
    <m/>
    <n v="0"/>
    <n v="813"/>
    <n v="601"/>
    <n v="73.923739237392368"/>
    <n v="821"/>
    <n v="601"/>
    <n v="73.203410475030452"/>
  </r>
  <r>
    <m/>
    <m/>
    <x v="970"/>
    <x v="954"/>
    <m/>
    <m/>
    <e v="#DIV/0!"/>
    <m/>
    <m/>
    <e v="#DIV/0!"/>
    <n v="0"/>
    <n v="0"/>
    <e v="#DIV/0!"/>
  </r>
  <r>
    <m/>
    <m/>
    <x v="971"/>
    <x v="955"/>
    <m/>
    <m/>
    <e v="#DIV/0!"/>
    <m/>
    <m/>
    <e v="#DIV/0!"/>
    <n v="0"/>
    <n v="0"/>
    <e v="#DIV/0!"/>
  </r>
  <r>
    <m/>
    <m/>
    <x v="972"/>
    <x v="956"/>
    <m/>
    <m/>
    <e v="#DIV/0!"/>
    <m/>
    <m/>
    <e v="#DIV/0!"/>
    <n v="0"/>
    <n v="0"/>
    <e v="#DIV/0!"/>
  </r>
  <r>
    <m/>
    <m/>
    <x v="973"/>
    <x v="957"/>
    <m/>
    <m/>
    <e v="#DIV/0!"/>
    <m/>
    <m/>
    <e v="#DIV/0!"/>
    <n v="0"/>
    <n v="0"/>
    <e v="#DIV/0!"/>
  </r>
  <r>
    <m/>
    <m/>
    <x v="385"/>
    <x v="378"/>
    <m/>
    <m/>
    <e v="#DIV/0!"/>
    <m/>
    <m/>
    <e v="#DIV/0!"/>
    <n v="0"/>
    <n v="0"/>
    <e v="#DIV/0!"/>
  </r>
  <r>
    <m/>
    <m/>
    <x v="481"/>
    <x v="473"/>
    <m/>
    <m/>
    <e v="#DIV/0!"/>
    <m/>
    <m/>
    <e v="#DIV/0!"/>
    <n v="0"/>
    <n v="0"/>
    <e v="#DIV/0!"/>
  </r>
  <r>
    <m/>
    <m/>
    <x v="303"/>
    <x v="297"/>
    <m/>
    <n v="1"/>
    <e v="#DIV/0!"/>
    <n v="2"/>
    <m/>
    <n v="0"/>
    <n v="2"/>
    <n v="1"/>
    <n v="50"/>
  </r>
  <r>
    <m/>
    <m/>
    <x v="974"/>
    <x v="958"/>
    <m/>
    <m/>
    <e v="#DIV/0!"/>
    <m/>
    <m/>
    <e v="#DIV/0!"/>
    <n v="0"/>
    <n v="0"/>
    <e v="#DIV/0!"/>
  </r>
  <r>
    <m/>
    <m/>
    <x v="975"/>
    <x v="959"/>
    <m/>
    <m/>
    <e v="#DIV/0!"/>
    <m/>
    <m/>
    <e v="#DIV/0!"/>
    <n v="0"/>
    <n v="0"/>
    <e v="#DIV/0!"/>
  </r>
  <r>
    <m/>
    <m/>
    <x v="379"/>
    <x v="372"/>
    <m/>
    <m/>
    <e v="#DIV/0!"/>
    <m/>
    <m/>
    <e v="#DIV/0!"/>
    <n v="0"/>
    <n v="0"/>
    <e v="#DIV/0!"/>
  </r>
  <r>
    <m/>
    <m/>
    <x v="976"/>
    <x v="960"/>
    <m/>
    <n v="2"/>
    <e v="#DIV/0!"/>
    <n v="3186"/>
    <n v="1944"/>
    <n v="61.016949152542374"/>
    <n v="3186"/>
    <n v="1946"/>
    <n v="61.079723791588201"/>
  </r>
  <r>
    <m/>
    <m/>
    <x v="977"/>
    <x v="961"/>
    <n v="204"/>
    <n v="116"/>
    <n v="56.862745098039213"/>
    <m/>
    <m/>
    <e v="#DIV/0!"/>
    <n v="204"/>
    <n v="116"/>
    <n v="56.862745098039213"/>
  </r>
  <r>
    <m/>
    <m/>
    <x v="381"/>
    <x v="374"/>
    <m/>
    <m/>
    <e v="#DIV/0!"/>
    <m/>
    <m/>
    <e v="#DIV/0!"/>
    <n v="0"/>
    <n v="0"/>
    <e v="#DIV/0!"/>
  </r>
  <r>
    <m/>
    <m/>
    <x v="382"/>
    <x v="375"/>
    <n v="13"/>
    <n v="9"/>
    <n v="69.230769230769226"/>
    <n v="1"/>
    <n v="1"/>
    <n v="100"/>
    <n v="14"/>
    <n v="10"/>
    <n v="71.428571428571431"/>
  </r>
  <r>
    <m/>
    <m/>
    <x v="176"/>
    <x v="175"/>
    <m/>
    <m/>
    <e v="#DIV/0!"/>
    <m/>
    <m/>
    <e v="#DIV/0!"/>
    <n v="0"/>
    <n v="0"/>
    <e v="#DIV/0!"/>
  </r>
  <r>
    <m/>
    <m/>
    <x v="978"/>
    <x v="962"/>
    <n v="5"/>
    <n v="1"/>
    <n v="20"/>
    <n v="764"/>
    <n v="527"/>
    <n v="68.979057591623032"/>
    <n v="769"/>
    <n v="528"/>
    <n v="68.660598179453842"/>
  </r>
  <r>
    <m/>
    <m/>
    <x v="979"/>
    <x v="963"/>
    <m/>
    <m/>
    <e v="#DIV/0!"/>
    <m/>
    <m/>
    <e v="#DIV/0!"/>
    <n v="0"/>
    <n v="0"/>
    <e v="#DIV/0!"/>
  </r>
  <r>
    <m/>
    <m/>
    <x v="167"/>
    <x v="166"/>
    <m/>
    <m/>
    <e v="#DIV/0!"/>
    <n v="2"/>
    <n v="1"/>
    <n v="50"/>
    <n v="2"/>
    <n v="1"/>
    <n v="50"/>
  </r>
  <r>
    <m/>
    <m/>
    <x v="980"/>
    <x v="964"/>
    <m/>
    <m/>
    <e v="#DIV/0!"/>
    <m/>
    <m/>
    <e v="#DIV/0!"/>
    <n v="0"/>
    <n v="0"/>
    <e v="#DIV/0!"/>
  </r>
  <r>
    <m/>
    <m/>
    <x v="384"/>
    <x v="377"/>
    <m/>
    <m/>
    <e v="#DIV/0!"/>
    <n v="2"/>
    <n v="2"/>
    <n v="100"/>
    <n v="2"/>
    <n v="2"/>
    <n v="100"/>
  </r>
  <r>
    <m/>
    <m/>
    <x v="333"/>
    <x v="326"/>
    <n v="8"/>
    <m/>
    <n v="0"/>
    <n v="821"/>
    <n v="589"/>
    <n v="71.741778319123014"/>
    <n v="829"/>
    <n v="589"/>
    <n v="71.049457177322068"/>
  </r>
  <r>
    <m/>
    <m/>
    <x v="981"/>
    <x v="965"/>
    <m/>
    <m/>
    <e v="#DIV/0!"/>
    <m/>
    <m/>
    <e v="#DIV/0!"/>
    <n v="0"/>
    <n v="0"/>
    <e v="#DIV/0!"/>
  </r>
  <r>
    <m/>
    <m/>
    <x v="314"/>
    <x v="308"/>
    <m/>
    <n v="2"/>
    <e v="#DIV/0!"/>
    <m/>
    <m/>
    <e v="#DIV/0!"/>
    <n v="0"/>
    <n v="2"/>
    <e v="#DIV/0!"/>
  </r>
  <r>
    <m/>
    <m/>
    <x v="183"/>
    <x v="182"/>
    <m/>
    <m/>
    <e v="#DIV/0!"/>
    <m/>
    <m/>
    <e v="#DIV/0!"/>
    <n v="0"/>
    <n v="0"/>
    <e v="#DIV/0!"/>
  </r>
  <r>
    <m/>
    <m/>
    <x v="330"/>
    <x v="323"/>
    <m/>
    <m/>
    <e v="#DIV/0!"/>
    <n v="3"/>
    <n v="1"/>
    <n v="33.333333333333329"/>
    <n v="3"/>
    <n v="1"/>
    <n v="33.333333333333329"/>
  </r>
  <r>
    <m/>
    <m/>
    <x v="232"/>
    <x v="228"/>
    <n v="2"/>
    <n v="1"/>
    <n v="50"/>
    <n v="91"/>
    <n v="67"/>
    <n v="73.626373626373635"/>
    <n v="93"/>
    <n v="68"/>
    <n v="73.118279569892479"/>
  </r>
  <r>
    <m/>
    <m/>
    <x v="285"/>
    <x v="966"/>
    <m/>
    <m/>
    <e v="#DIV/0!"/>
    <m/>
    <m/>
    <e v="#DIV/0!"/>
    <n v="0"/>
    <n v="0"/>
    <e v="#DIV/0!"/>
  </r>
  <r>
    <m/>
    <m/>
    <x v="8"/>
    <x v="8"/>
    <n v="2"/>
    <n v="3"/>
    <n v="150"/>
    <n v="862"/>
    <n v="833"/>
    <n v="96.635730858468676"/>
    <n v="864"/>
    <n v="836"/>
    <n v="96.759259259259252"/>
  </r>
  <r>
    <m/>
    <m/>
    <x v="982"/>
    <x v="967"/>
    <m/>
    <m/>
    <e v="#DIV/0!"/>
    <m/>
    <m/>
    <e v="#DIV/0!"/>
    <n v="0"/>
    <n v="0"/>
    <e v="#DIV/0!"/>
  </r>
  <r>
    <m/>
    <m/>
    <x v="983"/>
    <x v="968"/>
    <m/>
    <n v="1"/>
    <e v="#DIV/0!"/>
    <n v="3178"/>
    <n v="1938"/>
    <n v="60.981749528005039"/>
    <n v="3178"/>
    <n v="1939"/>
    <n v="61.013215859030836"/>
  </r>
  <r>
    <m/>
    <m/>
    <x v="984"/>
    <x v="305"/>
    <m/>
    <n v="2"/>
    <e v="#DIV/0!"/>
    <m/>
    <m/>
    <e v="#DIV/0!"/>
    <n v="0"/>
    <n v="2"/>
    <e v="#DIV/0!"/>
  </r>
  <r>
    <m/>
    <m/>
    <x v="985"/>
    <x v="969"/>
    <m/>
    <m/>
    <e v="#DIV/0!"/>
    <m/>
    <m/>
    <e v="#DIV/0!"/>
    <n v="0"/>
    <n v="0"/>
    <e v="#DIV/0!"/>
  </r>
  <r>
    <m/>
    <m/>
    <x v="986"/>
    <x v="970"/>
    <m/>
    <m/>
    <e v="#DIV/0!"/>
    <m/>
    <m/>
    <e v="#DIV/0!"/>
    <n v="0"/>
    <n v="0"/>
    <e v="#DIV/0!"/>
  </r>
  <r>
    <m/>
    <m/>
    <x v="370"/>
    <x v="363"/>
    <m/>
    <m/>
    <e v="#DIV/0!"/>
    <m/>
    <m/>
    <e v="#DIV/0!"/>
    <n v="0"/>
    <n v="0"/>
    <e v="#DIV/0!"/>
  </r>
  <r>
    <m/>
    <m/>
    <x v="987"/>
    <x v="971"/>
    <m/>
    <m/>
    <e v="#DIV/0!"/>
    <m/>
    <m/>
    <e v="#DIV/0!"/>
    <n v="0"/>
    <n v="0"/>
    <e v="#DIV/0!"/>
  </r>
  <r>
    <m/>
    <m/>
    <x v="988"/>
    <x v="972"/>
    <m/>
    <m/>
    <e v="#DIV/0!"/>
    <m/>
    <m/>
    <e v="#DIV/0!"/>
    <n v="0"/>
    <n v="0"/>
    <e v="#DIV/0!"/>
  </r>
  <r>
    <m/>
    <m/>
    <x v="989"/>
    <x v="973"/>
    <m/>
    <m/>
    <e v="#DIV/0!"/>
    <m/>
    <m/>
    <e v="#DIV/0!"/>
    <n v="0"/>
    <n v="0"/>
    <e v="#DIV/0!"/>
  </r>
  <r>
    <m/>
    <m/>
    <x v="990"/>
    <x v="974"/>
    <m/>
    <m/>
    <e v="#DIV/0!"/>
    <m/>
    <m/>
    <e v="#DIV/0!"/>
    <n v="0"/>
    <n v="0"/>
    <e v="#DIV/0!"/>
  </r>
  <r>
    <m/>
    <m/>
    <x v="991"/>
    <x v="975"/>
    <m/>
    <m/>
    <e v="#DIV/0!"/>
    <m/>
    <m/>
    <e v="#DIV/0!"/>
    <n v="0"/>
    <n v="0"/>
    <e v="#DIV/0!"/>
  </r>
  <r>
    <m/>
    <m/>
    <x v="992"/>
    <x v="976"/>
    <m/>
    <m/>
    <e v="#DIV/0!"/>
    <m/>
    <m/>
    <e v="#DIV/0!"/>
    <n v="0"/>
    <n v="0"/>
    <e v="#DIV/0!"/>
  </r>
  <r>
    <m/>
    <m/>
    <x v="226"/>
    <x v="222"/>
    <m/>
    <m/>
    <e v="#DIV/0!"/>
    <m/>
    <m/>
    <e v="#DIV/0!"/>
    <n v="0"/>
    <n v="0"/>
    <e v="#DIV/0!"/>
  </r>
  <r>
    <m/>
    <m/>
    <x v="793"/>
    <x v="778"/>
    <m/>
    <m/>
    <e v="#DIV/0!"/>
    <m/>
    <m/>
    <e v="#DIV/0!"/>
    <n v="0"/>
    <n v="0"/>
    <e v="#DIV/0!"/>
  </r>
  <r>
    <m/>
    <m/>
    <x v="660"/>
    <x v="648"/>
    <m/>
    <m/>
    <e v="#DIV/0!"/>
    <m/>
    <m/>
    <e v="#DIV/0!"/>
    <n v="0"/>
    <n v="0"/>
    <e v="#DIV/0!"/>
  </r>
  <r>
    <m/>
    <m/>
    <x v="383"/>
    <x v="376"/>
    <m/>
    <m/>
    <e v="#DIV/0!"/>
    <m/>
    <n v="1"/>
    <e v="#DIV/0!"/>
    <n v="0"/>
    <n v="1"/>
    <e v="#DIV/0!"/>
  </r>
  <r>
    <m/>
    <m/>
    <x v="145"/>
    <x v="144"/>
    <m/>
    <m/>
    <e v="#DIV/0!"/>
    <m/>
    <m/>
    <e v="#DIV/0!"/>
    <n v="0"/>
    <n v="0"/>
    <e v="#DIV/0!"/>
  </r>
  <r>
    <m/>
    <m/>
    <x v="332"/>
    <x v="325"/>
    <m/>
    <m/>
    <e v="#DIV/0!"/>
    <n v="1"/>
    <m/>
    <n v="0"/>
    <n v="1"/>
    <n v="0"/>
    <n v="0"/>
  </r>
  <r>
    <m/>
    <m/>
    <x v="336"/>
    <x v="329"/>
    <m/>
    <m/>
    <e v="#DIV/0!"/>
    <m/>
    <m/>
    <e v="#DIV/0!"/>
    <n v="0"/>
    <n v="0"/>
    <e v="#DIV/0!"/>
  </r>
  <r>
    <m/>
    <m/>
    <x v="14"/>
    <x v="14"/>
    <m/>
    <m/>
    <e v="#DIV/0!"/>
    <m/>
    <m/>
    <e v="#DIV/0!"/>
    <n v="0"/>
    <n v="0"/>
    <e v="#DIV/0!"/>
  </r>
  <r>
    <m/>
    <m/>
    <x v="165"/>
    <x v="164"/>
    <m/>
    <m/>
    <e v="#DIV/0!"/>
    <n v="2"/>
    <n v="1"/>
    <n v="50"/>
    <n v="2"/>
    <n v="1"/>
    <n v="50"/>
  </r>
  <r>
    <m/>
    <m/>
    <x v="993"/>
    <x v="977"/>
    <m/>
    <m/>
    <e v="#DIV/0!"/>
    <m/>
    <m/>
    <e v="#DIV/0!"/>
    <n v="0"/>
    <n v="0"/>
    <e v="#DIV/0!"/>
  </r>
  <r>
    <m/>
    <m/>
    <x v="168"/>
    <x v="167"/>
    <m/>
    <m/>
    <e v="#DIV/0!"/>
    <n v="16"/>
    <n v="8"/>
    <n v="50"/>
    <n v="16"/>
    <n v="8"/>
    <n v="50"/>
  </r>
  <r>
    <m/>
    <m/>
    <x v="684"/>
    <x v="671"/>
    <m/>
    <m/>
    <e v="#DIV/0!"/>
    <m/>
    <m/>
    <e v="#DIV/0!"/>
    <n v="0"/>
    <n v="0"/>
    <e v="#DIV/0!"/>
  </r>
  <r>
    <m/>
    <m/>
    <x v="994"/>
    <x v="978"/>
    <m/>
    <m/>
    <e v="#DIV/0!"/>
    <m/>
    <m/>
    <e v="#DIV/0!"/>
    <n v="0"/>
    <n v="0"/>
    <e v="#DIV/0!"/>
  </r>
  <r>
    <m/>
    <m/>
    <x v="417"/>
    <x v="410"/>
    <m/>
    <m/>
    <e v="#DIV/0!"/>
    <m/>
    <m/>
    <e v="#DIV/0!"/>
    <n v="0"/>
    <n v="0"/>
    <e v="#DIV/0!"/>
  </r>
  <r>
    <m/>
    <m/>
    <x v="407"/>
    <x v="400"/>
    <m/>
    <m/>
    <e v="#DIV/0!"/>
    <m/>
    <m/>
    <e v="#DIV/0!"/>
    <n v="0"/>
    <n v="0"/>
    <e v="#DIV/0!"/>
  </r>
  <r>
    <m/>
    <m/>
    <x v="408"/>
    <x v="401"/>
    <m/>
    <m/>
    <e v="#DIV/0!"/>
    <m/>
    <m/>
    <e v="#DIV/0!"/>
    <n v="0"/>
    <n v="0"/>
    <e v="#DIV/0!"/>
  </r>
  <r>
    <m/>
    <m/>
    <x v="409"/>
    <x v="402"/>
    <m/>
    <m/>
    <e v="#DIV/0!"/>
    <m/>
    <m/>
    <e v="#DIV/0!"/>
    <n v="0"/>
    <n v="0"/>
    <e v="#DIV/0!"/>
  </r>
  <r>
    <m/>
    <m/>
    <x v="55"/>
    <x v="54"/>
    <m/>
    <m/>
    <e v="#DIV/0!"/>
    <m/>
    <m/>
    <e v="#DIV/0!"/>
    <n v="0"/>
    <n v="0"/>
    <e v="#DIV/0!"/>
  </r>
  <r>
    <m/>
    <m/>
    <x v="410"/>
    <x v="403"/>
    <m/>
    <m/>
    <e v="#DIV/0!"/>
    <m/>
    <m/>
    <e v="#DIV/0!"/>
    <n v="0"/>
    <n v="0"/>
    <e v="#DIV/0!"/>
  </r>
  <r>
    <m/>
    <m/>
    <x v="411"/>
    <x v="404"/>
    <m/>
    <m/>
    <e v="#DIV/0!"/>
    <m/>
    <m/>
    <e v="#DIV/0!"/>
    <n v="0"/>
    <n v="0"/>
    <e v="#DIV/0!"/>
  </r>
  <r>
    <m/>
    <m/>
    <x v="412"/>
    <x v="405"/>
    <m/>
    <m/>
    <e v="#DIV/0!"/>
    <m/>
    <m/>
    <e v="#DIV/0!"/>
    <n v="0"/>
    <n v="0"/>
    <e v="#DIV/0!"/>
  </r>
  <r>
    <m/>
    <m/>
    <x v="413"/>
    <x v="406"/>
    <m/>
    <m/>
    <e v="#DIV/0!"/>
    <m/>
    <m/>
    <e v="#DIV/0!"/>
    <n v="0"/>
    <n v="0"/>
    <e v="#DIV/0!"/>
  </r>
  <r>
    <m/>
    <m/>
    <x v="414"/>
    <x v="407"/>
    <m/>
    <m/>
    <e v="#DIV/0!"/>
    <m/>
    <m/>
    <e v="#DIV/0!"/>
    <n v="0"/>
    <n v="0"/>
    <e v="#DIV/0!"/>
  </r>
  <r>
    <m/>
    <m/>
    <x v="415"/>
    <x v="408"/>
    <m/>
    <m/>
    <e v="#DIV/0!"/>
    <m/>
    <m/>
    <e v="#DIV/0!"/>
    <n v="0"/>
    <n v="0"/>
    <e v="#DIV/0!"/>
  </r>
  <r>
    <m/>
    <m/>
    <x v="416"/>
    <x v="409"/>
    <m/>
    <m/>
    <e v="#DIV/0!"/>
    <m/>
    <m/>
    <e v="#DIV/0!"/>
    <n v="0"/>
    <n v="0"/>
    <e v="#DIV/0!"/>
  </r>
  <r>
    <m/>
    <m/>
    <x v="321"/>
    <x v="315"/>
    <m/>
    <m/>
    <e v="#DIV/0!"/>
    <n v="17"/>
    <n v="6"/>
    <n v="35.294117647058826"/>
    <n v="17"/>
    <n v="6"/>
    <n v="35.294117647058826"/>
  </r>
  <r>
    <m/>
    <m/>
    <x v="184"/>
    <x v="183"/>
    <m/>
    <m/>
    <e v="#DIV/0!"/>
    <n v="15"/>
    <n v="5"/>
    <n v="33.333333333333329"/>
    <n v="15"/>
    <n v="5"/>
    <n v="33.333333333333329"/>
  </r>
  <r>
    <m/>
    <m/>
    <x v="995"/>
    <x v="979"/>
    <m/>
    <m/>
    <e v="#DIV/0!"/>
    <m/>
    <m/>
    <e v="#DIV/0!"/>
    <n v="0"/>
    <n v="0"/>
    <e v="#DIV/0!"/>
  </r>
  <r>
    <m/>
    <m/>
    <x v="996"/>
    <x v="980"/>
    <m/>
    <m/>
    <e v="#DIV/0!"/>
    <m/>
    <m/>
    <e v="#DIV/0!"/>
    <n v="0"/>
    <n v="0"/>
    <e v="#DIV/0!"/>
  </r>
  <r>
    <m/>
    <m/>
    <x v="997"/>
    <x v="981"/>
    <m/>
    <m/>
    <e v="#DIV/0!"/>
    <m/>
    <m/>
    <e v="#DIV/0!"/>
    <n v="0"/>
    <n v="0"/>
    <e v="#DIV/0!"/>
  </r>
  <r>
    <m/>
    <m/>
    <x v="682"/>
    <x v="669"/>
    <m/>
    <m/>
    <e v="#DIV/0!"/>
    <m/>
    <m/>
    <e v="#DIV/0!"/>
    <n v="0"/>
    <n v="0"/>
    <e v="#DIV/0!"/>
  </r>
  <r>
    <m/>
    <m/>
    <x v="322"/>
    <x v="316"/>
    <m/>
    <m/>
    <e v="#DIV/0!"/>
    <n v="13"/>
    <n v="5"/>
    <n v="38.461538461538467"/>
    <n v="13"/>
    <n v="5"/>
    <n v="38.461538461538467"/>
  </r>
  <r>
    <m/>
    <m/>
    <x v="420"/>
    <x v="412"/>
    <m/>
    <m/>
    <e v="#DIV/0!"/>
    <m/>
    <m/>
    <e v="#DIV/0!"/>
    <n v="0"/>
    <n v="0"/>
    <e v="#DIV/0!"/>
  </r>
  <r>
    <m/>
    <m/>
    <x v="169"/>
    <x v="168"/>
    <m/>
    <m/>
    <e v="#DIV/0!"/>
    <m/>
    <m/>
    <e v="#DIV/0!"/>
    <n v="0"/>
    <n v="0"/>
    <e v="#DIV/0!"/>
  </r>
  <r>
    <m/>
    <m/>
    <x v="137"/>
    <x v="136"/>
    <m/>
    <m/>
    <e v="#DIV/0!"/>
    <m/>
    <m/>
    <e v="#DIV/0!"/>
    <n v="0"/>
    <n v="0"/>
    <e v="#DIV/0!"/>
  </r>
  <r>
    <m/>
    <m/>
    <x v="390"/>
    <x v="383"/>
    <m/>
    <m/>
    <e v="#DIV/0!"/>
    <m/>
    <m/>
    <e v="#DIV/0!"/>
    <n v="0"/>
    <n v="0"/>
    <e v="#DIV/0!"/>
  </r>
  <r>
    <m/>
    <m/>
    <x v="6"/>
    <x v="6"/>
    <m/>
    <m/>
    <e v="#DIV/0!"/>
    <n v="3"/>
    <m/>
    <n v="0"/>
    <n v="3"/>
    <n v="0"/>
    <n v="0"/>
  </r>
  <r>
    <m/>
    <m/>
    <x v="144"/>
    <x v="143"/>
    <m/>
    <m/>
    <e v="#DIV/0!"/>
    <m/>
    <m/>
    <e v="#DIV/0!"/>
    <n v="0"/>
    <n v="0"/>
    <e v="#DIV/0!"/>
  </r>
  <r>
    <m/>
    <m/>
    <x v="998"/>
    <x v="982"/>
    <n v="1"/>
    <m/>
    <n v="0"/>
    <m/>
    <m/>
    <e v="#DIV/0!"/>
    <n v="1"/>
    <n v="0"/>
    <n v="0"/>
  </r>
  <r>
    <m/>
    <m/>
    <x v="389"/>
    <x v="382"/>
    <n v="1"/>
    <m/>
    <n v="0"/>
    <n v="2"/>
    <m/>
    <n v="0"/>
    <n v="3"/>
    <n v="0"/>
    <n v="0"/>
  </r>
  <r>
    <m/>
    <m/>
    <x v="380"/>
    <x v="373"/>
    <m/>
    <m/>
    <e v="#DIV/0!"/>
    <m/>
    <m/>
    <e v="#DIV/0!"/>
    <n v="0"/>
    <n v="0"/>
    <e v="#DIV/0!"/>
  </r>
  <r>
    <m/>
    <m/>
    <x v="15"/>
    <x v="15"/>
    <n v="5"/>
    <m/>
    <n v="0"/>
    <n v="35"/>
    <n v="92"/>
    <n v="262.85714285714283"/>
    <n v="40"/>
    <n v="92"/>
    <n v="229.99999999999997"/>
  </r>
  <r>
    <m/>
    <m/>
    <x v="335"/>
    <x v="328"/>
    <m/>
    <m/>
    <e v="#DIV/0!"/>
    <n v="15"/>
    <n v="30"/>
    <n v="200"/>
    <n v="15"/>
    <n v="30"/>
    <n v="200"/>
  </r>
  <r>
    <m/>
    <m/>
    <x v="998"/>
    <x v="982"/>
    <n v="1"/>
    <m/>
    <n v="0"/>
    <m/>
    <m/>
    <e v="#DIV/0!"/>
    <n v="1"/>
    <n v="0"/>
    <n v="0"/>
  </r>
  <r>
    <m/>
    <m/>
    <x v="999"/>
    <x v="983"/>
    <m/>
    <m/>
    <e v="#DIV/0!"/>
    <n v="12"/>
    <m/>
    <n v="0"/>
    <n v="12"/>
    <n v="0"/>
    <n v="0"/>
  </r>
  <r>
    <m/>
    <m/>
    <x v="11"/>
    <x v="11"/>
    <m/>
    <n v="21"/>
    <e v="#DIV/0!"/>
    <n v="10"/>
    <n v="1"/>
    <n v="10"/>
    <n v="10"/>
    <n v="22"/>
    <n v="220.00000000000003"/>
  </r>
  <r>
    <m/>
    <m/>
    <x v="151"/>
    <x v="150"/>
    <m/>
    <m/>
    <e v="#DIV/0!"/>
    <n v="1"/>
    <m/>
    <n v="0"/>
    <n v="1"/>
    <n v="0"/>
    <n v="0"/>
  </r>
  <r>
    <m/>
    <m/>
    <x v="334"/>
    <x v="327"/>
    <m/>
    <m/>
    <e v="#DIV/0!"/>
    <m/>
    <n v="10"/>
    <e v="#DIV/0!"/>
    <n v="0"/>
    <n v="1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neumoftizi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504"/>
    <n v="349"/>
    <n v="69.246031746031747"/>
    <n v="0"/>
    <n v="0"/>
    <e v="#DIV/0!"/>
    <n v="504"/>
    <n v="349"/>
    <n v="69.246031746031747"/>
  </r>
  <r>
    <m/>
    <m/>
    <x v="1"/>
    <x v="1"/>
    <n v="371"/>
    <n v="255"/>
    <n v="68.733153638814017"/>
    <m/>
    <m/>
    <e v="#DIV/0!"/>
    <n v="371"/>
    <n v="255"/>
    <n v="68.733153638814017"/>
  </r>
  <r>
    <m/>
    <m/>
    <x v="2"/>
    <x v="2"/>
    <n v="133"/>
    <n v="94"/>
    <n v="70.676691729323309"/>
    <m/>
    <m/>
    <e v="#DIV/0!"/>
    <n v="133"/>
    <n v="94"/>
    <n v="70.676691729323309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504"/>
    <n v="0"/>
    <n v="0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566"/>
    <n v="514"/>
    <n v="90.812720848056543"/>
    <n v="40406"/>
    <n v="24591"/>
    <n v="60.859773300994902"/>
    <n v="40972"/>
    <n v="25046"/>
    <n v="61.129551889094991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566"/>
    <n v="514"/>
    <n v="90.812720848056543"/>
    <n v="40406"/>
    <n v="24591"/>
    <n v="60.859773300994902"/>
    <n v="40972"/>
    <n v="25046"/>
    <n v="61.129551889094991"/>
  </r>
  <r>
    <m/>
    <m/>
    <x v="301"/>
    <x v="295"/>
    <n v="1"/>
    <n v="1"/>
    <n v="100"/>
    <n v="2"/>
    <n v="7"/>
    <n v="350"/>
    <n v="3"/>
    <n v="8"/>
    <n v="266.66666666666663"/>
  </r>
  <r>
    <m/>
    <m/>
    <x v="14"/>
    <x v="14"/>
    <n v="9"/>
    <n v="10"/>
    <n v="111.11111111111111"/>
    <n v="76"/>
    <n v="60"/>
    <n v="78.94736842105263"/>
    <n v="85"/>
    <n v="70"/>
    <n v="82.35294117647058"/>
  </r>
  <r>
    <m/>
    <m/>
    <x v="324"/>
    <x v="318"/>
    <n v="3"/>
    <n v="6"/>
    <n v="200"/>
    <n v="14"/>
    <n v="6"/>
    <n v="42.857142857142854"/>
    <n v="17"/>
    <n v="12"/>
    <n v="70.588235294117652"/>
  </r>
  <r>
    <m/>
    <m/>
    <x v="174"/>
    <x v="173"/>
    <n v="5"/>
    <n v="7"/>
    <n v="140"/>
    <n v="25"/>
    <n v="12"/>
    <n v="48"/>
    <n v="30"/>
    <n v="19"/>
    <n v="63.333333333333329"/>
  </r>
  <r>
    <m/>
    <m/>
    <x v="134"/>
    <x v="133"/>
    <n v="37"/>
    <n v="41"/>
    <n v="110.81081081081081"/>
    <n v="3793"/>
    <n v="2644"/>
    <n v="69.707355655154231"/>
    <n v="3830"/>
    <n v="2685"/>
    <n v="70.104438642297652"/>
  </r>
  <r>
    <m/>
    <m/>
    <x v="10"/>
    <x v="10"/>
    <n v="44"/>
    <n v="32"/>
    <n v="72.727272727272734"/>
    <n v="1425"/>
    <n v="1071"/>
    <n v="75.157894736842096"/>
    <n v="1469"/>
    <n v="1103"/>
    <n v="75.085091899251182"/>
  </r>
  <r>
    <m/>
    <m/>
    <x v="306"/>
    <x v="300"/>
    <m/>
    <m/>
    <e v="#DIV/0!"/>
    <n v="2"/>
    <n v="1"/>
    <n v="50"/>
    <n v="2"/>
    <n v="1"/>
    <n v="50"/>
  </r>
  <r>
    <m/>
    <m/>
    <x v="123"/>
    <x v="122"/>
    <m/>
    <m/>
    <e v="#DIV/0!"/>
    <n v="256"/>
    <n v="202"/>
    <n v="78.90625"/>
    <n v="256"/>
    <n v="202"/>
    <n v="78.90625"/>
  </r>
  <r>
    <m/>
    <m/>
    <x v="197"/>
    <x v="196"/>
    <n v="1"/>
    <m/>
    <n v="0"/>
    <n v="2"/>
    <n v="6"/>
    <n v="300"/>
    <n v="3"/>
    <n v="6"/>
    <n v="200"/>
  </r>
  <r>
    <m/>
    <m/>
    <x v="126"/>
    <x v="125"/>
    <n v="2"/>
    <n v="1"/>
    <n v="50"/>
    <m/>
    <n v="44"/>
    <e v="#DIV/0!"/>
    <n v="2"/>
    <n v="45"/>
    <n v="2250"/>
  </r>
  <r>
    <m/>
    <m/>
    <x v="3"/>
    <x v="3"/>
    <n v="57"/>
    <n v="46"/>
    <n v="80.701754385964904"/>
    <n v="4180"/>
    <n v="2357"/>
    <n v="56.387559808612444"/>
    <n v="4237"/>
    <n v="2403"/>
    <n v="56.714656596648574"/>
  </r>
  <r>
    <m/>
    <m/>
    <x v="141"/>
    <x v="140"/>
    <n v="75"/>
    <n v="69"/>
    <n v="92"/>
    <n v="3836"/>
    <n v="2371"/>
    <n v="61.809176225234616"/>
    <n v="3911"/>
    <n v="2440"/>
    <n v="62.388136026591667"/>
  </r>
  <r>
    <m/>
    <m/>
    <x v="127"/>
    <x v="126"/>
    <n v="45"/>
    <n v="39"/>
    <n v="86.666666666666671"/>
    <n v="4882"/>
    <n v="2745"/>
    <n v="56.226956165505939"/>
    <n v="4927"/>
    <n v="2784"/>
    <n v="56.504972599959402"/>
  </r>
  <r>
    <m/>
    <m/>
    <x v="128"/>
    <x v="127"/>
    <n v="109"/>
    <n v="89"/>
    <n v="81.651376146788991"/>
    <n v="5095"/>
    <n v="2744"/>
    <n v="53.856722276741905"/>
    <n v="5204"/>
    <n v="2833"/>
    <n v="54.438893159108382"/>
  </r>
  <r>
    <m/>
    <m/>
    <x v="4"/>
    <x v="4"/>
    <n v="94"/>
    <n v="84"/>
    <n v="89.361702127659569"/>
    <n v="3797"/>
    <n v="2215"/>
    <n v="58.33552804845931"/>
    <n v="3891"/>
    <n v="2299"/>
    <n v="59.085068105885377"/>
  </r>
  <r>
    <m/>
    <m/>
    <x v="19"/>
    <x v="19"/>
    <n v="14"/>
    <n v="20"/>
    <n v="142.85714285714286"/>
    <n v="2337"/>
    <n v="1207"/>
    <n v="51.647411210954218"/>
    <n v="2351"/>
    <n v="1227"/>
    <n v="52.190557209697999"/>
  </r>
  <r>
    <m/>
    <m/>
    <x v="13"/>
    <x v="13"/>
    <m/>
    <m/>
    <e v="#DIV/0!"/>
    <m/>
    <n v="274"/>
    <e v="#DIV/0!"/>
    <n v="0"/>
    <n v="274"/>
    <e v="#DIV/0!"/>
  </r>
  <r>
    <m/>
    <m/>
    <x v="5"/>
    <x v="5"/>
    <n v="7"/>
    <n v="13"/>
    <n v="185.71428571428572"/>
    <n v="4860"/>
    <n v="3061"/>
    <n v="62.983539094650212"/>
    <n v="4867"/>
    <n v="3074"/>
    <n v="63.160057530306148"/>
  </r>
  <r>
    <m/>
    <m/>
    <x v="144"/>
    <x v="143"/>
    <n v="1"/>
    <n v="2"/>
    <n v="200"/>
    <n v="690"/>
    <n v="523"/>
    <n v="75.79710144927536"/>
    <n v="691"/>
    <n v="525"/>
    <n v="75.976845151953682"/>
  </r>
  <r>
    <m/>
    <m/>
    <x v="129"/>
    <x v="128"/>
    <n v="29"/>
    <n v="25"/>
    <n v="86.206896551724128"/>
    <n v="1141"/>
    <n v="601"/>
    <n v="52.67309377738826"/>
    <n v="1170"/>
    <n v="626"/>
    <n v="53.504273504273506"/>
  </r>
  <r>
    <m/>
    <m/>
    <x v="130"/>
    <x v="129"/>
    <n v="6"/>
    <n v="5"/>
    <n v="83.333333333333343"/>
    <n v="504"/>
    <n v="314"/>
    <n v="62.301587301587304"/>
    <n v="510"/>
    <n v="319"/>
    <n v="62.549019607843135"/>
  </r>
  <r>
    <m/>
    <m/>
    <x v="308"/>
    <x v="302"/>
    <m/>
    <m/>
    <e v="#DIV/0!"/>
    <n v="209"/>
    <n v="168"/>
    <n v="80.382775119617222"/>
    <n v="209"/>
    <n v="168"/>
    <n v="80.382775119617222"/>
  </r>
  <r>
    <m/>
    <m/>
    <x v="193"/>
    <x v="192"/>
    <n v="1"/>
    <m/>
    <n v="0"/>
    <n v="185"/>
    <n v="75"/>
    <n v="40.54054054054054"/>
    <n v="186"/>
    <n v="75"/>
    <n v="40.322580645161288"/>
  </r>
  <r>
    <m/>
    <m/>
    <x v="109"/>
    <x v="108"/>
    <m/>
    <m/>
    <e v="#DIV/0!"/>
    <n v="57"/>
    <n v="15"/>
    <n v="26.315789473684209"/>
    <n v="57"/>
    <n v="15"/>
    <n v="26.315789473684209"/>
  </r>
  <r>
    <m/>
    <m/>
    <x v="227"/>
    <x v="223"/>
    <m/>
    <m/>
    <e v="#DIV/0!"/>
    <m/>
    <m/>
    <e v="#DIV/0!"/>
    <n v="0"/>
    <n v="0"/>
    <e v="#DIV/0!"/>
  </r>
  <r>
    <m/>
    <m/>
    <x v="228"/>
    <x v="224"/>
    <m/>
    <m/>
    <e v="#DIV/0!"/>
    <n v="3"/>
    <m/>
    <n v="0"/>
    <n v="3"/>
    <n v="0"/>
    <n v="0"/>
  </r>
  <r>
    <m/>
    <m/>
    <x v="6"/>
    <x v="6"/>
    <m/>
    <m/>
    <e v="#DIV/0!"/>
    <n v="13"/>
    <n v="5"/>
    <n v="38.461538461538467"/>
    <n v="13"/>
    <n v="5"/>
    <n v="38.461538461538467"/>
  </r>
  <r>
    <m/>
    <m/>
    <x v="7"/>
    <x v="7"/>
    <m/>
    <m/>
    <e v="#DIV/0!"/>
    <n v="24"/>
    <n v="22"/>
    <n v="91.666666666666657"/>
    <n v="24"/>
    <n v="22"/>
    <n v="91.666666666666657"/>
  </r>
  <r>
    <m/>
    <m/>
    <x v="178"/>
    <x v="177"/>
    <m/>
    <m/>
    <e v="#DIV/0!"/>
    <n v="183"/>
    <n v="128"/>
    <n v="69.945355191256837"/>
    <n v="183"/>
    <n v="128"/>
    <n v="69.945355191256837"/>
  </r>
  <r>
    <m/>
    <m/>
    <x v="152"/>
    <x v="151"/>
    <m/>
    <m/>
    <e v="#DIV/0!"/>
    <n v="19"/>
    <m/>
    <n v="0"/>
    <n v="19"/>
    <n v="0"/>
    <n v="0"/>
  </r>
  <r>
    <m/>
    <m/>
    <x v="125"/>
    <x v="124"/>
    <m/>
    <m/>
    <e v="#DIV/0!"/>
    <m/>
    <n v="35"/>
    <e v="#DIV/0!"/>
    <n v="0"/>
    <n v="35"/>
    <e v="#DIV/0!"/>
  </r>
  <r>
    <m/>
    <m/>
    <x v="142"/>
    <x v="141"/>
    <m/>
    <n v="4"/>
    <e v="#DIV/0!"/>
    <n v="362"/>
    <n v="358"/>
    <n v="98.895027624309392"/>
    <n v="362"/>
    <n v="362"/>
    <n v="100"/>
  </r>
  <r>
    <m/>
    <m/>
    <x v="9"/>
    <x v="9"/>
    <m/>
    <m/>
    <e v="#DIV/0!"/>
    <n v="66"/>
    <n v="36"/>
    <n v="54.54545454545454"/>
    <n v="66"/>
    <n v="36"/>
    <n v="54.54545454545454"/>
  </r>
  <r>
    <m/>
    <m/>
    <x v="145"/>
    <x v="144"/>
    <m/>
    <m/>
    <e v="#DIV/0!"/>
    <n v="7"/>
    <n v="2"/>
    <n v="28.571428571428569"/>
    <n v="7"/>
    <n v="2"/>
    <n v="28.571428571428569"/>
  </r>
  <r>
    <m/>
    <m/>
    <x v="171"/>
    <x v="170"/>
    <m/>
    <m/>
    <e v="#DIV/0!"/>
    <n v="560"/>
    <n v="372"/>
    <n v="66.428571428571431"/>
    <n v="560"/>
    <n v="372"/>
    <n v="66.428571428571431"/>
  </r>
  <r>
    <m/>
    <m/>
    <x v="212"/>
    <x v="209"/>
    <m/>
    <m/>
    <e v="#DIV/0!"/>
    <m/>
    <m/>
    <e v="#DIV/0!"/>
    <n v="0"/>
    <n v="0"/>
    <e v="#DIV/0!"/>
  </r>
  <r>
    <m/>
    <m/>
    <x v="213"/>
    <x v="210"/>
    <m/>
    <m/>
    <e v="#DIV/0!"/>
    <n v="5"/>
    <m/>
    <n v="0"/>
    <n v="5"/>
    <n v="0"/>
    <n v="0"/>
  </r>
  <r>
    <m/>
    <m/>
    <x v="8"/>
    <x v="8"/>
    <m/>
    <m/>
    <e v="#DIV/0!"/>
    <n v="58"/>
    <n v="5"/>
    <n v="8.6206896551724146"/>
    <n v="58"/>
    <n v="5"/>
    <n v="8.6206896551724146"/>
  </r>
  <r>
    <m/>
    <m/>
    <x v="165"/>
    <x v="164"/>
    <m/>
    <m/>
    <e v="#DIV/0!"/>
    <m/>
    <m/>
    <e v="#DIV/0!"/>
    <n v="0"/>
    <n v="0"/>
    <e v="#DIV/0!"/>
  </r>
  <r>
    <m/>
    <m/>
    <x v="312"/>
    <x v="306"/>
    <m/>
    <m/>
    <e v="#DIV/0!"/>
    <m/>
    <m/>
    <e v="#DIV/0!"/>
    <n v="0"/>
    <n v="0"/>
    <e v="#DIV/0!"/>
  </r>
  <r>
    <m/>
    <m/>
    <x v="196"/>
    <x v="195"/>
    <m/>
    <m/>
    <e v="#DIV/0!"/>
    <m/>
    <m/>
    <e v="#DIV/0!"/>
    <n v="0"/>
    <n v="0"/>
    <e v="#DIV/0!"/>
  </r>
  <r>
    <m/>
    <m/>
    <x v="167"/>
    <x v="166"/>
    <m/>
    <m/>
    <e v="#DIV/0!"/>
    <m/>
    <m/>
    <e v="#DIV/0!"/>
    <n v="0"/>
    <n v="0"/>
    <e v="#DIV/0!"/>
  </r>
  <r>
    <m/>
    <m/>
    <x v="168"/>
    <x v="167"/>
    <m/>
    <m/>
    <e v="#DIV/0!"/>
    <m/>
    <m/>
    <e v="#DIV/0!"/>
    <n v="0"/>
    <n v="0"/>
    <e v="#DIV/0!"/>
  </r>
  <r>
    <m/>
    <m/>
    <x v="184"/>
    <x v="183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1000"/>
    <x v="984"/>
    <m/>
    <n v="1"/>
    <e v="#DIV/0!"/>
    <m/>
    <m/>
    <e v="#DIV/0!"/>
    <n v="0"/>
    <n v="1"/>
    <e v="#DIV/0!"/>
  </r>
  <r>
    <m/>
    <m/>
    <x v="169"/>
    <x v="168"/>
    <m/>
    <m/>
    <e v="#DIV/0!"/>
    <m/>
    <m/>
    <e v="#DIV/0!"/>
    <n v="0"/>
    <n v="0"/>
    <e v="#DIV/0!"/>
  </r>
  <r>
    <m/>
    <m/>
    <x v="177"/>
    <x v="176"/>
    <n v="1"/>
    <n v="2"/>
    <n v="200"/>
    <n v="162"/>
    <n v="148"/>
    <n v="91.358024691358025"/>
    <n v="163"/>
    <n v="150"/>
    <n v="92.024539877300612"/>
  </r>
  <r>
    <m/>
    <m/>
    <x v="17"/>
    <x v="17"/>
    <m/>
    <m/>
    <e v="#DIV/0!"/>
    <m/>
    <n v="4"/>
    <e v="#DIV/0!"/>
    <n v="0"/>
    <n v="4"/>
    <e v="#DIV/0!"/>
  </r>
  <r>
    <m/>
    <m/>
    <x v="682"/>
    <x v="669"/>
    <m/>
    <m/>
    <e v="#DIV/0!"/>
    <m/>
    <m/>
    <e v="#DIV/0!"/>
    <n v="0"/>
    <n v="0"/>
    <e v="#DIV/0!"/>
  </r>
  <r>
    <m/>
    <m/>
    <x v="18"/>
    <x v="18"/>
    <m/>
    <m/>
    <e v="#DIV/0!"/>
    <m/>
    <m/>
    <e v="#DIV/0!"/>
    <n v="0"/>
    <n v="0"/>
    <e v="#DIV/0!"/>
  </r>
  <r>
    <m/>
    <m/>
    <x v="13"/>
    <x v="13"/>
    <m/>
    <m/>
    <e v="#DIV/0!"/>
    <n v="500"/>
    <m/>
    <n v="0"/>
    <n v="500"/>
    <n v="0"/>
    <n v="0"/>
  </r>
  <r>
    <m/>
    <m/>
    <x v="214"/>
    <x v="211"/>
    <n v="3"/>
    <n v="1"/>
    <n v="33.333333333333329"/>
    <n v="72"/>
    <n v="52"/>
    <n v="72.222222222222214"/>
    <n v="75"/>
    <n v="53"/>
    <n v="70.666666666666671"/>
  </r>
  <r>
    <m/>
    <m/>
    <x v="11"/>
    <x v="11"/>
    <m/>
    <m/>
    <e v="#DIV/0!"/>
    <m/>
    <m/>
    <e v="#DIV/0!"/>
    <n v="0"/>
    <n v="0"/>
    <e v="#DIV/0!"/>
  </r>
  <r>
    <m/>
    <m/>
    <x v="1001"/>
    <x v="985"/>
    <m/>
    <m/>
    <e v="#DIV/0!"/>
    <m/>
    <m/>
    <e v="#DIV/0!"/>
    <n v="0"/>
    <n v="0"/>
    <e v="#DIV/0!"/>
  </r>
  <r>
    <m/>
    <m/>
    <x v="1002"/>
    <x v="986"/>
    <n v="4"/>
    <n v="8"/>
    <n v="200"/>
    <n v="1"/>
    <n v="1"/>
    <n v="100"/>
    <n v="5"/>
    <n v="9"/>
    <n v="180"/>
  </r>
  <r>
    <m/>
    <m/>
    <x v="900"/>
    <x v="884"/>
    <n v="18"/>
    <n v="8"/>
    <n v="44.444444444444443"/>
    <n v="1"/>
    <n v="2"/>
    <n v="200"/>
    <n v="19"/>
    <n v="10"/>
    <n v="52.631578947368418"/>
  </r>
  <r>
    <m/>
    <m/>
    <x v="126"/>
    <x v="125"/>
    <m/>
    <m/>
    <e v="#DIV/0!"/>
    <n v="64"/>
    <m/>
    <n v="0"/>
    <n v="64"/>
    <n v="0"/>
    <n v="0"/>
  </r>
  <r>
    <m/>
    <m/>
    <x v="220"/>
    <x v="149"/>
    <m/>
    <m/>
    <e v="#DIV/0!"/>
    <n v="609"/>
    <n v="432"/>
    <n v="70.935960591133011"/>
    <n v="609"/>
    <n v="432"/>
    <n v="70.935960591133011"/>
  </r>
  <r>
    <m/>
    <m/>
    <x v="201"/>
    <x v="200"/>
    <m/>
    <m/>
    <e v="#DIV/0!"/>
    <n v="111"/>
    <n v="90"/>
    <n v="81.081081081081081"/>
    <n v="111"/>
    <n v="90"/>
    <n v="81.081081081081081"/>
  </r>
  <r>
    <m/>
    <m/>
    <x v="326"/>
    <x v="320"/>
    <m/>
    <m/>
    <e v="#DIV/0!"/>
    <n v="15"/>
    <n v="13"/>
    <n v="86.666666666666671"/>
    <n v="15"/>
    <n v="13"/>
    <n v="86.666666666666671"/>
  </r>
  <r>
    <m/>
    <m/>
    <x v="136"/>
    <x v="135"/>
    <m/>
    <m/>
    <e v="#DIV/0!"/>
    <n v="33"/>
    <n v="13"/>
    <n v="39.393939393939391"/>
    <n v="33"/>
    <n v="13"/>
    <n v="39.393939393939391"/>
  </r>
  <r>
    <m/>
    <m/>
    <x v="232"/>
    <x v="228"/>
    <m/>
    <m/>
    <e v="#DIV/0!"/>
    <n v="150"/>
    <n v="79"/>
    <n v="52.666666666666664"/>
    <n v="150"/>
    <n v="79"/>
    <n v="52.666666666666664"/>
  </r>
  <r>
    <m/>
    <m/>
    <x v="230"/>
    <x v="226"/>
    <m/>
    <m/>
    <e v="#DIV/0!"/>
    <n v="1"/>
    <n v="1"/>
    <n v="100"/>
    <n v="1"/>
    <n v="1"/>
    <n v="100"/>
  </r>
  <r>
    <m/>
    <m/>
    <x v="15"/>
    <x v="15"/>
    <m/>
    <m/>
    <e v="#DIV/0!"/>
    <n v="2"/>
    <m/>
    <n v="0"/>
    <n v="2"/>
    <n v="0"/>
    <n v="0"/>
  </r>
  <r>
    <m/>
    <m/>
    <x v="1003"/>
    <x v="311"/>
    <m/>
    <m/>
    <e v="#DIV/0!"/>
    <m/>
    <m/>
    <e v="#DIV/0!"/>
    <n v="0"/>
    <n v="0"/>
    <e v="#DIV/0!"/>
  </r>
  <r>
    <m/>
    <m/>
    <x v="285"/>
    <x v="966"/>
    <m/>
    <m/>
    <e v="#DIV/0!"/>
    <n v="6"/>
    <m/>
    <n v="0"/>
    <n v="6"/>
    <n v="0"/>
    <n v="0"/>
  </r>
  <r>
    <m/>
    <m/>
    <x v="1004"/>
    <x v="987"/>
    <m/>
    <m/>
    <e v="#DIV/0!"/>
    <n v="2"/>
    <m/>
    <n v="0"/>
    <n v="2"/>
    <n v="0"/>
    <n v="0"/>
  </r>
  <r>
    <m/>
    <m/>
    <x v="317"/>
    <x v="311"/>
    <m/>
    <m/>
    <e v="#DIV/0!"/>
    <n v="2"/>
    <n v="1"/>
    <n v="50"/>
    <n v="2"/>
    <n v="1"/>
    <n v="50"/>
  </r>
  <r>
    <m/>
    <m/>
    <x v="1005"/>
    <x v="988"/>
    <m/>
    <m/>
    <e v="#DIV/0!"/>
    <n v="2"/>
    <m/>
    <n v="0"/>
    <n v="2"/>
    <n v="0"/>
    <n v="0"/>
  </r>
  <r>
    <m/>
    <m/>
    <x v="209"/>
    <x v="207"/>
    <m/>
    <m/>
    <e v="#DIV/0!"/>
    <n v="3"/>
    <m/>
    <n v="0"/>
    <n v="3"/>
    <n v="0"/>
    <n v="0"/>
  </r>
  <r>
    <m/>
    <m/>
    <x v="1006"/>
    <x v="989"/>
    <m/>
    <m/>
    <e v="#DIV/0!"/>
    <n v="1"/>
    <n v="3"/>
    <n v="300"/>
    <n v="1"/>
    <n v="3"/>
    <n v="300"/>
  </r>
  <r>
    <m/>
    <m/>
    <x v="223"/>
    <x v="219"/>
    <m/>
    <m/>
    <e v="#DIV/0!"/>
    <n v="1"/>
    <n v="7"/>
    <n v="700"/>
    <n v="1"/>
    <n v="7"/>
    <n v="700"/>
  </r>
  <r>
    <m/>
    <m/>
    <x v="357"/>
    <x v="350"/>
    <m/>
    <m/>
    <e v="#DIV/0!"/>
    <m/>
    <n v="5"/>
    <e v="#DIV/0!"/>
    <n v="0"/>
    <n v="5"/>
    <e v="#DIV/0!"/>
  </r>
  <r>
    <m/>
    <m/>
    <x v="225"/>
    <x v="221"/>
    <m/>
    <m/>
    <e v="#DIV/0!"/>
    <m/>
    <n v="3"/>
    <e v="#DIV/0!"/>
    <n v="0"/>
    <n v="3"/>
    <e v="#DIV/0!"/>
  </r>
  <r>
    <m/>
    <m/>
    <x v="139"/>
    <x v="138"/>
    <m/>
    <m/>
    <e v="#DIV/0!"/>
    <m/>
    <n v="2"/>
    <e v="#DIV/0!"/>
    <n v="0"/>
    <n v="2"/>
    <e v="#DIV/0!"/>
  </r>
  <r>
    <m/>
    <m/>
    <x v="1007"/>
    <x v="936"/>
    <m/>
    <m/>
    <e v="#DIV/0!"/>
    <m/>
    <n v="11"/>
    <e v="#DIV/0!"/>
    <n v="0"/>
    <n v="11"/>
    <e v="#DIV/0!"/>
  </r>
  <r>
    <m/>
    <m/>
    <x v="684"/>
    <x v="671"/>
    <m/>
    <m/>
    <e v="#DIV/0!"/>
    <m/>
    <n v="27"/>
    <e v="#DIV/0!"/>
    <n v="0"/>
    <n v="27"/>
    <e v="#DIV/0!"/>
  </r>
  <r>
    <m/>
    <m/>
    <x v="1008"/>
    <x v="990"/>
    <m/>
    <m/>
    <e v="#DIV/0!"/>
    <m/>
    <n v="11"/>
    <e v="#DIV/0!"/>
    <n v="0"/>
    <n v="1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sihijatr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359"/>
    <n v="4677"/>
    <n v="73.549300204434658"/>
    <n v="0"/>
    <n v="0"/>
    <e v="#DIV/0!"/>
    <n v="6359"/>
    <n v="4677"/>
    <n v="73.549300204434658"/>
  </r>
  <r>
    <m/>
    <m/>
    <x v="1009"/>
    <x v="991"/>
    <n v="2790"/>
    <n v="2434"/>
    <n v="87.240143369175627"/>
    <m/>
    <m/>
    <e v="#DIV/0!"/>
    <n v="2790"/>
    <n v="2434"/>
    <n v="87.240143369175627"/>
  </r>
  <r>
    <m/>
    <m/>
    <x v="1010"/>
    <x v="992"/>
    <n v="3569"/>
    <n v="2243"/>
    <n v="62.846735780330619"/>
    <m/>
    <m/>
    <e v="#DIV/0!"/>
    <n v="3569"/>
    <n v="2243"/>
    <n v="62.846735780330619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7087"/>
    <n v="5697"/>
    <n v="80.386623394948501"/>
    <n v="18009"/>
    <n v="13824"/>
    <n v="76.761619190404801"/>
    <n v="25096"/>
    <n v="19521"/>
    <n v="77.785304430985008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7087"/>
    <n v="5697"/>
    <n v="80.386623394948501"/>
    <n v="18009"/>
    <n v="13824"/>
    <n v="76.761619190404801"/>
    <n v="25096"/>
    <n v="19521"/>
    <n v="77.785304430985008"/>
  </r>
  <r>
    <m/>
    <m/>
    <x v="1011"/>
    <x v="993"/>
    <m/>
    <m/>
    <e v="#DIV/0!"/>
    <n v="564"/>
    <n v="419"/>
    <n v="74.290780141843967"/>
    <n v="564"/>
    <n v="419"/>
    <n v="74.290780141843967"/>
  </r>
  <r>
    <m/>
    <m/>
    <x v="1012"/>
    <x v="994"/>
    <m/>
    <m/>
    <e v="#DIV/0!"/>
    <n v="560"/>
    <n v="417"/>
    <n v="74.464285714285722"/>
    <n v="560"/>
    <n v="417"/>
    <n v="74.464285714285722"/>
  </r>
  <r>
    <m/>
    <m/>
    <x v="168"/>
    <x v="167"/>
    <n v="294"/>
    <m/>
    <n v="0"/>
    <n v="167"/>
    <n v="144"/>
    <n v="86.227544910179645"/>
    <n v="461"/>
    <n v="144"/>
    <n v="31.23644251626898"/>
  </r>
  <r>
    <m/>
    <m/>
    <x v="322"/>
    <x v="316"/>
    <n v="2706"/>
    <n v="2412"/>
    <n v="89.13525498891353"/>
    <n v="555"/>
    <n v="418"/>
    <n v="75.315315315315317"/>
    <n v="3261"/>
    <n v="2830"/>
    <n v="86.783195338853119"/>
  </r>
  <r>
    <m/>
    <m/>
    <x v="1013"/>
    <x v="995"/>
    <m/>
    <m/>
    <e v="#DIV/0!"/>
    <m/>
    <m/>
    <e v="#DIV/0!"/>
    <n v="0"/>
    <n v="0"/>
    <e v="#DIV/0!"/>
  </r>
  <r>
    <m/>
    <m/>
    <x v="333"/>
    <x v="326"/>
    <n v="5"/>
    <m/>
    <n v="0"/>
    <n v="564"/>
    <n v="418"/>
    <n v="74.113475177304963"/>
    <n v="569"/>
    <n v="418"/>
    <n v="73.4622144112478"/>
  </r>
  <r>
    <m/>
    <m/>
    <x v="331"/>
    <x v="324"/>
    <n v="276"/>
    <n v="269"/>
    <n v="97.463768115942031"/>
    <n v="563"/>
    <n v="420"/>
    <n v="74.60035523978685"/>
    <n v="839"/>
    <n v="689"/>
    <n v="82.121573301549461"/>
  </r>
  <r>
    <m/>
    <m/>
    <x v="1014"/>
    <x v="996"/>
    <m/>
    <m/>
    <e v="#DIV/0!"/>
    <m/>
    <m/>
    <e v="#DIV/0!"/>
    <n v="0"/>
    <n v="0"/>
    <e v="#DIV/0!"/>
  </r>
  <r>
    <m/>
    <m/>
    <x v="1015"/>
    <x v="997"/>
    <m/>
    <m/>
    <e v="#DIV/0!"/>
    <m/>
    <m/>
    <e v="#DIV/0!"/>
    <n v="0"/>
    <n v="0"/>
    <e v="#DIV/0!"/>
  </r>
  <r>
    <m/>
    <m/>
    <x v="184"/>
    <x v="183"/>
    <n v="289"/>
    <n v="280"/>
    <n v="96.885813148788927"/>
    <m/>
    <m/>
    <e v="#DIV/0!"/>
    <n v="289"/>
    <n v="280"/>
    <n v="96.885813148788927"/>
  </r>
  <r>
    <m/>
    <m/>
    <x v="1016"/>
    <x v="384"/>
    <m/>
    <m/>
    <e v="#DIV/0!"/>
    <m/>
    <m/>
    <e v="#DIV/0!"/>
    <n v="0"/>
    <n v="0"/>
    <e v="#DIV/0!"/>
  </r>
  <r>
    <m/>
    <m/>
    <x v="330"/>
    <x v="323"/>
    <n v="65"/>
    <n v="63"/>
    <n v="96.92307692307692"/>
    <m/>
    <m/>
    <e v="#DIV/0!"/>
    <n v="65"/>
    <n v="63"/>
    <n v="96.92307692307692"/>
  </r>
  <r>
    <m/>
    <m/>
    <x v="321"/>
    <x v="315"/>
    <n v="295"/>
    <n v="285"/>
    <n v="96.610169491525426"/>
    <m/>
    <m/>
    <e v="#DIV/0!"/>
    <n v="295"/>
    <n v="285"/>
    <n v="96.610169491525426"/>
  </r>
  <r>
    <m/>
    <m/>
    <x v="1017"/>
    <x v="998"/>
    <m/>
    <m/>
    <e v="#DIV/0!"/>
    <m/>
    <m/>
    <e v="#DIV/0!"/>
    <n v="0"/>
    <n v="0"/>
    <e v="#DIV/0!"/>
  </r>
  <r>
    <m/>
    <m/>
    <x v="182"/>
    <x v="181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165"/>
    <x v="164"/>
    <m/>
    <m/>
    <e v="#DIV/0!"/>
    <n v="166"/>
    <n v="144"/>
    <n v="86.746987951807228"/>
    <n v="166"/>
    <n v="144"/>
    <n v="86.746987951807228"/>
  </r>
  <r>
    <m/>
    <m/>
    <x v="167"/>
    <x v="166"/>
    <m/>
    <m/>
    <e v="#DIV/0!"/>
    <n v="167"/>
    <n v="144"/>
    <n v="86.227544910179645"/>
    <n v="167"/>
    <n v="144"/>
    <n v="86.227544910179645"/>
  </r>
  <r>
    <m/>
    <m/>
    <x v="169"/>
    <x v="168"/>
    <m/>
    <m/>
    <e v="#DIV/0!"/>
    <n v="1"/>
    <n v="2"/>
    <n v="200"/>
    <n v="1"/>
    <n v="2"/>
    <n v="200"/>
  </r>
  <r>
    <m/>
    <m/>
    <x v="392"/>
    <x v="385"/>
    <m/>
    <m/>
    <e v="#DIV/0!"/>
    <m/>
    <m/>
    <e v="#DIV/0!"/>
    <n v="0"/>
    <n v="0"/>
    <e v="#DIV/0!"/>
  </r>
  <r>
    <m/>
    <m/>
    <x v="1018"/>
    <x v="999"/>
    <m/>
    <m/>
    <e v="#DIV/0!"/>
    <m/>
    <m/>
    <e v="#DIV/0!"/>
    <n v="0"/>
    <n v="0"/>
    <e v="#DIV/0!"/>
  </r>
  <r>
    <m/>
    <m/>
    <x v="1019"/>
    <x v="1000"/>
    <m/>
    <m/>
    <e v="#DIV/0!"/>
    <m/>
    <m/>
    <e v="#DIV/0!"/>
    <n v="0"/>
    <n v="0"/>
    <e v="#DIV/0!"/>
  </r>
  <r>
    <m/>
    <m/>
    <x v="1020"/>
    <x v="1001"/>
    <m/>
    <m/>
    <e v="#DIV/0!"/>
    <m/>
    <m/>
    <e v="#DIV/0!"/>
    <n v="0"/>
    <n v="0"/>
    <e v="#DIV/0!"/>
  </r>
  <r>
    <m/>
    <m/>
    <x v="1021"/>
    <x v="1002"/>
    <m/>
    <m/>
    <e v="#DIV/0!"/>
    <m/>
    <m/>
    <e v="#DIV/0!"/>
    <n v="0"/>
    <n v="0"/>
    <e v="#DIV/0!"/>
  </r>
  <r>
    <m/>
    <m/>
    <x v="1022"/>
    <x v="1003"/>
    <m/>
    <m/>
    <e v="#DIV/0!"/>
    <m/>
    <m/>
    <e v="#DIV/0!"/>
    <n v="0"/>
    <n v="0"/>
    <e v="#DIV/0!"/>
  </r>
  <r>
    <m/>
    <m/>
    <x v="1023"/>
    <x v="1004"/>
    <m/>
    <m/>
    <e v="#DIV/0!"/>
    <m/>
    <m/>
    <e v="#DIV/0!"/>
    <n v="0"/>
    <n v="0"/>
    <e v="#DIV/0!"/>
  </r>
  <r>
    <m/>
    <m/>
    <x v="14"/>
    <x v="14"/>
    <n v="7"/>
    <n v="4"/>
    <n v="57.142857142857139"/>
    <n v="24"/>
    <n v="23"/>
    <n v="95.833333333333343"/>
    <n v="31"/>
    <n v="27"/>
    <n v="87.096774193548384"/>
  </r>
  <r>
    <m/>
    <m/>
    <x v="205"/>
    <x v="204"/>
    <m/>
    <m/>
    <e v="#DIV/0!"/>
    <m/>
    <m/>
    <e v="#DIV/0!"/>
    <n v="0"/>
    <n v="0"/>
    <e v="#DIV/0!"/>
  </r>
  <r>
    <m/>
    <m/>
    <x v="1024"/>
    <x v="1005"/>
    <m/>
    <m/>
    <e v="#DIV/0!"/>
    <n v="94"/>
    <n v="91"/>
    <n v="96.808510638297875"/>
    <n v="94"/>
    <n v="91"/>
    <n v="96.808510638297875"/>
  </r>
  <r>
    <m/>
    <m/>
    <x v="16"/>
    <x v="16"/>
    <n v="794"/>
    <n v="507"/>
    <n v="63.85390428211587"/>
    <n v="555"/>
    <n v="418"/>
    <n v="75.315315315315317"/>
    <n v="1349"/>
    <n v="925"/>
    <n v="68.56931060044478"/>
  </r>
  <r>
    <m/>
    <m/>
    <x v="314"/>
    <x v="308"/>
    <n v="40"/>
    <n v="37"/>
    <n v="92.5"/>
    <n v="467"/>
    <n v="345"/>
    <n v="73.875802997858671"/>
    <n v="507"/>
    <n v="382"/>
    <n v="75.345167652859956"/>
  </r>
  <r>
    <m/>
    <m/>
    <x v="420"/>
    <x v="412"/>
    <n v="43"/>
    <n v="42"/>
    <n v="97.674418604651152"/>
    <n v="563"/>
    <n v="418"/>
    <n v="74.245115452930733"/>
    <n v="606"/>
    <n v="460"/>
    <n v="75.907590759075902"/>
  </r>
  <r>
    <m/>
    <m/>
    <x v="126"/>
    <x v="125"/>
    <n v="944"/>
    <n v="592"/>
    <n v="62.711864406779661"/>
    <n v="275"/>
    <n v="180"/>
    <n v="65.454545454545453"/>
    <n v="1219"/>
    <n v="772"/>
    <n v="63.330598851517635"/>
  </r>
  <r>
    <m/>
    <m/>
    <x v="3"/>
    <x v="3"/>
    <n v="2"/>
    <m/>
    <n v="0"/>
    <n v="232"/>
    <n v="237"/>
    <n v="102.15517241379311"/>
    <n v="234"/>
    <n v="237"/>
    <n v="101.28205128205127"/>
  </r>
  <r>
    <m/>
    <m/>
    <x v="127"/>
    <x v="126"/>
    <n v="176"/>
    <n v="100"/>
    <n v="56.81818181818182"/>
    <n v="740"/>
    <n v="547"/>
    <n v="73.918918918918919"/>
    <n v="916"/>
    <n v="647"/>
    <n v="70.633187772925766"/>
  </r>
  <r>
    <m/>
    <m/>
    <x v="128"/>
    <x v="127"/>
    <n v="229"/>
    <n v="131"/>
    <n v="57.20524017467249"/>
    <n v="827"/>
    <n v="619"/>
    <n v="74.84885126964933"/>
    <n v="1056"/>
    <n v="750"/>
    <n v="71.022727272727266"/>
  </r>
  <r>
    <m/>
    <m/>
    <x v="4"/>
    <x v="4"/>
    <n v="102"/>
    <n v="60"/>
    <n v="58.82352941176471"/>
    <n v="193"/>
    <n v="151"/>
    <n v="78.238341968911911"/>
    <n v="295"/>
    <n v="211"/>
    <n v="71.525423728813564"/>
  </r>
  <r>
    <m/>
    <m/>
    <x v="311"/>
    <x v="305"/>
    <n v="40"/>
    <n v="37"/>
    <n v="92.5"/>
    <n v="1"/>
    <m/>
    <n v="0"/>
    <n v="41"/>
    <n v="37"/>
    <n v="90.243902439024396"/>
  </r>
  <r>
    <m/>
    <m/>
    <x v="184"/>
    <x v="183"/>
    <m/>
    <m/>
    <e v="#DIV/0!"/>
    <m/>
    <m/>
    <e v="#DIV/0!"/>
    <n v="0"/>
    <n v="0"/>
    <e v="#DIV/0!"/>
  </r>
  <r>
    <m/>
    <m/>
    <x v="123"/>
    <x v="122"/>
    <m/>
    <n v="1"/>
    <e v="#DIV/0!"/>
    <n v="550"/>
    <n v="418"/>
    <n v="76"/>
    <n v="550"/>
    <n v="419"/>
    <n v="76.181818181818187"/>
  </r>
  <r>
    <m/>
    <m/>
    <x v="130"/>
    <x v="129"/>
    <n v="12"/>
    <n v="10"/>
    <n v="83.333333333333343"/>
    <n v="292"/>
    <n v="291"/>
    <n v="99.657534246575338"/>
    <n v="304"/>
    <n v="301"/>
    <n v="99.01315789473685"/>
  </r>
  <r>
    <m/>
    <m/>
    <x v="670"/>
    <x v="658"/>
    <n v="392"/>
    <n v="360"/>
    <n v="91.83673469387756"/>
    <m/>
    <m/>
    <e v="#DIV/0!"/>
    <n v="392"/>
    <n v="360"/>
    <n v="91.83673469387756"/>
  </r>
  <r>
    <m/>
    <m/>
    <x v="1025"/>
    <x v="1006"/>
    <m/>
    <m/>
    <e v="#DIV/0!"/>
    <n v="564"/>
    <n v="420"/>
    <n v="74.468085106382972"/>
    <n v="564"/>
    <n v="420"/>
    <n v="74.468085106382972"/>
  </r>
  <r>
    <m/>
    <m/>
    <x v="139"/>
    <x v="138"/>
    <m/>
    <m/>
    <e v="#DIV/0!"/>
    <n v="87"/>
    <n v="22"/>
    <n v="25.287356321839084"/>
    <n v="87"/>
    <n v="22"/>
    <n v="25.287356321839084"/>
  </r>
  <r>
    <m/>
    <m/>
    <x v="5"/>
    <x v="5"/>
    <n v="156"/>
    <n v="79"/>
    <n v="50.641025641025635"/>
    <n v="4125"/>
    <n v="2985"/>
    <n v="72.36363636363636"/>
    <n v="4281"/>
    <n v="3064"/>
    <n v="71.572062602195757"/>
  </r>
  <r>
    <m/>
    <m/>
    <x v="208"/>
    <x v="128"/>
    <n v="209"/>
    <n v="138"/>
    <n v="66.028708133971293"/>
    <n v="607"/>
    <n v="518"/>
    <n v="85.337726523887966"/>
    <n v="816"/>
    <n v="656"/>
    <n v="80.392156862745097"/>
  </r>
  <r>
    <m/>
    <m/>
    <x v="1026"/>
    <x v="302"/>
    <m/>
    <m/>
    <e v="#DIV/0!"/>
    <n v="564"/>
    <n v="418"/>
    <n v="74.113475177304963"/>
    <n v="564"/>
    <n v="418"/>
    <n v="74.113475177304963"/>
  </r>
  <r>
    <m/>
    <m/>
    <x v="109"/>
    <x v="108"/>
    <m/>
    <m/>
    <e v="#DIV/0!"/>
    <n v="22"/>
    <n v="40"/>
    <n v="181.81818181818181"/>
    <n v="22"/>
    <n v="40"/>
    <n v="181.81818181818181"/>
  </r>
  <r>
    <m/>
    <m/>
    <x v="1027"/>
    <x v="1007"/>
    <m/>
    <m/>
    <e v="#DIV/0!"/>
    <m/>
    <m/>
    <e v="#DIV/0!"/>
    <n v="0"/>
    <n v="0"/>
    <e v="#DIV/0!"/>
  </r>
  <r>
    <m/>
    <m/>
    <x v="1028"/>
    <x v="1008"/>
    <m/>
    <m/>
    <e v="#DIV/0!"/>
    <n v="564"/>
    <n v="420"/>
    <n v="74.468085106382972"/>
    <n v="564"/>
    <n v="420"/>
    <n v="74.468085106382972"/>
  </r>
  <r>
    <m/>
    <m/>
    <x v="1029"/>
    <x v="1009"/>
    <m/>
    <m/>
    <e v="#DIV/0!"/>
    <m/>
    <m/>
    <e v="#DIV/0!"/>
    <n v="0"/>
    <n v="0"/>
    <e v="#DIV/0!"/>
  </r>
  <r>
    <m/>
    <m/>
    <x v="6"/>
    <x v="6"/>
    <m/>
    <m/>
    <e v="#DIV/0!"/>
    <m/>
    <m/>
    <e v="#DIV/0!"/>
    <n v="0"/>
    <n v="0"/>
    <e v="#DIV/0!"/>
  </r>
  <r>
    <m/>
    <m/>
    <x v="137"/>
    <x v="136"/>
    <n v="1"/>
    <n v="1"/>
    <n v="100"/>
    <n v="3"/>
    <n v="1"/>
    <n v="33.333333333333329"/>
    <n v="4"/>
    <n v="2"/>
    <n v="50"/>
  </r>
  <r>
    <m/>
    <m/>
    <x v="196"/>
    <x v="195"/>
    <n v="1"/>
    <n v="1"/>
    <n v="100"/>
    <n v="3"/>
    <n v="1"/>
    <n v="33.333333333333329"/>
    <n v="4"/>
    <n v="2"/>
    <n v="50"/>
  </r>
  <r>
    <m/>
    <m/>
    <x v="152"/>
    <x v="151"/>
    <m/>
    <m/>
    <e v="#DIV/0!"/>
    <n v="1"/>
    <m/>
    <n v="0"/>
    <n v="1"/>
    <n v="0"/>
    <n v="0"/>
  </r>
  <r>
    <m/>
    <m/>
    <x v="1030"/>
    <x v="1010"/>
    <m/>
    <m/>
    <e v="#DIV/0!"/>
    <m/>
    <m/>
    <e v="#DIV/0!"/>
    <n v="0"/>
    <n v="0"/>
    <e v="#DIV/0!"/>
  </r>
  <r>
    <m/>
    <m/>
    <x v="1031"/>
    <x v="950"/>
    <m/>
    <m/>
    <e v="#DIV/0!"/>
    <n v="557"/>
    <n v="417"/>
    <n v="74.865350089766608"/>
    <n v="557"/>
    <n v="417"/>
    <n v="74.865350089766608"/>
  </r>
  <r>
    <m/>
    <m/>
    <x v="168"/>
    <x v="167"/>
    <m/>
    <n v="285"/>
    <e v="#DIV/0!"/>
    <m/>
    <m/>
    <e v="#DIV/0!"/>
    <n v="0"/>
    <n v="285"/>
    <e v="#DIV/0!"/>
  </r>
  <r>
    <m/>
    <m/>
    <x v="1032"/>
    <x v="1011"/>
    <m/>
    <m/>
    <e v="#DIV/0!"/>
    <n v="463"/>
    <n v="348"/>
    <n v="75.16198704103671"/>
    <n v="463"/>
    <n v="348"/>
    <n v="75.16198704103671"/>
  </r>
  <r>
    <m/>
    <m/>
    <x v="1033"/>
    <x v="1012"/>
    <m/>
    <m/>
    <e v="#DIV/0!"/>
    <m/>
    <m/>
    <e v="#DIV/0!"/>
    <n v="0"/>
    <n v="0"/>
    <e v="#DIV/0!"/>
  </r>
  <r>
    <m/>
    <m/>
    <x v="232"/>
    <x v="228"/>
    <m/>
    <m/>
    <e v="#DIV/0!"/>
    <m/>
    <m/>
    <e v="#DIV/0!"/>
    <n v="0"/>
    <n v="0"/>
    <e v="#DIV/0!"/>
  </r>
  <r>
    <m/>
    <m/>
    <x v="125"/>
    <x v="124"/>
    <m/>
    <m/>
    <e v="#DIV/0!"/>
    <m/>
    <n v="10"/>
    <e v="#DIV/0!"/>
    <n v="0"/>
    <n v="10"/>
    <e v="#DIV/0!"/>
  </r>
  <r>
    <m/>
    <m/>
    <x v="141"/>
    <x v="140"/>
    <n v="1"/>
    <m/>
    <n v="0"/>
    <m/>
    <n v="18"/>
    <e v="#DIV/0!"/>
    <n v="1"/>
    <n v="18"/>
    <n v="1800"/>
  </r>
  <r>
    <m/>
    <m/>
    <x v="19"/>
    <x v="19"/>
    <m/>
    <m/>
    <e v="#DIV/0!"/>
    <n v="17"/>
    <n v="14"/>
    <n v="82.35294117647058"/>
    <n v="17"/>
    <n v="14"/>
    <n v="82.35294117647058"/>
  </r>
  <r>
    <m/>
    <m/>
    <x v="144"/>
    <x v="143"/>
    <m/>
    <m/>
    <e v="#DIV/0!"/>
    <n v="60"/>
    <n v="60"/>
    <n v="100"/>
    <n v="60"/>
    <n v="60"/>
    <n v="100"/>
  </r>
  <r>
    <m/>
    <m/>
    <x v="13"/>
    <x v="13"/>
    <n v="3"/>
    <n v="1"/>
    <n v="33.333333333333329"/>
    <n v="250"/>
    <n v="198"/>
    <n v="79.2"/>
    <n v="253"/>
    <n v="199"/>
    <n v="78.656126482213438"/>
  </r>
  <r>
    <m/>
    <m/>
    <x v="171"/>
    <x v="170"/>
    <n v="1"/>
    <m/>
    <n v="0"/>
    <n v="315"/>
    <n v="251"/>
    <n v="79.682539682539684"/>
    <n v="316"/>
    <n v="251"/>
    <n v="79.430379746835442"/>
  </r>
  <r>
    <m/>
    <m/>
    <x v="1034"/>
    <x v="1013"/>
    <m/>
    <m/>
    <e v="#DIV/0!"/>
    <m/>
    <m/>
    <e v="#DIV/0!"/>
    <n v="0"/>
    <n v="0"/>
    <e v="#DIV/0!"/>
  </r>
  <r>
    <m/>
    <m/>
    <x v="18"/>
    <x v="18"/>
    <m/>
    <m/>
    <e v="#DIV/0!"/>
    <m/>
    <m/>
    <e v="#DIV/0!"/>
    <n v="0"/>
    <n v="0"/>
    <e v="#DIV/0!"/>
  </r>
  <r>
    <m/>
    <m/>
    <x v="1035"/>
    <x v="1014"/>
    <m/>
    <m/>
    <e v="#DIV/0!"/>
    <m/>
    <m/>
    <e v="#DIV/0!"/>
    <n v="0"/>
    <n v="0"/>
    <e v="#DIV/0!"/>
  </r>
  <r>
    <m/>
    <m/>
    <x v="1036"/>
    <x v="1015"/>
    <m/>
    <m/>
    <e v="#DIV/0!"/>
    <m/>
    <m/>
    <e v="#DIV/0!"/>
    <n v="0"/>
    <n v="0"/>
    <e v="#DIV/0!"/>
  </r>
  <r>
    <m/>
    <m/>
    <x v="1037"/>
    <x v="1016"/>
    <m/>
    <m/>
    <e v="#DIV/0!"/>
    <m/>
    <m/>
    <e v="#DIV/0!"/>
    <n v="0"/>
    <n v="0"/>
    <e v="#DIV/0!"/>
  </r>
  <r>
    <m/>
    <m/>
    <x v="1038"/>
    <x v="1017"/>
    <m/>
    <m/>
    <e v="#DIV/0!"/>
    <n v="227"/>
    <n v="190"/>
    <n v="83.70044052863436"/>
    <n v="227"/>
    <n v="190"/>
    <n v="83.70044052863436"/>
  </r>
  <r>
    <m/>
    <m/>
    <x v="1039"/>
    <x v="1018"/>
    <m/>
    <m/>
    <e v="#DIV/0!"/>
    <n v="227"/>
    <n v="184"/>
    <n v="81.057268722466958"/>
    <n v="227"/>
    <n v="184"/>
    <n v="81.057268722466958"/>
  </r>
  <r>
    <m/>
    <m/>
    <x v="980"/>
    <x v="964"/>
    <m/>
    <m/>
    <e v="#DIV/0!"/>
    <m/>
    <n v="88"/>
    <e v="#DIV/0!"/>
    <n v="0"/>
    <n v="88"/>
    <e v="#DIV/0!"/>
  </r>
  <r>
    <m/>
    <m/>
    <x v="1040"/>
    <x v="1019"/>
    <m/>
    <m/>
    <e v="#DIV/0!"/>
    <n v="545"/>
    <n v="403"/>
    <n v="73.944954128440372"/>
    <n v="545"/>
    <n v="403"/>
    <n v="73.944954128440372"/>
  </r>
  <r>
    <m/>
    <m/>
    <x v="1041"/>
    <x v="1020"/>
    <m/>
    <m/>
    <e v="#DIV/0!"/>
    <m/>
    <m/>
    <e v="#DIV/0!"/>
    <n v="0"/>
    <n v="0"/>
    <e v="#DIV/0!"/>
  </r>
  <r>
    <m/>
    <m/>
    <x v="1042"/>
    <x v="1021"/>
    <m/>
    <m/>
    <e v="#DIV/0!"/>
    <m/>
    <m/>
    <e v="#DIV/0!"/>
    <n v="0"/>
    <n v="0"/>
    <e v="#DIV/0!"/>
  </r>
  <r>
    <m/>
    <m/>
    <x v="178"/>
    <x v="177"/>
    <m/>
    <m/>
    <e v="#DIV/0!"/>
    <n v="111"/>
    <n v="111"/>
    <n v="100"/>
    <n v="111"/>
    <n v="111"/>
    <n v="100"/>
  </r>
  <r>
    <m/>
    <m/>
    <x v="1043"/>
    <x v="1022"/>
    <m/>
    <m/>
    <e v="#DIV/0!"/>
    <n v="563"/>
    <n v="419"/>
    <n v="74.422735346358792"/>
    <n v="563"/>
    <n v="419"/>
    <n v="74.422735346358792"/>
  </r>
  <r>
    <m/>
    <m/>
    <x v="1044"/>
    <x v="1023"/>
    <m/>
    <m/>
    <e v="#DIV/0!"/>
    <m/>
    <m/>
    <e v="#DIV/0!"/>
    <n v="0"/>
    <n v="0"/>
    <e v="#DIV/0!"/>
  </r>
  <r>
    <m/>
    <m/>
    <x v="355"/>
    <x v="348"/>
    <n v="1"/>
    <m/>
    <n v="0"/>
    <m/>
    <m/>
    <e v="#DIV/0!"/>
    <n v="1"/>
    <n v="0"/>
    <n v="0"/>
  </r>
  <r>
    <m/>
    <m/>
    <x v="142"/>
    <x v="141"/>
    <m/>
    <m/>
    <e v="#DIV/0!"/>
    <n v="4"/>
    <n v="4"/>
    <n v="100"/>
    <n v="4"/>
    <n v="4"/>
    <n v="100"/>
  </r>
  <r>
    <m/>
    <m/>
    <x v="134"/>
    <x v="133"/>
    <m/>
    <m/>
    <e v="#DIV/0!"/>
    <m/>
    <m/>
    <e v="#DIV/0!"/>
    <n v="0"/>
    <n v="0"/>
    <e v="#DIV/0!"/>
  </r>
  <r>
    <m/>
    <m/>
    <x v="140"/>
    <x v="139"/>
    <m/>
    <m/>
    <e v="#DIV/0!"/>
    <m/>
    <m/>
    <e v="#DIV/0!"/>
    <n v="0"/>
    <n v="0"/>
    <e v="#DIV/0!"/>
  </r>
  <r>
    <m/>
    <m/>
    <x v="9"/>
    <x v="9"/>
    <m/>
    <m/>
    <e v="#DIV/0!"/>
    <n v="6"/>
    <m/>
    <n v="0"/>
    <n v="6"/>
    <n v="0"/>
    <n v="0"/>
  </r>
  <r>
    <m/>
    <m/>
    <x v="307"/>
    <x v="301"/>
    <m/>
    <m/>
    <e v="#DIV/0!"/>
    <m/>
    <m/>
    <e v="#DIV/0!"/>
    <n v="0"/>
    <n v="0"/>
    <e v="#DIV/0!"/>
  </r>
  <r>
    <m/>
    <m/>
    <x v="197"/>
    <x v="196"/>
    <n v="1"/>
    <m/>
    <n v="0"/>
    <n v="4"/>
    <n v="3"/>
    <n v="75"/>
    <n v="5"/>
    <n v="3"/>
    <n v="60"/>
  </r>
  <r>
    <m/>
    <m/>
    <x v="202"/>
    <x v="201"/>
    <m/>
    <m/>
    <e v="#DIV/0!"/>
    <m/>
    <m/>
    <e v="#DIV/0!"/>
    <n v="0"/>
    <n v="0"/>
    <e v="#DIV/0!"/>
  </r>
  <r>
    <m/>
    <m/>
    <x v="1000"/>
    <x v="984"/>
    <m/>
    <m/>
    <e v="#DIV/0!"/>
    <m/>
    <m/>
    <e v="#DIV/0!"/>
    <n v="0"/>
    <n v="0"/>
    <e v="#DIV/0!"/>
  </r>
  <r>
    <m/>
    <m/>
    <x v="1045"/>
    <x v="1024"/>
    <m/>
    <m/>
    <e v="#DIV/0!"/>
    <m/>
    <m/>
    <e v="#DIV/0!"/>
    <n v="0"/>
    <n v="0"/>
    <e v="#DIV/0!"/>
  </r>
  <r>
    <m/>
    <m/>
    <x v="309"/>
    <x v="303"/>
    <m/>
    <m/>
    <e v="#DIV/0!"/>
    <m/>
    <m/>
    <e v="#DIV/0!"/>
    <n v="0"/>
    <n v="0"/>
    <e v="#DIV/0!"/>
  </r>
  <r>
    <m/>
    <m/>
    <x v="227"/>
    <x v="223"/>
    <n v="1"/>
    <n v="2"/>
    <n v="200"/>
    <m/>
    <m/>
    <e v="#DIV/0!"/>
    <n v="1"/>
    <n v="2"/>
    <n v="200"/>
  </r>
  <r>
    <m/>
    <m/>
    <x v="665"/>
    <x v="653"/>
    <n v="1"/>
    <m/>
    <n v="0"/>
    <m/>
    <m/>
    <e v="#DIV/0!"/>
    <n v="1"/>
    <n v="0"/>
    <n v="0"/>
  </r>
  <r>
    <m/>
    <m/>
    <x v="381"/>
    <x v="374"/>
    <m/>
    <m/>
    <e v="#DIV/0!"/>
    <m/>
    <n v="10"/>
    <e v="#DIV/0!"/>
    <n v="0"/>
    <n v="10"/>
    <e v="#DIV/0!"/>
  </r>
  <r>
    <m/>
    <m/>
    <x v="7"/>
    <x v="7"/>
    <m/>
    <m/>
    <e v="#DIV/0!"/>
    <m/>
    <n v="5"/>
    <e v="#DIV/0!"/>
    <n v="0"/>
    <n v="5"/>
    <e v="#DIV/0!"/>
  </r>
  <r>
    <m/>
    <m/>
    <x v="8"/>
    <x v="8"/>
    <m/>
    <m/>
    <e v="#DIV/0!"/>
    <m/>
    <n v="2"/>
    <e v="#DIV/0!"/>
    <n v="0"/>
    <n v="2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Prijemno-urgentna  služba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17555"/>
    <n v="13958"/>
    <n v="79.510111079464536"/>
    <n v="0"/>
    <n v="0"/>
    <e v="#DIV/0!"/>
    <n v="17555"/>
    <n v="13958"/>
    <n v="79.510111079464536"/>
  </r>
  <r>
    <m/>
    <m/>
    <x v="1"/>
    <x v="1"/>
    <n v="17555"/>
    <n v="13957"/>
    <n v="79.50441469666761"/>
    <m/>
    <m/>
    <e v="#DIV/0!"/>
    <n v="17555"/>
    <n v="13957"/>
    <n v="79.50441469666761"/>
  </r>
  <r>
    <m/>
    <m/>
    <x v="2"/>
    <x v="2"/>
    <m/>
    <n v="1"/>
    <e v="#DIV/0!"/>
    <m/>
    <m/>
    <e v="#DIV/0!"/>
    <n v="0"/>
    <n v="1"/>
    <e v="#DIV/0!"/>
  </r>
  <r>
    <m/>
    <m/>
    <x v="24"/>
    <x v="24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34658"/>
    <n v="27297"/>
    <n v="78.761036412949395"/>
    <n v="0"/>
    <n v="0"/>
    <e v="#DIV/0!"/>
    <n v="34658"/>
    <n v="27297"/>
    <n v="78.761036412949395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34658"/>
    <n v="27297"/>
    <n v="78.761036412949395"/>
    <n v="0"/>
    <n v="0"/>
    <e v="#DIV/0!"/>
    <n v="34658"/>
    <n v="27297"/>
    <n v="78.761036412949395"/>
  </r>
  <r>
    <m/>
    <m/>
    <x v="214"/>
    <x v="211"/>
    <n v="5496"/>
    <n v="4543"/>
    <n v="82.660116448326065"/>
    <m/>
    <m/>
    <e v="#DIV/0!"/>
    <n v="5496"/>
    <n v="4543"/>
    <n v="82.660116448326065"/>
  </r>
  <r>
    <m/>
    <m/>
    <x v="130"/>
    <x v="129"/>
    <n v="5501"/>
    <n v="4476"/>
    <n v="81.36702417742228"/>
    <m/>
    <m/>
    <e v="#DIV/0!"/>
    <n v="5501"/>
    <n v="4476"/>
    <n v="81.36702417742228"/>
  </r>
  <r>
    <m/>
    <m/>
    <x v="219"/>
    <x v="216"/>
    <n v="29"/>
    <n v="12"/>
    <n v="41.379310344827587"/>
    <m/>
    <m/>
    <e v="#DIV/0!"/>
    <n v="29"/>
    <n v="12"/>
    <n v="41.379310344827587"/>
  </r>
  <r>
    <m/>
    <m/>
    <x v="647"/>
    <x v="635"/>
    <n v="23"/>
    <n v="11"/>
    <n v="47.826086956521742"/>
    <m/>
    <m/>
    <e v="#DIV/0!"/>
    <n v="23"/>
    <n v="11"/>
    <n v="47.826086956521742"/>
  </r>
  <r>
    <m/>
    <m/>
    <x v="172"/>
    <x v="171"/>
    <n v="1245"/>
    <n v="900"/>
    <n v="72.289156626506028"/>
    <m/>
    <m/>
    <e v="#DIV/0!"/>
    <n v="1245"/>
    <n v="900"/>
    <n v="72.289156626506028"/>
  </r>
  <r>
    <m/>
    <m/>
    <x v="90"/>
    <x v="89"/>
    <n v="9"/>
    <n v="2"/>
    <n v="22.222222222222221"/>
    <m/>
    <m/>
    <e v="#DIV/0!"/>
    <n v="9"/>
    <n v="2"/>
    <n v="22.222222222222221"/>
  </r>
  <r>
    <m/>
    <m/>
    <x v="676"/>
    <x v="664"/>
    <n v="6"/>
    <n v="4"/>
    <n v="66.666666666666657"/>
    <m/>
    <m/>
    <e v="#DIV/0!"/>
    <n v="6"/>
    <n v="4"/>
    <n v="66.666666666666657"/>
  </r>
  <r>
    <m/>
    <m/>
    <x v="109"/>
    <x v="108"/>
    <n v="957"/>
    <n v="725"/>
    <n v="75.757575757575751"/>
    <m/>
    <m/>
    <e v="#DIV/0!"/>
    <n v="957"/>
    <n v="725"/>
    <n v="75.757575757575751"/>
  </r>
  <r>
    <m/>
    <m/>
    <x v="589"/>
    <x v="580"/>
    <n v="28"/>
    <n v="51"/>
    <n v="182.14285714285714"/>
    <m/>
    <m/>
    <e v="#DIV/0!"/>
    <n v="28"/>
    <n v="51"/>
    <n v="182.14285714285714"/>
  </r>
  <r>
    <m/>
    <m/>
    <x v="444"/>
    <x v="436"/>
    <n v="24"/>
    <n v="27"/>
    <n v="112.5"/>
    <m/>
    <m/>
    <e v="#DIV/0!"/>
    <n v="24"/>
    <n v="27"/>
    <n v="112.5"/>
  </r>
  <r>
    <m/>
    <m/>
    <x v="67"/>
    <x v="66"/>
    <n v="9"/>
    <n v="1"/>
    <n v="11.111111111111111"/>
    <m/>
    <m/>
    <e v="#DIV/0!"/>
    <n v="9"/>
    <n v="1"/>
    <n v="11.111111111111111"/>
  </r>
  <r>
    <m/>
    <m/>
    <x v="677"/>
    <x v="665"/>
    <m/>
    <n v="3"/>
    <e v="#DIV/0!"/>
    <m/>
    <m/>
    <e v="#DIV/0!"/>
    <n v="0"/>
    <n v="3"/>
    <e v="#DIV/0!"/>
  </r>
  <r>
    <m/>
    <m/>
    <x v="666"/>
    <x v="654"/>
    <n v="7"/>
    <n v="7"/>
    <n v="100"/>
    <m/>
    <m/>
    <e v="#DIV/0!"/>
    <n v="7"/>
    <n v="7"/>
    <n v="100"/>
  </r>
  <r>
    <m/>
    <m/>
    <x v="226"/>
    <x v="222"/>
    <n v="321"/>
    <n v="256"/>
    <n v="79.750778816199372"/>
    <m/>
    <m/>
    <e v="#DIV/0!"/>
    <n v="321"/>
    <n v="256"/>
    <n v="79.750778816199372"/>
  </r>
  <r>
    <m/>
    <m/>
    <x v="14"/>
    <x v="14"/>
    <n v="1226"/>
    <n v="945"/>
    <n v="77.079934747145188"/>
    <m/>
    <m/>
    <e v="#DIV/0!"/>
    <n v="1226"/>
    <n v="945"/>
    <n v="77.079934747145188"/>
  </r>
  <r>
    <m/>
    <m/>
    <x v="790"/>
    <x v="775"/>
    <n v="1"/>
    <n v="3"/>
    <n v="300"/>
    <m/>
    <m/>
    <e v="#DIV/0!"/>
    <n v="1"/>
    <n v="3"/>
    <n v="300"/>
  </r>
  <r>
    <m/>
    <m/>
    <x v="791"/>
    <x v="776"/>
    <n v="2"/>
    <n v="8"/>
    <n v="400"/>
    <m/>
    <m/>
    <e v="#DIV/0!"/>
    <n v="2"/>
    <n v="8"/>
    <n v="400"/>
  </r>
  <r>
    <m/>
    <m/>
    <x v="793"/>
    <x v="778"/>
    <n v="25"/>
    <n v="16"/>
    <n v="64"/>
    <m/>
    <m/>
    <e v="#DIV/0!"/>
    <n v="25"/>
    <n v="16"/>
    <n v="64"/>
  </r>
  <r>
    <m/>
    <m/>
    <x v="660"/>
    <x v="648"/>
    <n v="1"/>
    <n v="2"/>
    <n v="200"/>
    <m/>
    <m/>
    <e v="#DIV/0!"/>
    <n v="1"/>
    <n v="2"/>
    <n v="200"/>
  </r>
  <r>
    <m/>
    <m/>
    <x v="1046"/>
    <x v="1025"/>
    <n v="134"/>
    <n v="108"/>
    <n v="80.597014925373131"/>
    <m/>
    <m/>
    <e v="#DIV/0!"/>
    <n v="134"/>
    <n v="108"/>
    <n v="80.597014925373131"/>
  </r>
  <r>
    <m/>
    <m/>
    <x v="381"/>
    <x v="374"/>
    <n v="187"/>
    <n v="140"/>
    <n v="74.866310160427801"/>
    <m/>
    <m/>
    <e v="#DIV/0!"/>
    <n v="187"/>
    <n v="140"/>
    <n v="74.866310160427801"/>
  </r>
  <r>
    <m/>
    <m/>
    <x v="227"/>
    <x v="223"/>
    <n v="118"/>
    <n v="79"/>
    <n v="66.949152542372886"/>
    <m/>
    <m/>
    <e v="#DIV/0!"/>
    <n v="118"/>
    <n v="79"/>
    <n v="66.949152542372886"/>
  </r>
  <r>
    <m/>
    <m/>
    <x v="134"/>
    <x v="133"/>
    <n v="402"/>
    <n v="421"/>
    <n v="104.72636815920397"/>
    <m/>
    <m/>
    <e v="#DIV/0!"/>
    <n v="402"/>
    <n v="421"/>
    <n v="104.72636815920397"/>
  </r>
  <r>
    <m/>
    <m/>
    <x v="10"/>
    <x v="10"/>
    <n v="793"/>
    <n v="653"/>
    <n v="82.34552332912989"/>
    <m/>
    <m/>
    <e v="#DIV/0!"/>
    <n v="793"/>
    <n v="653"/>
    <n v="82.34552332912989"/>
  </r>
  <r>
    <m/>
    <m/>
    <x v="228"/>
    <x v="224"/>
    <n v="32"/>
    <n v="24"/>
    <n v="75"/>
    <m/>
    <m/>
    <e v="#DIV/0!"/>
    <n v="32"/>
    <n v="24"/>
    <n v="75"/>
  </r>
  <r>
    <m/>
    <m/>
    <x v="178"/>
    <x v="177"/>
    <m/>
    <m/>
    <e v="#DIV/0!"/>
    <m/>
    <m/>
    <e v="#DIV/0!"/>
    <n v="0"/>
    <n v="0"/>
    <e v="#DIV/0!"/>
  </r>
  <r>
    <m/>
    <m/>
    <x v="121"/>
    <x v="120"/>
    <n v="29"/>
    <m/>
    <n v="0"/>
    <m/>
    <m/>
    <e v="#DIV/0!"/>
    <n v="29"/>
    <n v="0"/>
    <n v="0"/>
  </r>
  <r>
    <m/>
    <m/>
    <x v="122"/>
    <x v="121"/>
    <n v="50"/>
    <n v="53"/>
    <n v="106"/>
    <m/>
    <m/>
    <e v="#DIV/0!"/>
    <n v="50"/>
    <n v="53"/>
    <n v="106"/>
  </r>
  <r>
    <m/>
    <m/>
    <x v="901"/>
    <x v="885"/>
    <n v="399"/>
    <n v="329"/>
    <n v="82.456140350877192"/>
    <m/>
    <m/>
    <e v="#DIV/0!"/>
    <n v="399"/>
    <n v="329"/>
    <n v="82.456140350877192"/>
  </r>
  <r>
    <m/>
    <m/>
    <x v="307"/>
    <x v="301"/>
    <m/>
    <n v="1"/>
    <e v="#DIV/0!"/>
    <m/>
    <m/>
    <e v="#DIV/0!"/>
    <n v="0"/>
    <n v="1"/>
    <e v="#DIV/0!"/>
  </r>
  <r>
    <m/>
    <m/>
    <x v="125"/>
    <x v="124"/>
    <n v="26"/>
    <n v="22"/>
    <n v="84.615384615384613"/>
    <m/>
    <m/>
    <e v="#DIV/0!"/>
    <n v="26"/>
    <n v="22"/>
    <n v="84.615384615384613"/>
  </r>
  <r>
    <m/>
    <m/>
    <x v="126"/>
    <x v="125"/>
    <n v="1398"/>
    <n v="1008"/>
    <n v="72.103004291845494"/>
    <m/>
    <m/>
    <e v="#DIV/0!"/>
    <n v="1398"/>
    <n v="1008"/>
    <n v="72.103004291845494"/>
  </r>
  <r>
    <m/>
    <m/>
    <x v="3"/>
    <x v="3"/>
    <n v="166"/>
    <n v="167"/>
    <n v="100.60240963855422"/>
    <m/>
    <m/>
    <e v="#DIV/0!"/>
    <n v="166"/>
    <n v="167"/>
    <n v="100.60240963855422"/>
  </r>
  <r>
    <m/>
    <m/>
    <x v="141"/>
    <x v="140"/>
    <n v="1014"/>
    <n v="787"/>
    <n v="77.613412228796847"/>
    <m/>
    <m/>
    <e v="#DIV/0!"/>
    <n v="1014"/>
    <n v="787"/>
    <n v="77.613412228796847"/>
  </r>
  <r>
    <m/>
    <m/>
    <x v="127"/>
    <x v="126"/>
    <n v="632"/>
    <n v="276"/>
    <n v="43.670886075949369"/>
    <m/>
    <m/>
    <e v="#DIV/0!"/>
    <n v="632"/>
    <n v="276"/>
    <n v="43.670886075949369"/>
  </r>
  <r>
    <m/>
    <m/>
    <x v="128"/>
    <x v="127"/>
    <n v="5395"/>
    <n v="3994"/>
    <n v="74.031510658016686"/>
    <m/>
    <m/>
    <e v="#DIV/0!"/>
    <n v="5395"/>
    <n v="3994"/>
    <n v="74.031510658016686"/>
  </r>
  <r>
    <m/>
    <m/>
    <x v="4"/>
    <x v="4"/>
    <n v="6058"/>
    <n v="4887"/>
    <n v="80.670188180917791"/>
    <m/>
    <m/>
    <e v="#DIV/0!"/>
    <n v="6058"/>
    <n v="4887"/>
    <n v="80.670188180917791"/>
  </r>
  <r>
    <m/>
    <m/>
    <x v="19"/>
    <x v="19"/>
    <n v="195"/>
    <n v="116"/>
    <n v="59.487179487179489"/>
    <m/>
    <m/>
    <e v="#DIV/0!"/>
    <n v="195"/>
    <n v="116"/>
    <n v="59.487179487179489"/>
  </r>
  <r>
    <m/>
    <m/>
    <x v="144"/>
    <x v="143"/>
    <n v="65"/>
    <n v="53"/>
    <n v="81.538461538461533"/>
    <m/>
    <m/>
    <e v="#DIV/0!"/>
    <n v="65"/>
    <n v="53"/>
    <n v="81.538461538461533"/>
  </r>
  <r>
    <m/>
    <m/>
    <x v="13"/>
    <x v="13"/>
    <n v="3"/>
    <n v="3"/>
    <n v="100"/>
    <m/>
    <m/>
    <e v="#DIV/0!"/>
    <n v="3"/>
    <n v="3"/>
    <n v="100"/>
  </r>
  <r>
    <m/>
    <m/>
    <x v="5"/>
    <x v="5"/>
    <n v="1744"/>
    <n v="1446"/>
    <n v="82.912844036697251"/>
    <m/>
    <m/>
    <e v="#DIV/0!"/>
    <n v="1744"/>
    <n v="1446"/>
    <n v="82.912844036697251"/>
  </r>
  <r>
    <m/>
    <m/>
    <x v="8"/>
    <x v="8"/>
    <n v="462"/>
    <n v="327"/>
    <n v="70.779220779220779"/>
    <m/>
    <m/>
    <e v="#DIV/0!"/>
    <n v="462"/>
    <n v="327"/>
    <n v="70.779220779220779"/>
  </r>
  <r>
    <m/>
    <m/>
    <x v="529"/>
    <x v="520"/>
    <n v="1"/>
    <m/>
    <n v="0"/>
    <m/>
    <m/>
    <e v="#DIV/0!"/>
    <n v="1"/>
    <n v="0"/>
    <n v="0"/>
  </r>
  <r>
    <m/>
    <m/>
    <x v="233"/>
    <x v="229"/>
    <n v="2"/>
    <m/>
    <n v="0"/>
    <m/>
    <m/>
    <e v="#DIV/0!"/>
    <n v="2"/>
    <n v="0"/>
    <n v="0"/>
  </r>
  <r>
    <m/>
    <m/>
    <x v="984"/>
    <x v="305"/>
    <n v="47"/>
    <n v="43"/>
    <n v="91.489361702127653"/>
    <m/>
    <m/>
    <e v="#DIV/0!"/>
    <n v="47"/>
    <n v="43"/>
    <n v="91.489361702127653"/>
  </r>
  <r>
    <m/>
    <m/>
    <x v="314"/>
    <x v="308"/>
    <n v="98"/>
    <n v="76"/>
    <n v="77.551020408163268"/>
    <m/>
    <m/>
    <e v="#DIV/0!"/>
    <n v="98"/>
    <n v="76"/>
    <n v="77.551020408163268"/>
  </r>
  <r>
    <m/>
    <m/>
    <x v="648"/>
    <x v="636"/>
    <m/>
    <n v="1"/>
    <e v="#DIV/0!"/>
    <m/>
    <m/>
    <e v="#DIV/0!"/>
    <n v="0"/>
    <n v="1"/>
    <e v="#DIV/0!"/>
  </r>
  <r>
    <m/>
    <m/>
    <x v="753"/>
    <x v="740"/>
    <m/>
    <n v="1"/>
    <e v="#DIV/0!"/>
    <m/>
    <m/>
    <e v="#DIV/0!"/>
    <n v="0"/>
    <n v="1"/>
    <e v="#DIV/0!"/>
  </r>
  <r>
    <m/>
    <m/>
    <x v="685"/>
    <x v="672"/>
    <n v="1"/>
    <n v="4"/>
    <n v="400"/>
    <m/>
    <m/>
    <e v="#DIV/0!"/>
    <n v="1"/>
    <n v="4"/>
    <n v="400"/>
  </r>
  <r>
    <m/>
    <m/>
    <x v="305"/>
    <x v="299"/>
    <n v="19"/>
    <n v="23"/>
    <n v="121.05263157894737"/>
    <m/>
    <m/>
    <e v="#DIV/0!"/>
    <n v="19"/>
    <n v="23"/>
    <n v="121.05263157894737"/>
  </r>
  <r>
    <m/>
    <m/>
    <x v="197"/>
    <x v="196"/>
    <n v="6"/>
    <m/>
    <n v="0"/>
    <m/>
    <m/>
    <e v="#DIV/0!"/>
    <n v="6"/>
    <n v="0"/>
    <n v="0"/>
  </r>
  <r>
    <m/>
    <m/>
    <x v="18"/>
    <x v="18"/>
    <n v="1"/>
    <m/>
    <n v="0"/>
    <m/>
    <m/>
    <e v="#DIV/0!"/>
    <n v="1"/>
    <n v="0"/>
    <n v="0"/>
  </r>
  <r>
    <m/>
    <m/>
    <x v="11"/>
    <x v="11"/>
    <n v="108"/>
    <n v="121"/>
    <n v="112.03703703703705"/>
    <m/>
    <m/>
    <e v="#DIV/0!"/>
    <n v="108"/>
    <n v="121"/>
    <n v="112.03703703703705"/>
  </r>
  <r>
    <m/>
    <m/>
    <x v="146"/>
    <x v="145"/>
    <m/>
    <n v="1"/>
    <e v="#DIV/0!"/>
    <m/>
    <m/>
    <e v="#DIV/0!"/>
    <n v="0"/>
    <n v="1"/>
    <e v="#DIV/0!"/>
  </r>
  <r>
    <m/>
    <m/>
    <x v="129"/>
    <x v="128"/>
    <m/>
    <m/>
    <e v="#DIV/0!"/>
    <m/>
    <m/>
    <e v="#DIV/0!"/>
    <n v="0"/>
    <n v="0"/>
    <e v="#DIV/0!"/>
  </r>
  <r>
    <m/>
    <m/>
    <x v="158"/>
    <x v="157"/>
    <n v="1"/>
    <n v="1"/>
    <n v="100"/>
    <m/>
    <m/>
    <e v="#DIV/0!"/>
    <n v="1"/>
    <n v="1"/>
    <n v="100"/>
  </r>
  <r>
    <m/>
    <m/>
    <x v="792"/>
    <x v="777"/>
    <n v="2"/>
    <n v="1"/>
    <n v="50"/>
    <m/>
    <m/>
    <e v="#DIV/0!"/>
    <n v="2"/>
    <n v="1"/>
    <n v="50"/>
  </r>
  <r>
    <m/>
    <m/>
    <x v="1047"/>
    <x v="1026"/>
    <m/>
    <m/>
    <e v="#DIV/0!"/>
    <m/>
    <m/>
    <e v="#DIV/0!"/>
    <n v="0"/>
    <n v="0"/>
    <e v="#DIV/0!"/>
  </r>
  <r>
    <m/>
    <m/>
    <x v="1048"/>
    <x v="1027"/>
    <n v="2"/>
    <n v="1"/>
    <n v="50"/>
    <m/>
    <m/>
    <e v="#DIV/0!"/>
    <n v="2"/>
    <n v="1"/>
    <n v="50"/>
  </r>
  <r>
    <m/>
    <m/>
    <x v="1049"/>
    <x v="1028"/>
    <m/>
    <m/>
    <e v="#DIV/0!"/>
    <m/>
    <m/>
    <e v="#DIV/0!"/>
    <n v="0"/>
    <n v="0"/>
    <e v="#DIV/0!"/>
  </r>
  <r>
    <m/>
    <m/>
    <x v="678"/>
    <x v="666"/>
    <m/>
    <n v="1"/>
    <e v="#DIV/0!"/>
    <m/>
    <m/>
    <e v="#DIV/0!"/>
    <n v="0"/>
    <n v="1"/>
    <e v="#DIV/0!"/>
  </r>
  <r>
    <m/>
    <m/>
    <x v="519"/>
    <x v="510"/>
    <n v="2"/>
    <m/>
    <n v="0"/>
    <m/>
    <m/>
    <e v="#DIV/0!"/>
    <n v="2"/>
    <n v="0"/>
    <n v="0"/>
  </r>
  <r>
    <m/>
    <m/>
    <x v="692"/>
    <x v="679"/>
    <n v="2"/>
    <m/>
    <n v="0"/>
    <m/>
    <m/>
    <e v="#DIV/0!"/>
    <n v="2"/>
    <n v="0"/>
    <n v="0"/>
  </r>
  <r>
    <m/>
    <m/>
    <x v="536"/>
    <x v="527"/>
    <n v="6"/>
    <m/>
    <n v="0"/>
    <m/>
    <m/>
    <e v="#DIV/0!"/>
    <n v="6"/>
    <n v="0"/>
    <n v="0"/>
  </r>
  <r>
    <m/>
    <m/>
    <x v="797"/>
    <x v="782"/>
    <n v="1"/>
    <m/>
    <n v="0"/>
    <m/>
    <m/>
    <e v="#DIV/0!"/>
    <n v="1"/>
    <n v="0"/>
    <n v="0"/>
  </r>
  <r>
    <m/>
    <m/>
    <x v="1050"/>
    <x v="1029"/>
    <m/>
    <m/>
    <e v="#DIV/0!"/>
    <m/>
    <m/>
    <e v="#DIV/0!"/>
    <n v="0"/>
    <n v="0"/>
    <e v="#DIV/0!"/>
  </r>
  <r>
    <m/>
    <m/>
    <x v="1051"/>
    <x v="1030"/>
    <m/>
    <m/>
    <e v="#DIV/0!"/>
    <m/>
    <m/>
    <e v="#DIV/0!"/>
    <n v="0"/>
    <n v="0"/>
    <e v="#DIV/0!"/>
  </r>
  <r>
    <m/>
    <m/>
    <x v="222"/>
    <x v="218"/>
    <m/>
    <m/>
    <e v="#DIV/0!"/>
    <m/>
    <m/>
    <e v="#DIV/0!"/>
    <n v="0"/>
    <n v="0"/>
    <e v="#DIV/0!"/>
  </r>
  <r>
    <m/>
    <m/>
    <x v="488"/>
    <x v="479"/>
    <m/>
    <m/>
    <e v="#DIV/0!"/>
    <m/>
    <m/>
    <e v="#DIV/0!"/>
    <n v="0"/>
    <n v="0"/>
    <e v="#DIV/0!"/>
  </r>
  <r>
    <m/>
    <m/>
    <x v="196"/>
    <x v="195"/>
    <n v="6"/>
    <n v="6"/>
    <n v="100"/>
    <m/>
    <m/>
    <e v="#DIV/0!"/>
    <n v="6"/>
    <n v="6"/>
    <n v="100"/>
  </r>
  <r>
    <m/>
    <m/>
    <x v="142"/>
    <x v="141"/>
    <n v="47"/>
    <n v="34"/>
    <n v="72.340425531914903"/>
    <m/>
    <m/>
    <e v="#DIV/0!"/>
    <n v="47"/>
    <n v="34"/>
    <n v="72.340425531914903"/>
  </r>
  <r>
    <m/>
    <m/>
    <x v="192"/>
    <x v="191"/>
    <m/>
    <m/>
    <e v="#DIV/0!"/>
    <m/>
    <m/>
    <e v="#DIV/0!"/>
    <n v="0"/>
    <n v="0"/>
    <e v="#DIV/0!"/>
  </r>
  <r>
    <m/>
    <m/>
    <x v="1052"/>
    <x v="1031"/>
    <n v="1"/>
    <n v="2"/>
    <n v="200"/>
    <m/>
    <m/>
    <e v="#DIV/0!"/>
    <n v="1"/>
    <n v="2"/>
    <n v="200"/>
  </r>
  <r>
    <m/>
    <m/>
    <x v="326"/>
    <x v="320"/>
    <m/>
    <m/>
    <e v="#DIV/0!"/>
    <m/>
    <m/>
    <e v="#DIV/0!"/>
    <n v="0"/>
    <n v="0"/>
    <e v="#DIV/0!"/>
  </r>
  <r>
    <m/>
    <m/>
    <x v="137"/>
    <x v="136"/>
    <n v="1"/>
    <n v="4"/>
    <n v="400"/>
    <m/>
    <m/>
    <e v="#DIV/0!"/>
    <n v="1"/>
    <n v="4"/>
    <n v="400"/>
  </r>
  <r>
    <m/>
    <m/>
    <x v="801"/>
    <x v="786"/>
    <m/>
    <m/>
    <e v="#DIV/0!"/>
    <m/>
    <m/>
    <e v="#DIV/0!"/>
    <n v="0"/>
    <n v="0"/>
    <e v="#DIV/0!"/>
  </r>
  <r>
    <m/>
    <m/>
    <x v="491"/>
    <x v="482"/>
    <n v="1"/>
    <n v="1"/>
    <n v="100"/>
    <m/>
    <m/>
    <e v="#DIV/0!"/>
    <n v="1"/>
    <n v="1"/>
    <n v="100"/>
  </r>
  <r>
    <m/>
    <m/>
    <x v="6"/>
    <x v="6"/>
    <n v="9"/>
    <n v="10"/>
    <n v="111.11111111111111"/>
    <m/>
    <m/>
    <e v="#DIV/0!"/>
    <n v="9"/>
    <n v="10"/>
    <n v="111.11111111111111"/>
  </r>
  <r>
    <m/>
    <m/>
    <x v="334"/>
    <x v="327"/>
    <m/>
    <m/>
    <e v="#DIV/0!"/>
    <m/>
    <m/>
    <e v="#DIV/0!"/>
    <n v="0"/>
    <n v="0"/>
    <e v="#DIV/0!"/>
  </r>
  <r>
    <m/>
    <m/>
    <x v="492"/>
    <x v="483"/>
    <n v="8"/>
    <n v="11"/>
    <n v="137.5"/>
    <m/>
    <m/>
    <e v="#DIV/0!"/>
    <n v="8"/>
    <n v="11"/>
    <n v="137.5"/>
  </r>
  <r>
    <m/>
    <m/>
    <x v="1053"/>
    <x v="1032"/>
    <m/>
    <m/>
    <e v="#DIV/0!"/>
    <m/>
    <m/>
    <e v="#DIV/0!"/>
    <n v="0"/>
    <n v="0"/>
    <e v="#DIV/0!"/>
  </r>
  <r>
    <m/>
    <m/>
    <x v="769"/>
    <x v="755"/>
    <m/>
    <m/>
    <e v="#DIV/0!"/>
    <m/>
    <m/>
    <e v="#DIV/0!"/>
    <n v="0"/>
    <n v="0"/>
    <e v="#DIV/0!"/>
  </r>
  <r>
    <m/>
    <m/>
    <x v="863"/>
    <x v="847"/>
    <n v="1"/>
    <m/>
    <n v="0"/>
    <m/>
    <m/>
    <e v="#DIV/0!"/>
    <n v="1"/>
    <n v="0"/>
    <n v="0"/>
  </r>
  <r>
    <m/>
    <m/>
    <x v="696"/>
    <x v="683"/>
    <m/>
    <m/>
    <e v="#DIV/0!"/>
    <m/>
    <m/>
    <e v="#DIV/0!"/>
    <n v="0"/>
    <n v="0"/>
    <e v="#DIV/0!"/>
  </r>
  <r>
    <m/>
    <m/>
    <x v="1054"/>
    <x v="1033"/>
    <m/>
    <n v="1"/>
    <e v="#DIV/0!"/>
    <m/>
    <m/>
    <e v="#DIV/0!"/>
    <n v="0"/>
    <n v="1"/>
    <e v="#DIV/0!"/>
  </r>
  <r>
    <m/>
    <m/>
    <x v="421"/>
    <x v="413"/>
    <m/>
    <m/>
    <e v="#DIV/0!"/>
    <m/>
    <m/>
    <e v="#DIV/0!"/>
    <n v="0"/>
    <n v="0"/>
    <e v="#DIV/0!"/>
  </r>
  <r>
    <m/>
    <m/>
    <x v="486"/>
    <x v="477"/>
    <n v="1"/>
    <m/>
    <n v="0"/>
    <m/>
    <m/>
    <e v="#DIV/0!"/>
    <n v="1"/>
    <n v="0"/>
    <n v="0"/>
  </r>
  <r>
    <m/>
    <m/>
    <x v="535"/>
    <x v="526"/>
    <m/>
    <n v="1"/>
    <e v="#DIV/0!"/>
    <m/>
    <m/>
    <e v="#DIV/0!"/>
    <n v="0"/>
    <n v="1"/>
    <e v="#DIV/0!"/>
  </r>
  <r>
    <m/>
    <m/>
    <x v="604"/>
    <x v="593"/>
    <m/>
    <m/>
    <e v="#DIV/0!"/>
    <m/>
    <m/>
    <e v="#DIV/0!"/>
    <n v="0"/>
    <n v="0"/>
    <e v="#DIV/0!"/>
  </r>
  <r>
    <m/>
    <m/>
    <x v="178"/>
    <x v="177"/>
    <n v="49"/>
    <n v="28"/>
    <n v="57.142857142857139"/>
    <m/>
    <m/>
    <e v="#DIV/0!"/>
    <n v="49"/>
    <n v="28"/>
    <n v="57.142857142857139"/>
  </r>
  <r>
    <m/>
    <m/>
    <x v="121"/>
    <x v="120"/>
    <m/>
    <n v="21"/>
    <e v="#DIV/0!"/>
    <m/>
    <m/>
    <e v="#DIV/0!"/>
    <n v="0"/>
    <n v="21"/>
    <e v="#DIV/0!"/>
  </r>
  <r>
    <m/>
    <m/>
    <x v="534"/>
    <x v="525"/>
    <n v="4"/>
    <n v="2"/>
    <n v="50"/>
    <m/>
    <m/>
    <e v="#DIV/0!"/>
    <n v="4"/>
    <n v="2"/>
    <n v="50"/>
  </r>
  <r>
    <m/>
    <m/>
    <x v="664"/>
    <x v="652"/>
    <n v="8"/>
    <n v="5"/>
    <n v="62.5"/>
    <m/>
    <m/>
    <e v="#DIV/0!"/>
    <n v="8"/>
    <n v="5"/>
    <n v="62.5"/>
  </r>
  <r>
    <m/>
    <m/>
    <x v="12"/>
    <x v="12"/>
    <m/>
    <m/>
    <e v="#DIV/0!"/>
    <m/>
    <m/>
    <e v="#DIV/0!"/>
    <n v="0"/>
    <n v="0"/>
    <e v="#DIV/0!"/>
  </r>
  <r>
    <m/>
    <m/>
    <x v="225"/>
    <x v="221"/>
    <n v="3"/>
    <m/>
    <n v="0"/>
    <m/>
    <m/>
    <e v="#DIV/0!"/>
    <n v="3"/>
    <n v="0"/>
    <n v="0"/>
  </r>
  <r>
    <m/>
    <m/>
    <x v="798"/>
    <x v="783"/>
    <n v="4"/>
    <n v="4"/>
    <n v="100"/>
    <m/>
    <m/>
    <e v="#DIV/0!"/>
    <n v="4"/>
    <n v="4"/>
    <n v="100"/>
  </r>
  <r>
    <m/>
    <m/>
    <x v="1055"/>
    <x v="1034"/>
    <m/>
    <m/>
    <e v="#DIV/0!"/>
    <m/>
    <m/>
    <e v="#DIV/0!"/>
    <n v="0"/>
    <n v="0"/>
    <e v="#DIV/0!"/>
  </r>
  <r>
    <m/>
    <m/>
    <x v="711"/>
    <x v="698"/>
    <n v="1"/>
    <n v="2"/>
    <n v="200"/>
    <m/>
    <m/>
    <e v="#DIV/0!"/>
    <n v="1"/>
    <n v="2"/>
    <n v="200"/>
  </r>
  <r>
    <m/>
    <m/>
    <x v="649"/>
    <x v="637"/>
    <n v="1"/>
    <m/>
    <n v="0"/>
    <m/>
    <m/>
    <e v="#DIV/0!"/>
    <n v="1"/>
    <n v="0"/>
    <n v="0"/>
  </r>
  <r>
    <m/>
    <m/>
    <x v="159"/>
    <x v="158"/>
    <n v="1"/>
    <n v="1"/>
    <n v="100"/>
    <m/>
    <m/>
    <e v="#DIV/0!"/>
    <n v="1"/>
    <n v="1"/>
    <n v="100"/>
  </r>
  <r>
    <m/>
    <m/>
    <x v="658"/>
    <x v="646"/>
    <n v="1"/>
    <m/>
    <n v="0"/>
    <m/>
    <m/>
    <e v="#DIV/0!"/>
    <n v="1"/>
    <n v="0"/>
    <n v="0"/>
  </r>
  <r>
    <m/>
    <m/>
    <x v="305"/>
    <x v="299"/>
    <m/>
    <m/>
    <e v="#DIV/0!"/>
    <m/>
    <m/>
    <e v="#DIV/0!"/>
    <n v="0"/>
    <n v="0"/>
    <e v="#DIV/0!"/>
  </r>
  <r>
    <m/>
    <m/>
    <x v="680"/>
    <x v="668"/>
    <m/>
    <n v="1"/>
    <e v="#DIV/0!"/>
    <m/>
    <m/>
    <e v="#DIV/0!"/>
    <n v="0"/>
    <n v="1"/>
    <e v="#DIV/0!"/>
  </r>
  <r>
    <m/>
    <m/>
    <x v="221"/>
    <x v="217"/>
    <m/>
    <n v="1"/>
    <e v="#DIV/0!"/>
    <m/>
    <m/>
    <e v="#DIV/0!"/>
    <n v="0"/>
    <n v="1"/>
    <e v="#DIV/0!"/>
  </r>
  <r>
    <m/>
    <m/>
    <x v="1056"/>
    <x v="1035"/>
    <m/>
    <n v="1"/>
    <e v="#DIV/0!"/>
    <m/>
    <m/>
    <e v="#DIV/0!"/>
    <n v="0"/>
    <n v="1"/>
    <e v="#DIV/0!"/>
  </r>
  <r>
    <m/>
    <m/>
    <x v="1000"/>
    <x v="984"/>
    <m/>
    <n v="1"/>
    <e v="#DIV/0!"/>
    <m/>
    <m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za palijativno zbrinjavanje i produženu negu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0"/>
    <e v="#DIV/0!"/>
    <n v="107"/>
    <n v="11"/>
    <n v="10.2803738317757"/>
    <n v="107"/>
    <n v="11"/>
    <n v="10.2803738317757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0"/>
    <e v="#DIV/0!"/>
    <n v="107"/>
    <n v="11"/>
    <n v="10.2803738317757"/>
    <n v="107"/>
    <n v="11"/>
    <n v="10.2803738317757"/>
  </r>
  <r>
    <m/>
    <m/>
    <x v="214"/>
    <x v="211"/>
    <m/>
    <m/>
    <e v="#DIV/0!"/>
    <m/>
    <m/>
    <e v="#DIV/0!"/>
    <n v="0"/>
    <n v="0"/>
    <e v="#DIV/0!"/>
  </r>
  <r>
    <m/>
    <m/>
    <x v="16"/>
    <x v="16"/>
    <m/>
    <m/>
    <e v="#DIV/0!"/>
    <m/>
    <m/>
    <e v="#DIV/0!"/>
    <n v="0"/>
    <n v="0"/>
    <e v="#DIV/0!"/>
  </r>
  <r>
    <m/>
    <m/>
    <x v="123"/>
    <x v="122"/>
    <m/>
    <m/>
    <e v="#DIV/0!"/>
    <n v="1"/>
    <m/>
    <n v="0"/>
    <n v="1"/>
    <n v="0"/>
    <n v="0"/>
  </r>
  <r>
    <m/>
    <m/>
    <x v="322"/>
    <x v="316"/>
    <m/>
    <m/>
    <e v="#DIV/0!"/>
    <m/>
    <m/>
    <e v="#DIV/0!"/>
    <n v="0"/>
    <n v="0"/>
    <e v="#DIV/0!"/>
  </r>
  <r>
    <m/>
    <m/>
    <x v="15"/>
    <x v="15"/>
    <m/>
    <m/>
    <e v="#DIV/0!"/>
    <m/>
    <m/>
    <e v="#DIV/0!"/>
    <n v="0"/>
    <n v="0"/>
    <e v="#DIV/0!"/>
  </r>
  <r>
    <m/>
    <m/>
    <x v="168"/>
    <x v="167"/>
    <m/>
    <m/>
    <e v="#DIV/0!"/>
    <m/>
    <m/>
    <e v="#DIV/0!"/>
    <n v="0"/>
    <n v="0"/>
    <e v="#DIV/0!"/>
  </r>
  <r>
    <m/>
    <m/>
    <x v="129"/>
    <x v="128"/>
    <m/>
    <m/>
    <e v="#DIV/0!"/>
    <n v="8"/>
    <m/>
    <n v="0"/>
    <n v="8"/>
    <n v="0"/>
    <n v="0"/>
  </r>
  <r>
    <m/>
    <m/>
    <x v="130"/>
    <x v="129"/>
    <m/>
    <m/>
    <e v="#DIV/0!"/>
    <m/>
    <m/>
    <e v="#DIV/0!"/>
    <n v="0"/>
    <n v="0"/>
    <e v="#DIV/0!"/>
  </r>
  <r>
    <m/>
    <m/>
    <x v="193"/>
    <x v="192"/>
    <m/>
    <m/>
    <e v="#DIV/0!"/>
    <m/>
    <m/>
    <e v="#DIV/0!"/>
    <n v="0"/>
    <n v="0"/>
    <e v="#DIV/0!"/>
  </r>
  <r>
    <m/>
    <m/>
    <x v="109"/>
    <x v="108"/>
    <m/>
    <m/>
    <e v="#DIV/0!"/>
    <m/>
    <m/>
    <e v="#DIV/0!"/>
    <n v="0"/>
    <n v="0"/>
    <e v="#DIV/0!"/>
  </r>
  <r>
    <m/>
    <m/>
    <x v="14"/>
    <x v="14"/>
    <m/>
    <m/>
    <e v="#DIV/0!"/>
    <n v="1"/>
    <m/>
    <n v="0"/>
    <n v="1"/>
    <n v="0"/>
    <n v="0"/>
  </r>
  <r>
    <m/>
    <m/>
    <x v="150"/>
    <x v="149"/>
    <m/>
    <m/>
    <e v="#DIV/0!"/>
    <m/>
    <m/>
    <e v="#DIV/0!"/>
    <n v="0"/>
    <n v="0"/>
    <e v="#DIV/0!"/>
  </r>
  <r>
    <m/>
    <m/>
    <x v="683"/>
    <x v="670"/>
    <m/>
    <m/>
    <e v="#DIV/0!"/>
    <m/>
    <m/>
    <e v="#DIV/0!"/>
    <n v="0"/>
    <n v="0"/>
    <e v="#DIV/0!"/>
  </r>
  <r>
    <m/>
    <m/>
    <x v="134"/>
    <x v="133"/>
    <m/>
    <m/>
    <e v="#DIV/0!"/>
    <m/>
    <m/>
    <e v="#DIV/0!"/>
    <n v="0"/>
    <n v="0"/>
    <e v="#DIV/0!"/>
  </r>
  <r>
    <m/>
    <m/>
    <x v="10"/>
    <x v="10"/>
    <m/>
    <m/>
    <e v="#DIV/0!"/>
    <m/>
    <m/>
    <e v="#DIV/0!"/>
    <n v="0"/>
    <n v="0"/>
    <e v="#DIV/0!"/>
  </r>
  <r>
    <m/>
    <m/>
    <x v="799"/>
    <x v="784"/>
    <m/>
    <m/>
    <e v="#DIV/0!"/>
    <m/>
    <m/>
    <e v="#DIV/0!"/>
    <n v="0"/>
    <n v="0"/>
    <e v="#DIV/0!"/>
  </r>
  <r>
    <m/>
    <m/>
    <x v="316"/>
    <x v="310"/>
    <m/>
    <m/>
    <e v="#DIV/0!"/>
    <m/>
    <m/>
    <e v="#DIV/0!"/>
    <n v="0"/>
    <n v="0"/>
    <e v="#DIV/0!"/>
  </r>
  <r>
    <m/>
    <m/>
    <x v="201"/>
    <x v="200"/>
    <m/>
    <m/>
    <e v="#DIV/0!"/>
    <n v="9"/>
    <m/>
    <n v="0"/>
    <n v="9"/>
    <n v="0"/>
    <n v="0"/>
  </r>
  <r>
    <m/>
    <m/>
    <x v="326"/>
    <x v="320"/>
    <m/>
    <m/>
    <e v="#DIV/0!"/>
    <m/>
    <m/>
    <e v="#DIV/0!"/>
    <n v="0"/>
    <n v="0"/>
    <e v="#DIV/0!"/>
  </r>
  <r>
    <m/>
    <m/>
    <x v="136"/>
    <x v="135"/>
    <m/>
    <m/>
    <e v="#DIV/0!"/>
    <m/>
    <m/>
    <e v="#DIV/0!"/>
    <n v="0"/>
    <n v="0"/>
    <e v="#DIV/0!"/>
  </r>
  <r>
    <m/>
    <m/>
    <x v="178"/>
    <x v="177"/>
    <m/>
    <m/>
    <e v="#DIV/0!"/>
    <m/>
    <m/>
    <e v="#DIV/0!"/>
    <n v="0"/>
    <n v="0"/>
    <e v="#DIV/0!"/>
  </r>
  <r>
    <m/>
    <m/>
    <x v="152"/>
    <x v="151"/>
    <m/>
    <m/>
    <e v="#DIV/0!"/>
    <m/>
    <m/>
    <e v="#DIV/0!"/>
    <n v="0"/>
    <n v="0"/>
    <e v="#DIV/0!"/>
  </r>
  <r>
    <m/>
    <m/>
    <x v="670"/>
    <x v="658"/>
    <m/>
    <m/>
    <e v="#DIV/0!"/>
    <m/>
    <m/>
    <e v="#DIV/0!"/>
    <n v="0"/>
    <n v="0"/>
    <e v="#DIV/0!"/>
  </r>
  <r>
    <m/>
    <m/>
    <x v="314"/>
    <x v="308"/>
    <m/>
    <m/>
    <e v="#DIV/0!"/>
    <m/>
    <m/>
    <e v="#DIV/0!"/>
    <n v="0"/>
    <n v="0"/>
    <e v="#DIV/0!"/>
  </r>
  <r>
    <m/>
    <m/>
    <x v="232"/>
    <x v="228"/>
    <m/>
    <m/>
    <e v="#DIV/0!"/>
    <m/>
    <m/>
    <e v="#DIV/0!"/>
    <n v="0"/>
    <n v="0"/>
    <e v="#DIV/0!"/>
  </r>
  <r>
    <m/>
    <m/>
    <x v="684"/>
    <x v="671"/>
    <m/>
    <m/>
    <e v="#DIV/0!"/>
    <m/>
    <m/>
    <e v="#DIV/0!"/>
    <n v="0"/>
    <n v="0"/>
    <e v="#DIV/0!"/>
  </r>
  <r>
    <m/>
    <m/>
    <x v="317"/>
    <x v="311"/>
    <m/>
    <m/>
    <e v="#DIV/0!"/>
    <m/>
    <m/>
    <e v="#DIV/0!"/>
    <n v="0"/>
    <n v="0"/>
    <e v="#DIV/0!"/>
  </r>
  <r>
    <m/>
    <m/>
    <x v="139"/>
    <x v="138"/>
    <m/>
    <m/>
    <e v="#DIV/0!"/>
    <m/>
    <m/>
    <e v="#DIV/0!"/>
    <n v="0"/>
    <n v="0"/>
    <e v="#DIV/0!"/>
  </r>
  <r>
    <m/>
    <m/>
    <x v="3"/>
    <x v="3"/>
    <m/>
    <m/>
    <e v="#DIV/0!"/>
    <m/>
    <m/>
    <e v="#DIV/0!"/>
    <n v="0"/>
    <n v="0"/>
    <e v="#DIV/0!"/>
  </r>
  <r>
    <m/>
    <m/>
    <x v="141"/>
    <x v="140"/>
    <m/>
    <m/>
    <e v="#DIV/0!"/>
    <m/>
    <m/>
    <e v="#DIV/0!"/>
    <n v="0"/>
    <n v="0"/>
    <e v="#DIV/0!"/>
  </r>
  <r>
    <m/>
    <m/>
    <x v="142"/>
    <x v="141"/>
    <m/>
    <m/>
    <e v="#DIV/0!"/>
    <m/>
    <m/>
    <e v="#DIV/0!"/>
    <n v="0"/>
    <n v="0"/>
    <e v="#DIV/0!"/>
  </r>
  <r>
    <m/>
    <m/>
    <x v="127"/>
    <x v="126"/>
    <m/>
    <m/>
    <e v="#DIV/0!"/>
    <n v="26"/>
    <n v="4"/>
    <n v="15.384615384615385"/>
    <n v="26"/>
    <n v="4"/>
    <n v="15.384615384615385"/>
  </r>
  <r>
    <m/>
    <m/>
    <x v="128"/>
    <x v="127"/>
    <m/>
    <m/>
    <e v="#DIV/0!"/>
    <n v="26"/>
    <n v="4"/>
    <n v="15.384615384615385"/>
    <n v="26"/>
    <n v="4"/>
    <n v="15.384615384615385"/>
  </r>
  <r>
    <m/>
    <m/>
    <x v="4"/>
    <x v="4"/>
    <m/>
    <m/>
    <e v="#DIV/0!"/>
    <n v="2"/>
    <n v="2"/>
    <n v="100"/>
    <n v="2"/>
    <n v="2"/>
    <n v="100"/>
  </r>
  <r>
    <m/>
    <m/>
    <x v="19"/>
    <x v="19"/>
    <m/>
    <m/>
    <e v="#DIV/0!"/>
    <m/>
    <m/>
    <e v="#DIV/0!"/>
    <n v="0"/>
    <n v="0"/>
    <e v="#DIV/0!"/>
  </r>
  <r>
    <m/>
    <m/>
    <x v="144"/>
    <x v="143"/>
    <m/>
    <m/>
    <e v="#DIV/0!"/>
    <m/>
    <m/>
    <e v="#DIV/0!"/>
    <n v="0"/>
    <n v="0"/>
    <e v="#DIV/0!"/>
  </r>
  <r>
    <m/>
    <m/>
    <x v="1008"/>
    <x v="990"/>
    <m/>
    <m/>
    <e v="#DIV/0!"/>
    <m/>
    <m/>
    <e v="#DIV/0!"/>
    <n v="0"/>
    <n v="0"/>
    <e v="#DIV/0!"/>
  </r>
  <r>
    <m/>
    <m/>
    <x v="13"/>
    <x v="13"/>
    <m/>
    <m/>
    <e v="#DIV/0!"/>
    <m/>
    <m/>
    <e v="#DIV/0!"/>
    <n v="0"/>
    <n v="0"/>
    <e v="#DIV/0!"/>
  </r>
  <r>
    <m/>
    <m/>
    <x v="145"/>
    <x v="144"/>
    <m/>
    <m/>
    <e v="#DIV/0!"/>
    <m/>
    <m/>
    <e v="#DIV/0!"/>
    <n v="0"/>
    <n v="0"/>
    <e v="#DIV/0!"/>
  </r>
  <r>
    <m/>
    <m/>
    <x v="177"/>
    <x v="176"/>
    <m/>
    <m/>
    <e v="#DIV/0!"/>
    <m/>
    <m/>
    <e v="#DIV/0!"/>
    <n v="0"/>
    <n v="0"/>
    <e v="#DIV/0!"/>
  </r>
  <r>
    <m/>
    <m/>
    <x v="5"/>
    <x v="5"/>
    <m/>
    <m/>
    <e v="#DIV/0!"/>
    <n v="26"/>
    <n v="1"/>
    <n v="3.8461538461538463"/>
    <n v="26"/>
    <n v="1"/>
    <n v="3.8461538461538463"/>
  </r>
  <r>
    <m/>
    <m/>
    <x v="212"/>
    <x v="209"/>
    <m/>
    <m/>
    <e v="#DIV/0!"/>
    <m/>
    <m/>
    <e v="#DIV/0!"/>
    <n v="0"/>
    <n v="0"/>
    <e v="#DIV/0!"/>
  </r>
  <r>
    <m/>
    <m/>
    <x v="8"/>
    <x v="8"/>
    <m/>
    <m/>
    <e v="#DIV/0!"/>
    <m/>
    <m/>
    <e v="#DIV/0!"/>
    <n v="0"/>
    <n v="0"/>
    <e v="#DIV/0!"/>
  </r>
  <r>
    <m/>
    <m/>
    <x v="664"/>
    <x v="652"/>
    <m/>
    <m/>
    <e v="#DIV/0!"/>
    <m/>
    <m/>
    <e v="#DIV/0!"/>
    <n v="0"/>
    <n v="0"/>
    <e v="#DIV/0!"/>
  </r>
  <r>
    <m/>
    <m/>
    <x v="229"/>
    <x v="225"/>
    <m/>
    <m/>
    <e v="#DIV/0!"/>
    <m/>
    <m/>
    <e v="#DIV/0!"/>
    <n v="0"/>
    <n v="0"/>
    <e v="#DIV/0!"/>
  </r>
  <r>
    <m/>
    <m/>
    <x v="312"/>
    <x v="306"/>
    <m/>
    <m/>
    <e v="#DIV/0!"/>
    <m/>
    <m/>
    <e v="#DIV/0!"/>
    <n v="0"/>
    <n v="0"/>
    <e v="#DIV/0!"/>
  </r>
  <r>
    <m/>
    <m/>
    <x v="135"/>
    <x v="134"/>
    <m/>
    <m/>
    <e v="#DIV/0!"/>
    <m/>
    <m/>
    <e v="#DIV/0!"/>
    <n v="0"/>
    <n v="0"/>
    <e v="#DIV/0!"/>
  </r>
  <r>
    <m/>
    <m/>
    <x v="1057"/>
    <x v="1036"/>
    <m/>
    <m/>
    <e v="#DIV/0!"/>
    <m/>
    <m/>
    <e v="#DIV/0!"/>
    <n v="0"/>
    <n v="0"/>
    <e v="#DIV/0!"/>
  </r>
  <r>
    <m/>
    <m/>
    <x v="1058"/>
    <x v="1037"/>
    <m/>
    <m/>
    <e v="#DIV/0!"/>
    <m/>
    <m/>
    <e v="#DIV/0!"/>
    <n v="0"/>
    <n v="0"/>
    <e v="#DIV/0!"/>
  </r>
  <r>
    <m/>
    <m/>
    <x v="171"/>
    <x v="170"/>
    <m/>
    <m/>
    <e v="#DIV/0!"/>
    <m/>
    <m/>
    <e v="#DIV/0!"/>
    <n v="0"/>
    <n v="0"/>
    <e v="#DIV/0!"/>
  </r>
  <r>
    <m/>
    <m/>
    <x v="165"/>
    <x v="164"/>
    <m/>
    <m/>
    <e v="#DIV/0!"/>
    <m/>
    <m/>
    <e v="#DIV/0!"/>
    <n v="0"/>
    <n v="0"/>
    <e v="#DIV/0!"/>
  </r>
  <r>
    <m/>
    <m/>
    <x v="488"/>
    <x v="479"/>
    <m/>
    <m/>
    <e v="#DIV/0!"/>
    <m/>
    <m/>
    <e v="#DIV/0!"/>
    <n v="0"/>
    <n v="0"/>
    <e v="#DIV/0!"/>
  </r>
  <r>
    <m/>
    <m/>
    <x v="658"/>
    <x v="646"/>
    <m/>
    <m/>
    <e v="#DIV/0!"/>
    <m/>
    <m/>
    <e v="#DIV/0!"/>
    <n v="0"/>
    <n v="0"/>
    <e v="#DIV/0!"/>
  </r>
  <r>
    <m/>
    <m/>
    <x v="1059"/>
    <x v="1038"/>
    <m/>
    <m/>
    <e v="#DIV/0!"/>
    <m/>
    <m/>
    <e v="#DIV/0!"/>
    <n v="0"/>
    <n v="0"/>
    <e v="#DIV/0!"/>
  </r>
  <r>
    <m/>
    <m/>
    <x v="93"/>
    <x v="92"/>
    <m/>
    <m/>
    <e v="#DIV/0!"/>
    <m/>
    <m/>
    <e v="#DIV/0!"/>
    <n v="0"/>
    <n v="0"/>
    <e v="#DIV/0!"/>
  </r>
  <r>
    <m/>
    <m/>
    <x v="184"/>
    <x v="183"/>
    <m/>
    <m/>
    <e v="#DIV/0!"/>
    <m/>
    <m/>
    <e v="#DIV/0!"/>
    <n v="0"/>
    <n v="0"/>
    <e v="#DIV/0!"/>
  </r>
  <r>
    <m/>
    <m/>
    <x v="183"/>
    <x v="182"/>
    <m/>
    <m/>
    <e v="#DIV/0!"/>
    <m/>
    <m/>
    <e v="#DIV/0!"/>
    <n v="0"/>
    <n v="0"/>
    <e v="#DIV/0!"/>
  </r>
  <r>
    <m/>
    <m/>
    <x v="213"/>
    <x v="210"/>
    <m/>
    <m/>
    <e v="#DIV/0!"/>
    <m/>
    <m/>
    <e v="#DIV/0!"/>
    <n v="0"/>
    <n v="0"/>
    <e v="#DIV/0!"/>
  </r>
  <r>
    <m/>
    <m/>
    <x v="325"/>
    <x v="319"/>
    <m/>
    <m/>
    <e v="#DIV/0!"/>
    <m/>
    <m/>
    <e v="#DIV/0!"/>
    <n v="0"/>
    <n v="0"/>
    <e v="#DIV/0!"/>
  </r>
  <r>
    <m/>
    <m/>
    <x v="140"/>
    <x v="139"/>
    <m/>
    <m/>
    <e v="#DIV/0!"/>
    <m/>
    <m/>
    <e v="#DIV/0!"/>
    <n v="0"/>
    <n v="0"/>
    <e v="#DIV/0!"/>
  </r>
  <r>
    <m/>
    <m/>
    <x v="126"/>
    <x v="125"/>
    <m/>
    <m/>
    <e v="#DIV/0!"/>
    <n v="8"/>
    <m/>
    <n v="0"/>
    <n v="8"/>
    <n v="0"/>
    <n v="0"/>
  </r>
  <r>
    <m/>
    <m/>
    <x v="11"/>
    <x v="11"/>
    <m/>
    <m/>
    <e v="#DIV/0!"/>
    <m/>
    <m/>
    <e v="#DIV/0!"/>
    <n v="0"/>
    <n v="0"/>
    <e v="#DIV/0!"/>
  </r>
  <r>
    <m/>
    <m/>
    <x v="173"/>
    <x v="172"/>
    <m/>
    <m/>
    <e v="#DIV/0!"/>
    <m/>
    <m/>
    <e v="#DIV/0!"/>
    <n v="0"/>
    <n v="0"/>
    <e v="#DIV/0!"/>
  </r>
  <r>
    <m/>
    <m/>
    <x v="1060"/>
    <x v="1039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ur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5417"/>
    <n v="3639"/>
    <n v="67.177404467417389"/>
    <n v="0"/>
    <n v="0"/>
    <e v="#DIV/0!"/>
    <n v="5417"/>
    <n v="3639"/>
    <n v="67.177404467417389"/>
  </r>
  <r>
    <m/>
    <m/>
    <x v="1"/>
    <x v="1"/>
    <n v="3237"/>
    <n v="2369"/>
    <n v="73.185047883843069"/>
    <m/>
    <m/>
    <e v="#DIV/0!"/>
    <n v="3237"/>
    <n v="2369"/>
    <n v="73.185047883843069"/>
  </r>
  <r>
    <m/>
    <m/>
    <x v="2"/>
    <x v="2"/>
    <n v="2180"/>
    <n v="1270"/>
    <n v="58.256880733944946"/>
    <m/>
    <m/>
    <e v="#DIV/0!"/>
    <n v="2180"/>
    <n v="1270"/>
    <n v="58.256880733944946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1881"/>
    <n v="1536"/>
    <n v="81.658692185007979"/>
    <n v="13212"/>
    <n v="9841"/>
    <n v="74.485316379049351"/>
    <n v="15093"/>
    <n v="11377"/>
    <n v="75.379314914198631"/>
  </r>
  <r>
    <m/>
    <m/>
    <x v="0"/>
    <x v="0"/>
    <m/>
    <m/>
    <e v="#DIV/0!"/>
    <m/>
    <m/>
    <e v="#DIV/0!"/>
    <m/>
    <m/>
    <e v="#DIV/0!"/>
  </r>
  <r>
    <m/>
    <s v="Операције"/>
    <x v="0"/>
    <x v="0"/>
    <n v="0"/>
    <n v="0"/>
    <e v="#DIV/0!"/>
    <n v="151"/>
    <n v="87"/>
    <n v="57.615894039735096"/>
    <n v="151"/>
    <n v="87"/>
    <n v="57.615894039735096"/>
  </r>
  <r>
    <m/>
    <m/>
    <x v="1061"/>
    <x v="1040"/>
    <m/>
    <m/>
    <e v="#DIV/0!"/>
    <m/>
    <n v="1"/>
    <e v="#DIV/0!"/>
    <n v="0"/>
    <n v="1"/>
    <e v="#DIV/0!"/>
  </r>
  <r>
    <m/>
    <m/>
    <x v="32"/>
    <x v="32"/>
    <m/>
    <m/>
    <e v="#DIV/0!"/>
    <n v="32"/>
    <n v="14"/>
    <n v="43.75"/>
    <n v="32"/>
    <n v="14"/>
    <n v="43.75"/>
  </r>
  <r>
    <m/>
    <m/>
    <x v="517"/>
    <x v="508"/>
    <m/>
    <m/>
    <e v="#DIV/0!"/>
    <n v="6"/>
    <n v="4"/>
    <n v="66.666666666666657"/>
    <n v="6"/>
    <n v="4"/>
    <n v="66.666666666666657"/>
  </r>
  <r>
    <m/>
    <m/>
    <x v="518"/>
    <x v="509"/>
    <m/>
    <m/>
    <e v="#DIV/0!"/>
    <n v="5"/>
    <n v="8"/>
    <n v="160"/>
    <n v="5"/>
    <n v="8"/>
    <n v="160"/>
  </r>
  <r>
    <m/>
    <m/>
    <x v="1062"/>
    <x v="1041"/>
    <m/>
    <m/>
    <e v="#DIV/0!"/>
    <m/>
    <m/>
    <e v="#DIV/0!"/>
    <n v="0"/>
    <n v="0"/>
    <e v="#DIV/0!"/>
  </r>
  <r>
    <m/>
    <m/>
    <x v="1063"/>
    <x v="1042"/>
    <m/>
    <m/>
    <e v="#DIV/0!"/>
    <n v="3"/>
    <m/>
    <n v="0"/>
    <n v="3"/>
    <n v="0"/>
    <n v="0"/>
  </r>
  <r>
    <m/>
    <m/>
    <x v="1064"/>
    <x v="1043"/>
    <m/>
    <m/>
    <e v="#DIV/0!"/>
    <n v="9"/>
    <n v="1"/>
    <n v="11.111111111111111"/>
    <n v="9"/>
    <n v="1"/>
    <n v="11.111111111111111"/>
  </r>
  <r>
    <m/>
    <m/>
    <x v="1065"/>
    <x v="1044"/>
    <m/>
    <m/>
    <e v="#DIV/0!"/>
    <n v="13"/>
    <n v="5"/>
    <n v="38.461538461538467"/>
    <n v="13"/>
    <n v="5"/>
    <n v="38.461538461538467"/>
  </r>
  <r>
    <m/>
    <m/>
    <x v="571"/>
    <x v="562"/>
    <m/>
    <m/>
    <e v="#DIV/0!"/>
    <n v="6"/>
    <n v="1"/>
    <n v="16.666666666666664"/>
    <n v="6"/>
    <n v="1"/>
    <n v="16.666666666666664"/>
  </r>
  <r>
    <m/>
    <m/>
    <x v="1066"/>
    <x v="1045"/>
    <m/>
    <m/>
    <e v="#DIV/0!"/>
    <n v="1"/>
    <n v="1"/>
    <n v="100"/>
    <n v="1"/>
    <n v="1"/>
    <n v="100"/>
  </r>
  <r>
    <m/>
    <m/>
    <x v="60"/>
    <x v="59"/>
    <m/>
    <m/>
    <e v="#DIV/0!"/>
    <n v="1"/>
    <m/>
    <n v="0"/>
    <n v="1"/>
    <n v="0"/>
    <n v="0"/>
  </r>
  <r>
    <m/>
    <m/>
    <x v="1067"/>
    <x v="1046"/>
    <m/>
    <m/>
    <e v="#DIV/0!"/>
    <n v="3"/>
    <n v="1"/>
    <n v="33.333333333333329"/>
    <n v="3"/>
    <n v="1"/>
    <n v="33.333333333333329"/>
  </r>
  <r>
    <m/>
    <m/>
    <x v="1068"/>
    <x v="1047"/>
    <m/>
    <m/>
    <e v="#DIV/0!"/>
    <n v="20"/>
    <n v="20"/>
    <n v="100"/>
    <n v="20"/>
    <n v="20"/>
    <n v="100"/>
  </r>
  <r>
    <m/>
    <m/>
    <x v="1069"/>
    <x v="1048"/>
    <m/>
    <m/>
    <e v="#DIV/0!"/>
    <m/>
    <m/>
    <e v="#DIV/0!"/>
    <n v="0"/>
    <n v="0"/>
    <e v="#DIV/0!"/>
  </r>
  <r>
    <m/>
    <m/>
    <x v="555"/>
    <x v="546"/>
    <m/>
    <m/>
    <e v="#DIV/0!"/>
    <m/>
    <m/>
    <e v="#DIV/0!"/>
    <n v="0"/>
    <n v="0"/>
    <e v="#DIV/0!"/>
  </r>
  <r>
    <m/>
    <m/>
    <x v="1070"/>
    <x v="1049"/>
    <m/>
    <m/>
    <e v="#DIV/0!"/>
    <n v="5"/>
    <n v="1"/>
    <n v="20"/>
    <n v="5"/>
    <n v="1"/>
    <n v="20"/>
  </r>
  <r>
    <m/>
    <m/>
    <x v="559"/>
    <x v="550"/>
    <m/>
    <m/>
    <e v="#DIV/0!"/>
    <m/>
    <m/>
    <e v="#DIV/0!"/>
    <n v="0"/>
    <n v="0"/>
    <e v="#DIV/0!"/>
  </r>
  <r>
    <m/>
    <m/>
    <x v="1071"/>
    <x v="1050"/>
    <m/>
    <m/>
    <e v="#DIV/0!"/>
    <n v="18"/>
    <n v="9"/>
    <n v="50"/>
    <n v="18"/>
    <n v="9"/>
    <n v="50"/>
  </r>
  <r>
    <m/>
    <m/>
    <x v="1072"/>
    <x v="1051"/>
    <m/>
    <m/>
    <e v="#DIV/0!"/>
    <m/>
    <m/>
    <e v="#DIV/0!"/>
    <n v="0"/>
    <n v="0"/>
    <e v="#DIV/0!"/>
  </r>
  <r>
    <m/>
    <m/>
    <x v="1073"/>
    <x v="1052"/>
    <m/>
    <m/>
    <e v="#DIV/0!"/>
    <m/>
    <m/>
    <e v="#DIV/0!"/>
    <n v="0"/>
    <n v="0"/>
    <e v="#DIV/0!"/>
  </r>
  <r>
    <m/>
    <m/>
    <x v="728"/>
    <x v="715"/>
    <m/>
    <m/>
    <e v="#DIV/0!"/>
    <m/>
    <m/>
    <e v="#DIV/0!"/>
    <n v="0"/>
    <n v="0"/>
    <e v="#DIV/0!"/>
  </r>
  <r>
    <m/>
    <m/>
    <x v="1074"/>
    <x v="1053"/>
    <m/>
    <m/>
    <e v="#DIV/0!"/>
    <n v="4"/>
    <m/>
    <n v="0"/>
    <n v="4"/>
    <n v="0"/>
    <n v="0"/>
  </r>
  <r>
    <m/>
    <m/>
    <x v="564"/>
    <x v="555"/>
    <m/>
    <m/>
    <e v="#DIV/0!"/>
    <n v="1"/>
    <n v="1"/>
    <n v="100"/>
    <n v="1"/>
    <n v="1"/>
    <n v="100"/>
  </r>
  <r>
    <m/>
    <m/>
    <x v="1075"/>
    <x v="1054"/>
    <m/>
    <m/>
    <e v="#DIV/0!"/>
    <n v="1"/>
    <m/>
    <n v="0"/>
    <n v="1"/>
    <n v="0"/>
    <n v="0"/>
  </r>
  <r>
    <m/>
    <m/>
    <x v="1076"/>
    <x v="1055"/>
    <m/>
    <m/>
    <e v="#DIV/0!"/>
    <n v="3"/>
    <n v="2"/>
    <n v="66.666666666666657"/>
    <n v="3"/>
    <n v="2"/>
    <n v="66.666666666666657"/>
  </r>
  <r>
    <m/>
    <m/>
    <x v="1077"/>
    <x v="1056"/>
    <m/>
    <m/>
    <e v="#DIV/0!"/>
    <m/>
    <m/>
    <e v="#DIV/0!"/>
    <n v="0"/>
    <n v="0"/>
    <e v="#DIV/0!"/>
  </r>
  <r>
    <m/>
    <m/>
    <x v="1078"/>
    <x v="1057"/>
    <m/>
    <m/>
    <e v="#DIV/0!"/>
    <n v="1"/>
    <n v="2"/>
    <n v="200"/>
    <n v="1"/>
    <n v="2"/>
    <n v="200"/>
  </r>
  <r>
    <m/>
    <m/>
    <x v="1079"/>
    <x v="1058"/>
    <m/>
    <m/>
    <e v="#DIV/0!"/>
    <m/>
    <m/>
    <e v="#DIV/0!"/>
    <n v="0"/>
    <n v="0"/>
    <e v="#DIV/0!"/>
  </r>
  <r>
    <m/>
    <m/>
    <x v="1080"/>
    <x v="1059"/>
    <m/>
    <m/>
    <e v="#DIV/0!"/>
    <n v="1"/>
    <m/>
    <n v="0"/>
    <n v="1"/>
    <n v="0"/>
    <n v="0"/>
  </r>
  <r>
    <m/>
    <m/>
    <x v="491"/>
    <x v="482"/>
    <m/>
    <m/>
    <e v="#DIV/0!"/>
    <m/>
    <n v="1"/>
    <e v="#DIV/0!"/>
    <n v="0"/>
    <n v="1"/>
    <e v="#DIV/0!"/>
  </r>
  <r>
    <m/>
    <m/>
    <x v="557"/>
    <x v="548"/>
    <m/>
    <m/>
    <e v="#DIV/0!"/>
    <m/>
    <m/>
    <e v="#DIV/0!"/>
    <n v="0"/>
    <n v="0"/>
    <e v="#DIV/0!"/>
  </r>
  <r>
    <m/>
    <m/>
    <x v="1081"/>
    <x v="1060"/>
    <m/>
    <m/>
    <e v="#DIV/0!"/>
    <m/>
    <n v="1"/>
    <e v="#DIV/0!"/>
    <n v="0"/>
    <n v="1"/>
    <e v="#DIV/0!"/>
  </r>
  <r>
    <m/>
    <m/>
    <x v="848"/>
    <x v="832"/>
    <m/>
    <m/>
    <e v="#DIV/0!"/>
    <m/>
    <m/>
    <e v="#DIV/0!"/>
    <n v="0"/>
    <n v="0"/>
    <e v="#DIV/0!"/>
  </r>
  <r>
    <m/>
    <m/>
    <x v="1082"/>
    <x v="1061"/>
    <m/>
    <m/>
    <e v="#DIV/0!"/>
    <n v="5"/>
    <n v="1"/>
    <n v="20"/>
    <n v="5"/>
    <n v="1"/>
    <n v="20"/>
  </r>
  <r>
    <m/>
    <m/>
    <x v="1083"/>
    <x v="1062"/>
    <m/>
    <m/>
    <e v="#DIV/0!"/>
    <m/>
    <m/>
    <e v="#DIV/0!"/>
    <n v="0"/>
    <n v="0"/>
    <e v="#DIV/0!"/>
  </r>
  <r>
    <m/>
    <m/>
    <x v="1050"/>
    <x v="1029"/>
    <m/>
    <m/>
    <e v="#DIV/0!"/>
    <m/>
    <m/>
    <e v="#DIV/0!"/>
    <n v="0"/>
    <n v="0"/>
    <e v="#DIV/0!"/>
  </r>
  <r>
    <m/>
    <m/>
    <x v="1084"/>
    <x v="488"/>
    <m/>
    <m/>
    <e v="#DIV/0!"/>
    <m/>
    <m/>
    <e v="#DIV/0!"/>
    <n v="0"/>
    <n v="0"/>
    <e v="#DIV/0!"/>
  </r>
  <r>
    <m/>
    <m/>
    <x v="30"/>
    <x v="30"/>
    <m/>
    <m/>
    <e v="#DIV/0!"/>
    <m/>
    <m/>
    <e v="#DIV/0!"/>
    <n v="0"/>
    <n v="0"/>
    <e v="#DIV/0!"/>
  </r>
  <r>
    <m/>
    <m/>
    <x v="551"/>
    <x v="542"/>
    <m/>
    <m/>
    <e v="#DIV/0!"/>
    <m/>
    <m/>
    <e v="#DIV/0!"/>
    <n v="0"/>
    <n v="0"/>
    <e v="#DIV/0!"/>
  </r>
  <r>
    <m/>
    <m/>
    <x v="76"/>
    <x v="75"/>
    <m/>
    <m/>
    <e v="#DIV/0!"/>
    <m/>
    <m/>
    <e v="#DIV/0!"/>
    <n v="0"/>
    <n v="0"/>
    <e v="#DIV/0!"/>
  </r>
  <r>
    <m/>
    <m/>
    <x v="521"/>
    <x v="512"/>
    <m/>
    <m/>
    <e v="#DIV/0!"/>
    <m/>
    <m/>
    <e v="#DIV/0!"/>
    <n v="0"/>
    <n v="0"/>
    <e v="#DIV/0!"/>
  </r>
  <r>
    <m/>
    <m/>
    <x v="1085"/>
    <x v="1063"/>
    <m/>
    <m/>
    <e v="#DIV/0!"/>
    <m/>
    <m/>
    <e v="#DIV/0!"/>
    <n v="0"/>
    <n v="0"/>
    <e v="#DIV/0!"/>
  </r>
  <r>
    <m/>
    <m/>
    <x v="1086"/>
    <x v="1064"/>
    <m/>
    <m/>
    <e v="#DIV/0!"/>
    <m/>
    <m/>
    <e v="#DIV/0!"/>
    <n v="0"/>
    <n v="0"/>
    <e v="#DIV/0!"/>
  </r>
  <r>
    <m/>
    <m/>
    <x v="1087"/>
    <x v="1065"/>
    <m/>
    <m/>
    <e v="#DIV/0!"/>
    <m/>
    <m/>
    <e v="#DIV/0!"/>
    <n v="0"/>
    <n v="0"/>
    <e v="#DIV/0!"/>
  </r>
  <r>
    <m/>
    <m/>
    <x v="1088"/>
    <x v="1066"/>
    <m/>
    <m/>
    <e v="#DIV/0!"/>
    <m/>
    <n v="2"/>
    <e v="#DIV/0!"/>
    <n v="0"/>
    <n v="2"/>
    <e v="#DIV/0!"/>
  </r>
  <r>
    <m/>
    <m/>
    <x v="1089"/>
    <x v="1067"/>
    <m/>
    <m/>
    <e v="#DIV/0!"/>
    <m/>
    <m/>
    <e v="#DIV/0!"/>
    <n v="0"/>
    <n v="0"/>
    <e v="#DIV/0!"/>
  </r>
  <r>
    <m/>
    <m/>
    <x v="1090"/>
    <x v="1068"/>
    <m/>
    <m/>
    <e v="#DIV/0!"/>
    <m/>
    <m/>
    <e v="#DIV/0!"/>
    <n v="0"/>
    <n v="0"/>
    <e v="#DIV/0!"/>
  </r>
  <r>
    <m/>
    <m/>
    <x v="1091"/>
    <x v="1069"/>
    <m/>
    <m/>
    <e v="#DIV/0!"/>
    <m/>
    <m/>
    <e v="#DIV/0!"/>
    <n v="0"/>
    <n v="0"/>
    <e v="#DIV/0!"/>
  </r>
  <r>
    <m/>
    <m/>
    <x v="29"/>
    <x v="29"/>
    <m/>
    <m/>
    <e v="#DIV/0!"/>
    <m/>
    <n v="1"/>
    <e v="#DIV/0!"/>
    <n v="0"/>
    <n v="1"/>
    <e v="#DIV/0!"/>
  </r>
  <r>
    <m/>
    <m/>
    <x v="92"/>
    <x v="91"/>
    <m/>
    <m/>
    <e v="#DIV/0!"/>
    <n v="1"/>
    <n v="1"/>
    <n v="100"/>
    <n v="1"/>
    <n v="1"/>
    <n v="100"/>
  </r>
  <r>
    <m/>
    <m/>
    <x v="1092"/>
    <x v="1070"/>
    <m/>
    <m/>
    <e v="#DIV/0!"/>
    <n v="1"/>
    <m/>
    <n v="0"/>
    <n v="1"/>
    <n v="0"/>
    <n v="0"/>
  </r>
  <r>
    <m/>
    <m/>
    <x v="512"/>
    <x v="503"/>
    <m/>
    <m/>
    <e v="#DIV/0!"/>
    <m/>
    <m/>
    <e v="#DIV/0!"/>
    <n v="0"/>
    <n v="0"/>
    <e v="#DIV/0!"/>
  </r>
  <r>
    <m/>
    <m/>
    <x v="1093"/>
    <x v="1071"/>
    <m/>
    <m/>
    <e v="#DIV/0!"/>
    <m/>
    <m/>
    <e v="#DIV/0!"/>
    <n v="0"/>
    <n v="0"/>
    <e v="#DIV/0!"/>
  </r>
  <r>
    <m/>
    <m/>
    <x v="1094"/>
    <x v="1072"/>
    <m/>
    <m/>
    <e v="#DIV/0!"/>
    <m/>
    <m/>
    <e v="#DIV/0!"/>
    <n v="0"/>
    <n v="0"/>
    <e v="#DIV/0!"/>
  </r>
  <r>
    <m/>
    <m/>
    <x v="618"/>
    <x v="607"/>
    <m/>
    <m/>
    <e v="#DIV/0!"/>
    <m/>
    <m/>
    <e v="#DIV/0!"/>
    <n v="0"/>
    <n v="0"/>
    <e v="#DIV/0!"/>
  </r>
  <r>
    <m/>
    <m/>
    <x v="1095"/>
    <x v="1073"/>
    <m/>
    <m/>
    <e v="#DIV/0!"/>
    <m/>
    <m/>
    <e v="#DIV/0!"/>
    <n v="0"/>
    <n v="0"/>
    <e v="#DIV/0!"/>
  </r>
  <r>
    <m/>
    <m/>
    <x v="1096"/>
    <x v="1074"/>
    <m/>
    <m/>
    <e v="#DIV/0!"/>
    <m/>
    <m/>
    <e v="#DIV/0!"/>
    <n v="0"/>
    <n v="0"/>
    <e v="#DIV/0!"/>
  </r>
  <r>
    <m/>
    <m/>
    <x v="90"/>
    <x v="89"/>
    <m/>
    <m/>
    <e v="#DIV/0!"/>
    <n v="1"/>
    <m/>
    <n v="0"/>
    <n v="1"/>
    <n v="0"/>
    <n v="0"/>
  </r>
  <r>
    <m/>
    <m/>
    <x v="81"/>
    <x v="80"/>
    <m/>
    <m/>
    <e v="#DIV/0!"/>
    <m/>
    <m/>
    <e v="#DIV/0!"/>
    <n v="0"/>
    <n v="0"/>
    <e v="#DIV/0!"/>
  </r>
  <r>
    <m/>
    <m/>
    <x v="1097"/>
    <x v="1075"/>
    <m/>
    <m/>
    <e v="#DIV/0!"/>
    <m/>
    <m/>
    <e v="#DIV/0!"/>
    <n v="0"/>
    <n v="0"/>
    <e v="#DIV/0!"/>
  </r>
  <r>
    <m/>
    <m/>
    <x v="48"/>
    <x v="48"/>
    <m/>
    <m/>
    <e v="#DIV/0!"/>
    <m/>
    <m/>
    <e v="#DIV/0!"/>
    <n v="0"/>
    <n v="0"/>
    <e v="#DIV/0!"/>
  </r>
  <r>
    <m/>
    <m/>
    <x v="1098"/>
    <x v="1076"/>
    <m/>
    <m/>
    <e v="#DIV/0!"/>
    <m/>
    <m/>
    <e v="#DIV/0!"/>
    <n v="0"/>
    <n v="0"/>
    <e v="#DIV/0!"/>
  </r>
  <r>
    <m/>
    <m/>
    <x v="1099"/>
    <x v="1077"/>
    <m/>
    <m/>
    <e v="#DIV/0!"/>
    <m/>
    <m/>
    <e v="#DIV/0!"/>
    <n v="0"/>
    <n v="0"/>
    <e v="#DIV/0!"/>
  </r>
  <r>
    <m/>
    <m/>
    <x v="1100"/>
    <x v="1078"/>
    <m/>
    <m/>
    <e v="#DIV/0!"/>
    <m/>
    <m/>
    <e v="#DIV/0!"/>
    <n v="0"/>
    <n v="0"/>
    <e v="#DIV/0!"/>
  </r>
  <r>
    <m/>
    <m/>
    <x v="1101"/>
    <x v="1079"/>
    <m/>
    <m/>
    <e v="#DIV/0!"/>
    <m/>
    <m/>
    <e v="#DIV/0!"/>
    <n v="0"/>
    <n v="0"/>
    <e v="#DIV/0!"/>
  </r>
  <r>
    <m/>
    <m/>
    <x v="75"/>
    <x v="74"/>
    <m/>
    <m/>
    <e v="#DIV/0!"/>
    <n v="1"/>
    <m/>
    <n v="0"/>
    <n v="1"/>
    <n v="0"/>
    <n v="0"/>
  </r>
  <r>
    <m/>
    <m/>
    <x v="501"/>
    <x v="492"/>
    <m/>
    <m/>
    <e v="#DIV/0!"/>
    <m/>
    <m/>
    <e v="#DIV/0!"/>
    <n v="0"/>
    <n v="0"/>
    <e v="#DIV/0!"/>
  </r>
  <r>
    <m/>
    <m/>
    <x v="1102"/>
    <x v="1080"/>
    <m/>
    <m/>
    <e v="#DIV/0!"/>
    <n v="1"/>
    <m/>
    <n v="0"/>
    <n v="1"/>
    <n v="0"/>
    <n v="0"/>
  </r>
  <r>
    <m/>
    <m/>
    <x v="614"/>
    <x v="603"/>
    <m/>
    <m/>
    <e v="#DIV/0!"/>
    <n v="2"/>
    <m/>
    <n v="0"/>
    <n v="2"/>
    <n v="0"/>
    <n v="0"/>
  </r>
  <r>
    <m/>
    <m/>
    <x v="616"/>
    <x v="605"/>
    <m/>
    <m/>
    <e v="#DIV/0!"/>
    <n v="1"/>
    <m/>
    <n v="0"/>
    <n v="1"/>
    <n v="0"/>
    <n v="0"/>
  </r>
  <r>
    <m/>
    <m/>
    <x v="617"/>
    <x v="606"/>
    <m/>
    <m/>
    <e v="#DIV/0!"/>
    <n v="1"/>
    <m/>
    <n v="0"/>
    <n v="1"/>
    <n v="0"/>
    <n v="0"/>
  </r>
  <r>
    <m/>
    <m/>
    <x v="1103"/>
    <x v="1081"/>
    <m/>
    <m/>
    <e v="#DIV/0!"/>
    <n v="1"/>
    <m/>
    <n v="0"/>
    <n v="1"/>
    <n v="0"/>
    <n v="0"/>
  </r>
  <r>
    <m/>
    <m/>
    <x v="567"/>
    <x v="558"/>
    <m/>
    <m/>
    <e v="#DIV/0!"/>
    <n v="1"/>
    <n v="1"/>
    <n v="100"/>
    <n v="1"/>
    <n v="1"/>
    <n v="100"/>
  </r>
  <r>
    <m/>
    <m/>
    <x v="1104"/>
    <x v="1082"/>
    <m/>
    <m/>
    <e v="#DIV/0!"/>
    <n v="1"/>
    <m/>
    <n v="0"/>
    <n v="1"/>
    <n v="0"/>
    <n v="0"/>
  </r>
  <r>
    <m/>
    <m/>
    <x v="1105"/>
    <x v="1083"/>
    <m/>
    <m/>
    <e v="#DIV/0!"/>
    <n v="1"/>
    <m/>
    <n v="0"/>
    <n v="1"/>
    <n v="0"/>
    <n v="0"/>
  </r>
  <r>
    <m/>
    <m/>
    <x v="1106"/>
    <x v="1084"/>
    <m/>
    <m/>
    <e v="#DIV/0!"/>
    <m/>
    <n v="1"/>
    <e v="#DIV/0!"/>
    <n v="0"/>
    <n v="1"/>
    <e v="#DIV/0!"/>
  </r>
  <r>
    <m/>
    <m/>
    <x v="1107"/>
    <x v="1085"/>
    <m/>
    <m/>
    <e v="#DIV/0!"/>
    <m/>
    <n v="3"/>
    <e v="#DIV/0!"/>
    <n v="0"/>
    <n v="3"/>
    <e v="#DIV/0!"/>
  </r>
  <r>
    <m/>
    <m/>
    <x v="1108"/>
    <x v="1086"/>
    <m/>
    <m/>
    <e v="#DIV/0!"/>
    <m/>
    <n v="1"/>
    <e v="#DIV/0!"/>
    <n v="0"/>
    <n v="1"/>
    <e v="#DIV/0!"/>
  </r>
  <r>
    <m/>
    <m/>
    <x v="1109"/>
    <x v="1087"/>
    <m/>
    <m/>
    <e v="#DIV/0!"/>
    <m/>
    <n v="2"/>
    <e v="#DIV/0!"/>
    <n v="0"/>
    <n v="2"/>
    <e v="#DIV/0!"/>
  </r>
  <r>
    <m/>
    <m/>
    <x v="556"/>
    <x v="547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Остале услуге"/>
    <x v="0"/>
    <x v="0"/>
    <n v="1881"/>
    <n v="1536"/>
    <n v="81.658692185007979"/>
    <n v="13061"/>
    <n v="9754"/>
    <n v="74.68034606844806"/>
    <n v="14942"/>
    <n v="11290"/>
    <n v="75.558827466202644"/>
  </r>
  <r>
    <m/>
    <m/>
    <x v="90"/>
    <x v="89"/>
    <n v="2"/>
    <m/>
    <n v="0"/>
    <m/>
    <m/>
    <e v="#DIV/0!"/>
    <n v="2"/>
    <n v="0"/>
    <n v="0"/>
  </r>
  <r>
    <m/>
    <m/>
    <x v="109"/>
    <x v="108"/>
    <n v="172"/>
    <n v="101"/>
    <n v="58.720930232558146"/>
    <n v="360"/>
    <n v="238"/>
    <n v="66.111111111111114"/>
    <n v="532"/>
    <n v="339"/>
    <n v="63.721804511278194"/>
  </r>
  <r>
    <m/>
    <m/>
    <x v="226"/>
    <x v="222"/>
    <n v="64"/>
    <n v="85"/>
    <n v="132.8125"/>
    <n v="19"/>
    <n v="2"/>
    <n v="10.526315789473683"/>
    <n v="83"/>
    <n v="87"/>
    <n v="104.81927710843372"/>
  </r>
  <r>
    <m/>
    <m/>
    <x v="14"/>
    <x v="14"/>
    <n v="205"/>
    <n v="164"/>
    <n v="80"/>
    <n v="127"/>
    <n v="74"/>
    <n v="58.267716535433067"/>
    <n v="332"/>
    <n v="238"/>
    <n v="71.686746987951807"/>
  </r>
  <r>
    <m/>
    <m/>
    <x v="1078"/>
    <x v="1057"/>
    <n v="107"/>
    <n v="77"/>
    <n v="71.962616822429908"/>
    <n v="19"/>
    <n v="15"/>
    <n v="78.94736842105263"/>
    <n v="126"/>
    <n v="92"/>
    <n v="73.015873015873012"/>
  </r>
  <r>
    <m/>
    <m/>
    <x v="1110"/>
    <x v="1088"/>
    <m/>
    <m/>
    <e v="#DIV/0!"/>
    <m/>
    <m/>
    <e v="#DIV/0!"/>
    <n v="0"/>
    <n v="0"/>
    <e v="#DIV/0!"/>
  </r>
  <r>
    <m/>
    <m/>
    <x v="1096"/>
    <x v="1074"/>
    <n v="44"/>
    <n v="26"/>
    <n v="59.090909090909093"/>
    <n v="2"/>
    <m/>
    <n v="0"/>
    <n v="46"/>
    <n v="26"/>
    <n v="56.521739130434781"/>
  </r>
  <r>
    <m/>
    <m/>
    <x v="378"/>
    <x v="371"/>
    <n v="79"/>
    <n v="112"/>
    <n v="141.77215189873417"/>
    <n v="31"/>
    <n v="6"/>
    <n v="19.35483870967742"/>
    <n v="110"/>
    <n v="118"/>
    <n v="107.27272727272728"/>
  </r>
  <r>
    <m/>
    <m/>
    <x v="1111"/>
    <x v="1089"/>
    <n v="42"/>
    <n v="15"/>
    <n v="35.714285714285715"/>
    <n v="3"/>
    <m/>
    <n v="0"/>
    <n v="45"/>
    <n v="15"/>
    <n v="33.333333333333329"/>
  </r>
  <r>
    <m/>
    <m/>
    <x v="1112"/>
    <x v="1090"/>
    <n v="52"/>
    <n v="50"/>
    <n v="96.15384615384616"/>
    <n v="28"/>
    <n v="3"/>
    <n v="10.714285714285714"/>
    <n v="80"/>
    <n v="53"/>
    <n v="66.25"/>
  </r>
  <r>
    <m/>
    <m/>
    <x v="1113"/>
    <x v="1091"/>
    <m/>
    <m/>
    <e v="#DIV/0!"/>
    <m/>
    <m/>
    <e v="#DIV/0!"/>
    <n v="0"/>
    <n v="0"/>
    <e v="#DIV/0!"/>
  </r>
  <r>
    <m/>
    <m/>
    <x v="1114"/>
    <x v="1092"/>
    <n v="2"/>
    <n v="29"/>
    <n v="1450"/>
    <m/>
    <m/>
    <e v="#DIV/0!"/>
    <n v="2"/>
    <n v="29"/>
    <n v="1450"/>
  </r>
  <r>
    <m/>
    <m/>
    <x v="121"/>
    <x v="120"/>
    <m/>
    <n v="1"/>
    <e v="#DIV/0!"/>
    <n v="15"/>
    <n v="8"/>
    <n v="53.333333333333336"/>
    <n v="15"/>
    <n v="9"/>
    <n v="60"/>
  </r>
  <r>
    <m/>
    <m/>
    <x v="123"/>
    <x v="122"/>
    <m/>
    <m/>
    <e v="#DIV/0!"/>
    <n v="274"/>
    <n v="179"/>
    <n v="65.328467153284677"/>
    <n v="274"/>
    <n v="179"/>
    <n v="65.328467153284677"/>
  </r>
  <r>
    <m/>
    <m/>
    <x v="334"/>
    <x v="327"/>
    <m/>
    <m/>
    <e v="#DIV/0!"/>
    <m/>
    <m/>
    <e v="#DIV/0!"/>
    <n v="0"/>
    <n v="0"/>
    <e v="#DIV/0!"/>
  </r>
  <r>
    <m/>
    <m/>
    <x v="125"/>
    <x v="124"/>
    <n v="35"/>
    <n v="56"/>
    <n v="160"/>
    <n v="27"/>
    <n v="1"/>
    <n v="3.7037037037037033"/>
    <n v="62"/>
    <n v="57"/>
    <n v="91.935483870967744"/>
  </r>
  <r>
    <m/>
    <m/>
    <x v="126"/>
    <x v="125"/>
    <n v="21"/>
    <n v="20"/>
    <n v="95.238095238095227"/>
    <n v="151"/>
    <n v="19"/>
    <n v="12.582781456953644"/>
    <n v="172"/>
    <n v="39"/>
    <n v="22.674418604651162"/>
  </r>
  <r>
    <m/>
    <m/>
    <x v="3"/>
    <x v="3"/>
    <n v="63"/>
    <n v="71"/>
    <n v="112.6984126984127"/>
    <n v="1753"/>
    <n v="1397"/>
    <n v="79.691956645750139"/>
    <n v="1816"/>
    <n v="1468"/>
    <n v="80.837004405286336"/>
  </r>
  <r>
    <m/>
    <m/>
    <x v="127"/>
    <x v="126"/>
    <n v="24"/>
    <n v="28"/>
    <n v="116.66666666666667"/>
    <n v="1143"/>
    <n v="781"/>
    <n v="68.328958880139979"/>
    <n v="1167"/>
    <n v="809"/>
    <n v="69.323050556983716"/>
  </r>
  <r>
    <m/>
    <m/>
    <x v="128"/>
    <x v="127"/>
    <n v="79"/>
    <n v="92"/>
    <n v="116.45569620253164"/>
    <n v="1856"/>
    <n v="1456"/>
    <n v="78.448275862068968"/>
    <n v="1935"/>
    <n v="1548"/>
    <n v="80"/>
  </r>
  <r>
    <m/>
    <m/>
    <x v="4"/>
    <x v="4"/>
    <n v="48"/>
    <n v="53"/>
    <n v="110.41666666666667"/>
    <n v="1780"/>
    <n v="1378"/>
    <n v="77.415730337078642"/>
    <n v="1828"/>
    <n v="1431"/>
    <n v="78.282275711159727"/>
  </r>
  <r>
    <m/>
    <m/>
    <x v="332"/>
    <x v="325"/>
    <m/>
    <n v="1"/>
    <e v="#DIV/0!"/>
    <n v="29"/>
    <n v="1"/>
    <n v="3.4482758620689653"/>
    <n v="29"/>
    <n v="2"/>
    <n v="6.8965517241379306"/>
  </r>
  <r>
    <m/>
    <m/>
    <x v="8"/>
    <x v="8"/>
    <m/>
    <n v="2"/>
    <e v="#DIV/0!"/>
    <n v="6"/>
    <n v="2"/>
    <n v="33.333333333333329"/>
    <n v="6"/>
    <n v="4"/>
    <n v="66.666666666666657"/>
  </r>
  <r>
    <m/>
    <m/>
    <x v="233"/>
    <x v="229"/>
    <m/>
    <m/>
    <e v="#DIV/0!"/>
    <m/>
    <m/>
    <e v="#DIV/0!"/>
    <n v="0"/>
    <n v="0"/>
    <e v="#DIV/0!"/>
  </r>
  <r>
    <m/>
    <m/>
    <x v="307"/>
    <x v="301"/>
    <m/>
    <m/>
    <e v="#DIV/0!"/>
    <m/>
    <m/>
    <e v="#DIV/0!"/>
    <n v="0"/>
    <n v="0"/>
    <e v="#DIV/0!"/>
  </r>
  <r>
    <m/>
    <m/>
    <x v="1115"/>
    <x v="1093"/>
    <n v="1"/>
    <n v="7"/>
    <n v="700"/>
    <n v="2"/>
    <n v="1"/>
    <n v="50"/>
    <n v="3"/>
    <n v="8"/>
    <n v="266.66666666666663"/>
  </r>
  <r>
    <m/>
    <m/>
    <x v="680"/>
    <x v="668"/>
    <n v="7"/>
    <n v="11"/>
    <n v="157.14285714285714"/>
    <n v="4"/>
    <m/>
    <n v="0"/>
    <n v="11"/>
    <n v="11"/>
    <n v="100"/>
  </r>
  <r>
    <m/>
    <m/>
    <x v="321"/>
    <x v="315"/>
    <m/>
    <m/>
    <e v="#DIV/0!"/>
    <m/>
    <m/>
    <e v="#DIV/0!"/>
    <n v="0"/>
    <n v="0"/>
    <e v="#DIV/0!"/>
  </r>
  <r>
    <m/>
    <m/>
    <x v="130"/>
    <x v="129"/>
    <n v="11"/>
    <n v="13"/>
    <n v="118.18181818181819"/>
    <n v="542"/>
    <n v="394"/>
    <n v="72.693726937269375"/>
    <n v="553"/>
    <n v="407"/>
    <n v="73.59855334538878"/>
  </r>
  <r>
    <m/>
    <m/>
    <x v="237"/>
    <x v="233"/>
    <m/>
    <m/>
    <e v="#DIV/0!"/>
    <n v="1"/>
    <n v="13"/>
    <n v="1300"/>
    <n v="1"/>
    <n v="13"/>
    <n v="1300"/>
  </r>
  <r>
    <m/>
    <m/>
    <x v="308"/>
    <x v="302"/>
    <m/>
    <m/>
    <e v="#DIV/0!"/>
    <n v="27"/>
    <m/>
    <n v="0"/>
    <n v="27"/>
    <n v="0"/>
    <n v="0"/>
  </r>
  <r>
    <m/>
    <m/>
    <x v="172"/>
    <x v="171"/>
    <n v="16"/>
    <n v="10"/>
    <n v="62.5"/>
    <n v="6"/>
    <n v="3"/>
    <n v="50"/>
    <n v="22"/>
    <n v="13"/>
    <n v="59.090909090909093"/>
  </r>
  <r>
    <m/>
    <m/>
    <x v="1116"/>
    <x v="1094"/>
    <m/>
    <m/>
    <e v="#DIV/0!"/>
    <m/>
    <m/>
    <e v="#DIV/0!"/>
    <n v="0"/>
    <n v="0"/>
    <e v="#DIV/0!"/>
  </r>
  <r>
    <m/>
    <m/>
    <x v="1117"/>
    <x v="1095"/>
    <m/>
    <m/>
    <e v="#DIV/0!"/>
    <m/>
    <m/>
    <e v="#DIV/0!"/>
    <n v="0"/>
    <n v="0"/>
    <e v="#DIV/0!"/>
  </r>
  <r>
    <m/>
    <m/>
    <x v="1118"/>
    <x v="1096"/>
    <m/>
    <m/>
    <e v="#DIV/0!"/>
    <m/>
    <m/>
    <e v="#DIV/0!"/>
    <n v="0"/>
    <n v="0"/>
    <e v="#DIV/0!"/>
  </r>
  <r>
    <m/>
    <m/>
    <x v="129"/>
    <x v="128"/>
    <n v="11"/>
    <n v="16"/>
    <n v="145.45454545454547"/>
    <n v="471"/>
    <n v="443"/>
    <n v="94.055201698513798"/>
    <n v="482"/>
    <n v="459"/>
    <n v="95.22821576763485"/>
  </r>
  <r>
    <m/>
    <m/>
    <x v="1119"/>
    <x v="1097"/>
    <m/>
    <m/>
    <e v="#DIV/0!"/>
    <m/>
    <m/>
    <e v="#DIV/0!"/>
    <n v="0"/>
    <n v="0"/>
    <e v="#DIV/0!"/>
  </r>
  <r>
    <m/>
    <m/>
    <x v="1107"/>
    <x v="1085"/>
    <m/>
    <m/>
    <e v="#DIV/0!"/>
    <m/>
    <m/>
    <e v="#DIV/0!"/>
    <n v="0"/>
    <n v="0"/>
    <e v="#DIV/0!"/>
  </r>
  <r>
    <m/>
    <m/>
    <x v="150"/>
    <x v="149"/>
    <m/>
    <m/>
    <e v="#DIV/0!"/>
    <m/>
    <m/>
    <e v="#DIV/0!"/>
    <n v="0"/>
    <n v="0"/>
    <e v="#DIV/0!"/>
  </r>
  <r>
    <m/>
    <m/>
    <x v="1120"/>
    <x v="1098"/>
    <m/>
    <m/>
    <e v="#DIV/0!"/>
    <m/>
    <m/>
    <e v="#DIV/0!"/>
    <n v="0"/>
    <n v="0"/>
    <e v="#DIV/0!"/>
  </r>
  <r>
    <m/>
    <m/>
    <x v="316"/>
    <x v="310"/>
    <n v="43"/>
    <n v="8"/>
    <n v="18.604651162790699"/>
    <n v="190"/>
    <n v="45"/>
    <n v="23.684210526315788"/>
    <n v="233"/>
    <n v="53"/>
    <n v="22.746781115879827"/>
  </r>
  <r>
    <m/>
    <m/>
    <x v="201"/>
    <x v="200"/>
    <n v="120"/>
    <n v="98"/>
    <n v="81.666666666666671"/>
    <n v="493"/>
    <n v="287"/>
    <n v="58.215010141987833"/>
    <n v="613"/>
    <n v="385"/>
    <n v="62.805872756933113"/>
  </r>
  <r>
    <m/>
    <m/>
    <x v="326"/>
    <x v="320"/>
    <n v="13"/>
    <m/>
    <n v="0"/>
    <n v="20"/>
    <n v="1"/>
    <n v="5"/>
    <n v="33"/>
    <n v="1"/>
    <n v="3.0303030303030303"/>
  </r>
  <r>
    <m/>
    <m/>
    <x v="1059"/>
    <x v="1038"/>
    <n v="7"/>
    <n v="15"/>
    <n v="214.28571428571428"/>
    <n v="4"/>
    <m/>
    <n v="0"/>
    <n v="11"/>
    <n v="15"/>
    <n v="136.36363636363635"/>
  </r>
  <r>
    <m/>
    <m/>
    <x v="117"/>
    <x v="116"/>
    <m/>
    <m/>
    <e v="#DIV/0!"/>
    <m/>
    <m/>
    <e v="#DIV/0!"/>
    <n v="0"/>
    <n v="0"/>
    <e v="#DIV/0!"/>
  </r>
  <r>
    <m/>
    <m/>
    <x v="136"/>
    <x v="135"/>
    <n v="143"/>
    <n v="89"/>
    <n v="62.23776223776224"/>
    <n v="106"/>
    <n v="53"/>
    <n v="50"/>
    <n v="249"/>
    <n v="142"/>
    <n v="57.028112449799195"/>
  </r>
  <r>
    <m/>
    <m/>
    <x v="215"/>
    <x v="212"/>
    <n v="18"/>
    <n v="16"/>
    <n v="88.888888888888886"/>
    <n v="376"/>
    <n v="277"/>
    <n v="73.670212765957444"/>
    <n v="394"/>
    <n v="293"/>
    <n v="74.365482233502533"/>
  </r>
  <r>
    <m/>
    <m/>
    <x v="152"/>
    <x v="151"/>
    <m/>
    <m/>
    <e v="#DIV/0!"/>
    <m/>
    <m/>
    <e v="#DIV/0!"/>
    <n v="0"/>
    <n v="0"/>
    <e v="#DIV/0!"/>
  </r>
  <r>
    <m/>
    <m/>
    <x v="197"/>
    <x v="196"/>
    <m/>
    <m/>
    <e v="#DIV/0!"/>
    <n v="2"/>
    <n v="2"/>
    <n v="100"/>
    <n v="2"/>
    <n v="2"/>
    <n v="100"/>
  </r>
  <r>
    <m/>
    <m/>
    <x v="141"/>
    <x v="140"/>
    <m/>
    <n v="2"/>
    <e v="#DIV/0!"/>
    <n v="89"/>
    <n v="96"/>
    <n v="107.86516853932584"/>
    <n v="89"/>
    <n v="98"/>
    <n v="110.11235955056181"/>
  </r>
  <r>
    <m/>
    <m/>
    <x v="142"/>
    <x v="141"/>
    <n v="1"/>
    <n v="4"/>
    <n v="400"/>
    <n v="44"/>
    <n v="18"/>
    <n v="40.909090909090914"/>
    <n v="45"/>
    <n v="22"/>
    <n v="48.888888888888886"/>
  </r>
  <r>
    <m/>
    <m/>
    <x v="19"/>
    <x v="19"/>
    <n v="2"/>
    <n v="1"/>
    <n v="50"/>
    <n v="353"/>
    <n v="441"/>
    <n v="124.92917847025495"/>
    <n v="355"/>
    <n v="442"/>
    <n v="124.50704225352112"/>
  </r>
  <r>
    <m/>
    <m/>
    <x v="144"/>
    <x v="143"/>
    <n v="1"/>
    <n v="1"/>
    <n v="100"/>
    <n v="52"/>
    <n v="105"/>
    <n v="201.92307692307691"/>
    <n v="53"/>
    <n v="106"/>
    <n v="200"/>
  </r>
  <r>
    <m/>
    <m/>
    <x v="13"/>
    <x v="13"/>
    <m/>
    <m/>
    <e v="#DIV/0!"/>
    <n v="13"/>
    <n v="18"/>
    <n v="138.46153846153845"/>
    <n v="13"/>
    <n v="18"/>
    <n v="138.46153846153845"/>
  </r>
  <r>
    <m/>
    <m/>
    <x v="145"/>
    <x v="144"/>
    <m/>
    <m/>
    <e v="#DIV/0!"/>
    <m/>
    <m/>
    <e v="#DIV/0!"/>
    <n v="0"/>
    <n v="0"/>
    <e v="#DIV/0!"/>
  </r>
  <r>
    <m/>
    <m/>
    <x v="5"/>
    <x v="5"/>
    <n v="3"/>
    <n v="5"/>
    <n v="166.66666666666669"/>
    <n v="1699"/>
    <n v="1333"/>
    <n v="78.457916421424372"/>
    <n v="1702"/>
    <n v="1338"/>
    <n v="78.613396004700348"/>
  </r>
  <r>
    <m/>
    <m/>
    <x v="212"/>
    <x v="209"/>
    <m/>
    <m/>
    <e v="#DIV/0!"/>
    <n v="5"/>
    <n v="2"/>
    <n v="40"/>
    <n v="5"/>
    <n v="2"/>
    <n v="40"/>
  </r>
  <r>
    <m/>
    <m/>
    <x v="325"/>
    <x v="319"/>
    <n v="95"/>
    <n v="77"/>
    <n v="81.05263157894737"/>
    <n v="37"/>
    <n v="15"/>
    <n v="40.54054054054054"/>
    <n v="132"/>
    <n v="92"/>
    <n v="69.696969696969703"/>
  </r>
  <r>
    <m/>
    <m/>
    <x v="146"/>
    <x v="145"/>
    <m/>
    <m/>
    <e v="#DIV/0!"/>
    <m/>
    <n v="4"/>
    <e v="#DIV/0!"/>
    <n v="0"/>
    <n v="4"/>
    <e v="#DIV/0!"/>
  </r>
  <r>
    <m/>
    <m/>
    <x v="966"/>
    <x v="950"/>
    <m/>
    <m/>
    <e v="#DIV/0!"/>
    <m/>
    <m/>
    <e v="#DIV/0!"/>
    <n v="0"/>
    <n v="0"/>
    <e v="#DIV/0!"/>
  </r>
  <r>
    <m/>
    <m/>
    <x v="193"/>
    <x v="192"/>
    <n v="3"/>
    <m/>
    <n v="0"/>
    <n v="34"/>
    <n v="18"/>
    <n v="52.941176470588239"/>
    <n v="37"/>
    <n v="18"/>
    <n v="48.648648648648653"/>
  </r>
  <r>
    <m/>
    <m/>
    <x v="492"/>
    <x v="483"/>
    <n v="2"/>
    <n v="2"/>
    <n v="100"/>
    <m/>
    <m/>
    <e v="#DIV/0!"/>
    <n v="2"/>
    <n v="2"/>
    <n v="100"/>
  </r>
  <r>
    <m/>
    <m/>
    <x v="1121"/>
    <x v="1099"/>
    <m/>
    <m/>
    <e v="#DIV/0!"/>
    <m/>
    <m/>
    <e v="#DIV/0!"/>
    <n v="0"/>
    <n v="0"/>
    <e v="#DIV/0!"/>
  </r>
  <r>
    <m/>
    <m/>
    <x v="1122"/>
    <x v="1100"/>
    <n v="8"/>
    <n v="1"/>
    <n v="12.5"/>
    <n v="3"/>
    <m/>
    <n v="0"/>
    <n v="11"/>
    <n v="1"/>
    <n v="9.0909090909090917"/>
  </r>
  <r>
    <m/>
    <m/>
    <x v="559"/>
    <x v="550"/>
    <m/>
    <m/>
    <e v="#DIV/0!"/>
    <n v="1"/>
    <m/>
    <n v="0"/>
    <n v="1"/>
    <n v="0"/>
    <n v="0"/>
  </r>
  <r>
    <m/>
    <m/>
    <x v="10"/>
    <x v="10"/>
    <m/>
    <m/>
    <e v="#DIV/0!"/>
    <n v="49"/>
    <n v="57"/>
    <n v="116.32653061224489"/>
    <n v="49"/>
    <n v="57"/>
    <n v="116.32653061224489"/>
  </r>
  <r>
    <m/>
    <m/>
    <x v="6"/>
    <x v="6"/>
    <m/>
    <m/>
    <e v="#DIV/0!"/>
    <n v="91"/>
    <n v="47"/>
    <n v="51.648351648351657"/>
    <n v="91"/>
    <n v="47"/>
    <n v="51.648351648351657"/>
  </r>
  <r>
    <m/>
    <m/>
    <x v="151"/>
    <x v="150"/>
    <m/>
    <m/>
    <e v="#DIV/0!"/>
    <m/>
    <m/>
    <e v="#DIV/0!"/>
    <n v="0"/>
    <n v="0"/>
    <e v="#DIV/0!"/>
  </r>
  <r>
    <m/>
    <m/>
    <x v="7"/>
    <x v="7"/>
    <m/>
    <n v="1"/>
    <e v="#DIV/0!"/>
    <n v="48"/>
    <n v="69"/>
    <n v="143.75"/>
    <n v="48"/>
    <n v="70"/>
    <n v="145.83333333333331"/>
  </r>
  <r>
    <m/>
    <m/>
    <x v="312"/>
    <x v="306"/>
    <m/>
    <m/>
    <e v="#DIV/0!"/>
    <m/>
    <m/>
    <e v="#DIV/0!"/>
    <n v="0"/>
    <n v="0"/>
    <e v="#DIV/0!"/>
  </r>
  <r>
    <m/>
    <m/>
    <x v="1123"/>
    <x v="1101"/>
    <m/>
    <n v="1"/>
    <e v="#DIV/0!"/>
    <n v="1"/>
    <m/>
    <n v="0"/>
    <n v="1"/>
    <n v="1"/>
    <n v="100"/>
  </r>
  <r>
    <m/>
    <m/>
    <x v="93"/>
    <x v="92"/>
    <m/>
    <m/>
    <e v="#DIV/0!"/>
    <n v="29"/>
    <n v="10"/>
    <n v="34.482758620689658"/>
    <n v="29"/>
    <n v="10"/>
    <n v="34.482758620689658"/>
  </r>
  <r>
    <m/>
    <m/>
    <x v="15"/>
    <x v="15"/>
    <m/>
    <m/>
    <e v="#DIV/0!"/>
    <n v="40"/>
    <n v="41"/>
    <n v="102.49999999999999"/>
    <n v="40"/>
    <n v="41"/>
    <n v="102.49999999999999"/>
  </r>
  <r>
    <m/>
    <m/>
    <x v="670"/>
    <x v="658"/>
    <m/>
    <m/>
    <e v="#DIV/0!"/>
    <m/>
    <m/>
    <e v="#DIV/0!"/>
    <n v="0"/>
    <n v="0"/>
    <e v="#DIV/0!"/>
  </r>
  <r>
    <m/>
    <m/>
    <x v="184"/>
    <x v="183"/>
    <m/>
    <m/>
    <e v="#DIV/0!"/>
    <n v="98"/>
    <n v="59"/>
    <n v="60.204081632653065"/>
    <n v="98"/>
    <n v="59"/>
    <n v="60.204081632653065"/>
  </r>
  <r>
    <m/>
    <m/>
    <x v="16"/>
    <x v="16"/>
    <m/>
    <m/>
    <e v="#DIV/0!"/>
    <n v="36"/>
    <n v="43"/>
    <n v="119.44444444444444"/>
    <n v="36"/>
    <n v="43"/>
    <n v="119.44444444444444"/>
  </r>
  <r>
    <m/>
    <m/>
    <x v="171"/>
    <x v="170"/>
    <m/>
    <m/>
    <e v="#DIV/0!"/>
    <n v="156"/>
    <n v="119"/>
    <n v="76.28205128205127"/>
    <n v="156"/>
    <n v="119"/>
    <n v="76.28205128205127"/>
  </r>
  <r>
    <m/>
    <m/>
    <x v="353"/>
    <x v="346"/>
    <m/>
    <m/>
    <e v="#DIV/0!"/>
    <m/>
    <m/>
    <e v="#DIV/0!"/>
    <n v="0"/>
    <n v="0"/>
    <e v="#DIV/0!"/>
  </r>
  <r>
    <m/>
    <m/>
    <x v="229"/>
    <x v="225"/>
    <m/>
    <m/>
    <e v="#DIV/0!"/>
    <m/>
    <m/>
    <e v="#DIV/0!"/>
    <n v="0"/>
    <n v="0"/>
    <e v="#DIV/0!"/>
  </r>
  <r>
    <m/>
    <m/>
    <x v="12"/>
    <x v="12"/>
    <m/>
    <m/>
    <e v="#DIV/0!"/>
    <n v="1"/>
    <m/>
    <n v="0"/>
    <n v="1"/>
    <n v="0"/>
    <n v="0"/>
  </r>
  <r>
    <m/>
    <m/>
    <x v="1124"/>
    <x v="1102"/>
    <n v="22"/>
    <n v="15"/>
    <n v="68.181818181818173"/>
    <m/>
    <m/>
    <e v="#DIV/0!"/>
    <n v="22"/>
    <n v="15"/>
    <n v="68.181818181818173"/>
  </r>
  <r>
    <m/>
    <m/>
    <x v="134"/>
    <x v="133"/>
    <m/>
    <m/>
    <e v="#DIV/0!"/>
    <n v="26"/>
    <n v="6"/>
    <n v="23.076923076923077"/>
    <n v="26"/>
    <n v="6"/>
    <n v="23.076923076923077"/>
  </r>
  <r>
    <m/>
    <m/>
    <x v="1053"/>
    <x v="1032"/>
    <n v="11"/>
    <n v="11"/>
    <n v="100"/>
    <m/>
    <m/>
    <e v="#DIV/0!"/>
    <n v="11"/>
    <n v="11"/>
    <n v="100"/>
  </r>
  <r>
    <m/>
    <m/>
    <x v="1125"/>
    <x v="1103"/>
    <m/>
    <m/>
    <e v="#DIV/0!"/>
    <m/>
    <m/>
    <e v="#DIV/0!"/>
    <n v="0"/>
    <n v="0"/>
    <e v="#DIV/0!"/>
  </r>
  <r>
    <m/>
    <m/>
    <x v="179"/>
    <x v="178"/>
    <n v="66"/>
    <n v="38"/>
    <n v="57.575757575757578"/>
    <n v="18"/>
    <n v="12"/>
    <n v="66.666666666666657"/>
    <n v="84"/>
    <n v="50"/>
    <n v="59.523809523809526"/>
  </r>
  <r>
    <m/>
    <m/>
    <x v="680"/>
    <x v="668"/>
    <m/>
    <m/>
    <e v="#DIV/0!"/>
    <m/>
    <n v="1"/>
    <e v="#DIV/0!"/>
    <n v="0"/>
    <n v="1"/>
    <e v="#DIV/0!"/>
  </r>
  <r>
    <m/>
    <m/>
    <x v="728"/>
    <x v="715"/>
    <n v="1"/>
    <m/>
    <n v="0"/>
    <n v="1"/>
    <m/>
    <n v="0"/>
    <n v="2"/>
    <n v="0"/>
    <n v="0"/>
  </r>
  <r>
    <m/>
    <m/>
    <x v="173"/>
    <x v="172"/>
    <n v="209"/>
    <n v="89"/>
    <n v="42.58373205741627"/>
    <n v="13"/>
    <n v="7"/>
    <n v="53.846153846153847"/>
    <n v="222"/>
    <n v="96"/>
    <n v="43.243243243243242"/>
  </r>
  <r>
    <m/>
    <m/>
    <x v="1073"/>
    <x v="1052"/>
    <n v="1"/>
    <m/>
    <n v="0"/>
    <n v="35"/>
    <n v="19"/>
    <n v="54.285714285714285"/>
    <n v="36"/>
    <n v="19"/>
    <n v="52.777777777777779"/>
  </r>
  <r>
    <m/>
    <m/>
    <x v="658"/>
    <x v="646"/>
    <m/>
    <m/>
    <e v="#DIV/0!"/>
    <n v="68"/>
    <n v="43"/>
    <n v="63.235294117647058"/>
    <n v="68"/>
    <n v="43"/>
    <n v="63.235294117647058"/>
  </r>
  <r>
    <m/>
    <m/>
    <x v="178"/>
    <x v="177"/>
    <n v="2"/>
    <n v="2"/>
    <n v="100"/>
    <n v="102"/>
    <n v="42"/>
    <n v="41.17647058823529"/>
    <n v="104"/>
    <n v="44"/>
    <n v="42.307692307692307"/>
  </r>
  <r>
    <m/>
    <m/>
    <x v="9"/>
    <x v="9"/>
    <m/>
    <m/>
    <e v="#DIV/0!"/>
    <m/>
    <m/>
    <e v="#DIV/0!"/>
    <n v="0"/>
    <n v="0"/>
    <e v="#DIV/0!"/>
  </r>
  <r>
    <m/>
    <m/>
    <x v="159"/>
    <x v="158"/>
    <n v="1"/>
    <m/>
    <n v="0"/>
    <m/>
    <m/>
    <e v="#DIV/0!"/>
    <n v="1"/>
    <n v="0"/>
    <n v="0"/>
  </r>
  <r>
    <m/>
    <m/>
    <x v="227"/>
    <x v="223"/>
    <m/>
    <m/>
    <e v="#DIV/0!"/>
    <n v="0"/>
    <m/>
    <e v="#DIV/0!"/>
    <n v="0"/>
    <n v="0"/>
    <e v="#DIV/0!"/>
  </r>
  <r>
    <m/>
    <m/>
    <x v="698"/>
    <x v="685"/>
    <m/>
    <n v="6"/>
    <e v="#DIV/0!"/>
    <n v="2"/>
    <n v="7"/>
    <n v="350"/>
    <n v="2"/>
    <n v="13"/>
    <n v="650"/>
  </r>
  <r>
    <m/>
    <m/>
    <x v="354"/>
    <x v="347"/>
    <m/>
    <m/>
    <e v="#DIV/0!"/>
    <m/>
    <m/>
    <e v="#DIV/0!"/>
    <n v="0"/>
    <n v="0"/>
    <e v="#DIV/0!"/>
  </r>
  <r>
    <m/>
    <m/>
    <x v="142"/>
    <x v="141"/>
    <m/>
    <m/>
    <e v="#DIV/0!"/>
    <m/>
    <m/>
    <e v="#DIV/0!"/>
    <n v="0"/>
    <n v="0"/>
    <e v="#DIV/0!"/>
  </r>
  <r>
    <m/>
    <m/>
    <x v="9"/>
    <x v="9"/>
    <m/>
    <m/>
    <e v="#DIV/0!"/>
    <m/>
    <m/>
    <e v="#DIV/0!"/>
    <n v="0"/>
    <n v="0"/>
    <e v="#DIV/0!"/>
  </r>
  <r>
    <m/>
    <m/>
    <x v="696"/>
    <x v="683"/>
    <m/>
    <m/>
    <e v="#DIV/0!"/>
    <m/>
    <m/>
    <e v="#DIV/0!"/>
    <n v="0"/>
    <n v="0"/>
    <e v="#DIV/0!"/>
  </r>
  <r>
    <m/>
    <m/>
    <x v="491"/>
    <x v="482"/>
    <m/>
    <m/>
    <e v="#DIV/0!"/>
    <m/>
    <m/>
    <e v="#DIV/0!"/>
    <n v="0"/>
    <n v="0"/>
    <e v="#DIV/0!"/>
  </r>
  <r>
    <m/>
    <m/>
    <x v="1126"/>
    <x v="1104"/>
    <m/>
    <m/>
    <e v="#DIV/0!"/>
    <m/>
    <m/>
    <e v="#DIV/0!"/>
    <n v="0"/>
    <n v="0"/>
    <e v="#DIV/0!"/>
  </r>
  <r>
    <m/>
    <m/>
    <x v="60"/>
    <x v="59"/>
    <n v="4"/>
    <n v="1"/>
    <n v="25"/>
    <n v="10"/>
    <n v="6"/>
    <n v="60"/>
    <n v="14"/>
    <n v="7"/>
    <n v="50"/>
  </r>
  <r>
    <m/>
    <m/>
    <x v="1127"/>
    <x v="223"/>
    <m/>
    <m/>
    <e v="#DIV/0!"/>
    <m/>
    <m/>
    <e v="#DIV/0!"/>
    <n v="0"/>
    <n v="0"/>
    <e v="#DIV/0!"/>
  </r>
  <r>
    <m/>
    <m/>
    <x v="184"/>
    <x v="183"/>
    <m/>
    <m/>
    <e v="#DIV/0!"/>
    <m/>
    <m/>
    <e v="#DIV/0!"/>
    <n v="0"/>
    <n v="0"/>
    <e v="#DIV/0!"/>
  </r>
  <r>
    <m/>
    <m/>
    <x v="212"/>
    <x v="209"/>
    <m/>
    <n v="1"/>
    <e v="#DIV/0!"/>
    <m/>
    <m/>
    <e v="#DIV/0!"/>
    <n v="0"/>
    <n v="1"/>
    <e v="#DIV/0!"/>
  </r>
  <r>
    <m/>
    <m/>
    <x v="848"/>
    <x v="832"/>
    <n v="2"/>
    <n v="3"/>
    <n v="150"/>
    <n v="1"/>
    <m/>
    <n v="0"/>
    <n v="3"/>
    <n v="3"/>
    <n v="100"/>
  </r>
  <r>
    <m/>
    <m/>
    <x v="1128"/>
    <x v="1105"/>
    <m/>
    <m/>
    <e v="#DIV/0!"/>
    <m/>
    <m/>
    <e v="#DIV/0!"/>
    <n v="0"/>
    <n v="0"/>
    <e v="#DIV/0!"/>
  </r>
  <r>
    <m/>
    <m/>
    <x v="11"/>
    <x v="11"/>
    <m/>
    <m/>
    <e v="#DIV/0!"/>
    <n v="1"/>
    <m/>
    <n v="0"/>
    <n v="1"/>
    <n v="0"/>
    <n v="0"/>
  </r>
  <r>
    <m/>
    <m/>
    <x v="355"/>
    <x v="348"/>
    <m/>
    <m/>
    <e v="#DIV/0!"/>
    <m/>
    <m/>
    <e v="#DIV/0!"/>
    <n v="0"/>
    <n v="0"/>
    <e v="#DIV/0!"/>
  </r>
  <r>
    <m/>
    <m/>
    <x v="946"/>
    <x v="930"/>
    <n v="2"/>
    <n v="1"/>
    <n v="50"/>
    <n v="2"/>
    <n v="6"/>
    <n v="300"/>
    <n v="4"/>
    <n v="7"/>
    <n v="175"/>
  </r>
  <r>
    <m/>
    <m/>
    <x v="964"/>
    <x v="948"/>
    <m/>
    <m/>
    <e v="#DIV/0!"/>
    <m/>
    <m/>
    <e v="#DIV/0!"/>
    <n v="0"/>
    <n v="0"/>
    <e v="#DIV/0!"/>
  </r>
  <r>
    <m/>
    <m/>
    <x v="1129"/>
    <x v="1106"/>
    <m/>
    <m/>
    <e v="#DIV/0!"/>
    <m/>
    <m/>
    <e v="#DIV/0!"/>
    <n v="0"/>
    <n v="0"/>
    <e v="#DIV/0!"/>
  </r>
  <r>
    <m/>
    <m/>
    <x v="135"/>
    <x v="134"/>
    <m/>
    <m/>
    <e v="#DIV/0!"/>
    <m/>
    <m/>
    <e v="#DIV/0!"/>
    <n v="0"/>
    <n v="0"/>
    <e v="#DIV/0!"/>
  </r>
  <r>
    <m/>
    <m/>
    <x v="192"/>
    <x v="191"/>
    <m/>
    <m/>
    <e v="#DIV/0!"/>
    <n v="20"/>
    <m/>
    <n v="0"/>
    <n v="20"/>
    <n v="0"/>
    <n v="0"/>
  </r>
  <r>
    <m/>
    <m/>
    <x v="1061"/>
    <x v="1040"/>
    <m/>
    <m/>
    <e v="#DIV/0!"/>
    <m/>
    <m/>
    <e v="#DIV/0!"/>
    <n v="0"/>
    <n v="0"/>
    <e v="#DIV/0!"/>
  </r>
  <r>
    <m/>
    <m/>
    <x v="1130"/>
    <x v="1107"/>
    <n v="8"/>
    <n v="1"/>
    <n v="12.5"/>
    <n v="1"/>
    <m/>
    <n v="0"/>
    <n v="9"/>
    <n v="1"/>
    <n v="11.111111111111111"/>
  </r>
  <r>
    <m/>
    <m/>
    <x v="1131"/>
    <x v="1108"/>
    <n v="1"/>
    <n v="1"/>
    <n v="100"/>
    <n v="1"/>
    <n v="1"/>
    <n v="100"/>
    <n v="2"/>
    <n v="2"/>
    <n v="100"/>
  </r>
  <r>
    <m/>
    <m/>
    <x v="303"/>
    <x v="297"/>
    <m/>
    <m/>
    <e v="#DIV/0!"/>
    <n v="1"/>
    <m/>
    <n v="0"/>
    <n v="1"/>
    <n v="0"/>
    <n v="0"/>
  </r>
  <r>
    <m/>
    <m/>
    <x v="1132"/>
    <x v="1109"/>
    <m/>
    <m/>
    <e v="#DIV/0!"/>
    <n v="1"/>
    <m/>
    <n v="0"/>
    <n v="1"/>
    <n v="0"/>
    <n v="0"/>
  </r>
  <r>
    <m/>
    <m/>
    <x v="1133"/>
    <x v="1110"/>
    <m/>
    <n v="2"/>
    <e v="#DIV/0!"/>
    <n v="3"/>
    <n v="4"/>
    <n v="133.33333333333331"/>
    <n v="3"/>
    <n v="6"/>
    <n v="200"/>
  </r>
  <r>
    <m/>
    <m/>
    <x v="1064"/>
    <x v="1043"/>
    <n v="1"/>
    <m/>
    <n v="0"/>
    <n v="4"/>
    <n v="11"/>
    <n v="275"/>
    <n v="5"/>
    <n v="11"/>
    <n v="220.00000000000003"/>
  </r>
  <r>
    <m/>
    <m/>
    <x v="1134"/>
    <x v="1111"/>
    <m/>
    <n v="1"/>
    <e v="#DIV/0!"/>
    <n v="2"/>
    <n v="1"/>
    <n v="50"/>
    <n v="2"/>
    <n v="2"/>
    <n v="100"/>
  </r>
  <r>
    <m/>
    <m/>
    <x v="335"/>
    <x v="328"/>
    <m/>
    <m/>
    <e v="#DIV/0!"/>
    <n v="1"/>
    <m/>
    <n v="0"/>
    <n v="1"/>
    <n v="0"/>
    <n v="0"/>
  </r>
  <r>
    <m/>
    <m/>
    <x v="1135"/>
    <x v="1112"/>
    <n v="1"/>
    <m/>
    <n v="0"/>
    <m/>
    <m/>
    <e v="#DIV/0!"/>
    <n v="1"/>
    <n v="0"/>
    <n v="0"/>
  </r>
  <r>
    <m/>
    <m/>
    <x v="1136"/>
    <x v="1113"/>
    <n v="1"/>
    <m/>
    <n v="0"/>
    <m/>
    <n v="1"/>
    <e v="#DIV/0!"/>
    <n v="1"/>
    <n v="1"/>
    <n v="100"/>
  </r>
  <r>
    <m/>
    <m/>
    <x v="1137"/>
    <x v="1114"/>
    <n v="1"/>
    <m/>
    <n v="0"/>
    <m/>
    <m/>
    <e v="#DIV/0!"/>
    <n v="1"/>
    <n v="0"/>
    <n v="0"/>
  </r>
  <r>
    <m/>
    <m/>
    <x v="1138"/>
    <x v="1115"/>
    <n v="1"/>
    <m/>
    <n v="0"/>
    <m/>
    <m/>
    <e v="#DIV/0!"/>
    <n v="1"/>
    <n v="0"/>
    <n v="0"/>
  </r>
  <r>
    <m/>
    <m/>
    <x v="1139"/>
    <x v="1116"/>
    <n v="1"/>
    <m/>
    <n v="0"/>
    <m/>
    <m/>
    <e v="#DIV/0!"/>
    <n v="1"/>
    <n v="0"/>
    <n v="0"/>
  </r>
  <r>
    <m/>
    <m/>
    <x v="1140"/>
    <x v="1117"/>
    <n v="1"/>
    <m/>
    <n v="0"/>
    <m/>
    <m/>
    <e v="#DIV/0!"/>
    <n v="1"/>
    <n v="0"/>
    <n v="0"/>
  </r>
  <r>
    <m/>
    <m/>
    <x v="1141"/>
    <x v="1118"/>
    <m/>
    <m/>
    <e v="#DIV/0!"/>
    <n v="1"/>
    <n v="3"/>
    <n v="300"/>
    <n v="1"/>
    <n v="3"/>
    <n v="300"/>
  </r>
  <r>
    <m/>
    <m/>
    <x v="1142"/>
    <x v="1119"/>
    <m/>
    <m/>
    <e v="#DIV/0!"/>
    <n v="1"/>
    <m/>
    <n v="0"/>
    <n v="1"/>
    <n v="0"/>
    <n v="0"/>
  </r>
  <r>
    <m/>
    <m/>
    <x v="1143"/>
    <x v="1120"/>
    <m/>
    <n v="1"/>
    <e v="#DIV/0!"/>
    <m/>
    <m/>
    <e v="#DIV/0!"/>
    <n v="0"/>
    <n v="1"/>
    <e v="#DIV/0!"/>
  </r>
  <r>
    <m/>
    <m/>
    <x v="1144"/>
    <x v="1121"/>
    <m/>
    <n v="1"/>
    <e v="#DIV/0!"/>
    <m/>
    <m/>
    <e v="#DIV/0!"/>
    <n v="0"/>
    <n v="1"/>
    <e v="#DIV/0!"/>
  </r>
  <r>
    <m/>
    <m/>
    <x v="1145"/>
    <x v="1122"/>
    <m/>
    <n v="1"/>
    <e v="#DIV/0!"/>
    <m/>
    <m/>
    <e v="#DIV/0!"/>
    <n v="0"/>
    <n v="1"/>
    <e v="#DIV/0!"/>
  </r>
  <r>
    <m/>
    <m/>
    <x v="165"/>
    <x v="164"/>
    <m/>
    <m/>
    <e v="#DIV/0!"/>
    <m/>
    <n v="2"/>
    <e v="#DIV/0!"/>
    <n v="0"/>
    <n v="2"/>
    <e v="#DIV/0!"/>
  </r>
  <r>
    <m/>
    <m/>
    <x v="1146"/>
    <x v="1123"/>
    <m/>
    <m/>
    <e v="#DIV/0!"/>
    <m/>
    <n v="1"/>
    <e v="#DIV/0!"/>
    <n v="0"/>
    <n v="1"/>
    <e v="#DIV/0!"/>
  </r>
  <r>
    <m/>
    <m/>
    <x v="167"/>
    <x v="166"/>
    <m/>
    <m/>
    <e v="#DIV/0!"/>
    <m/>
    <n v="2"/>
    <e v="#DIV/0!"/>
    <n v="0"/>
    <n v="2"/>
    <e v="#DIV/0!"/>
  </r>
  <r>
    <m/>
    <m/>
    <x v="1147"/>
    <x v="1124"/>
    <m/>
    <m/>
    <e v="#DIV/0!"/>
    <m/>
    <n v="1"/>
    <e v="#DIV/0!"/>
    <n v="0"/>
    <n v="1"/>
    <e v="#DIV/0!"/>
  </r>
  <r>
    <m/>
    <m/>
    <x v="169"/>
    <x v="168"/>
    <m/>
    <m/>
    <e v="#DIV/0!"/>
    <m/>
    <n v="1"/>
    <e v="#DIV/0!"/>
    <n v="0"/>
    <n v="1"/>
    <e v="#DIV/0!"/>
  </r>
  <r>
    <m/>
    <m/>
    <x v="317"/>
    <x v="311"/>
    <m/>
    <m/>
    <e v="#DIV/0!"/>
    <m/>
    <n v="1"/>
    <e v="#DIV/0!"/>
    <n v="0"/>
    <n v="1"/>
    <e v="#DIV/0!"/>
  </r>
  <r>
    <m/>
    <m/>
    <x v="177"/>
    <x v="176"/>
    <m/>
    <m/>
    <e v="#DIV/0!"/>
    <m/>
    <n v="1"/>
    <e v="#DIV/0!"/>
    <n v="0"/>
    <n v="1"/>
    <e v="#DIV/0!"/>
  </r>
  <r>
    <m/>
    <m/>
    <x v="168"/>
    <x v="167"/>
    <m/>
    <m/>
    <e v="#DIV/0!"/>
    <m/>
    <n v="1"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Hiruška intezivna nega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0"/>
    <n v="0"/>
    <e v="#DIV/0!"/>
    <n v="14189"/>
    <n v="13089"/>
    <n v="92.24751568116146"/>
    <n v="14189"/>
    <n v="13089"/>
    <n v="92.24751568116146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0"/>
    <n v="0"/>
    <e v="#DIV/0!"/>
    <n v="14189"/>
    <n v="13089"/>
    <n v="92.24751568116146"/>
    <n v="14189"/>
    <n v="13089"/>
    <n v="92.24751568116146"/>
  </r>
  <r>
    <m/>
    <m/>
    <x v="129"/>
    <x v="128"/>
    <m/>
    <m/>
    <e v="#DIV/0!"/>
    <n v="156"/>
    <n v="127"/>
    <n v="81.410256410256409"/>
    <n v="156"/>
    <n v="127"/>
    <n v="81.410256410256409"/>
  </r>
  <r>
    <m/>
    <m/>
    <x v="214"/>
    <x v="211"/>
    <m/>
    <m/>
    <e v="#DIV/0!"/>
    <n v="116"/>
    <n v="114"/>
    <n v="98.275862068965509"/>
    <n v="116"/>
    <n v="114"/>
    <n v="98.275862068965509"/>
  </r>
  <r>
    <m/>
    <m/>
    <x v="192"/>
    <x v="191"/>
    <m/>
    <m/>
    <e v="#DIV/0!"/>
    <n v="7"/>
    <n v="9"/>
    <n v="128.57142857142858"/>
    <n v="7"/>
    <n v="9"/>
    <n v="128.57142857142858"/>
  </r>
  <r>
    <m/>
    <m/>
    <x v="222"/>
    <x v="218"/>
    <m/>
    <m/>
    <e v="#DIV/0!"/>
    <n v="15"/>
    <n v="8"/>
    <n v="53.333333333333336"/>
    <n v="15"/>
    <n v="8"/>
    <n v="53.333333333333336"/>
  </r>
  <r>
    <m/>
    <m/>
    <x v="1148"/>
    <x v="129"/>
    <m/>
    <m/>
    <e v="#DIV/0!"/>
    <n v="739"/>
    <n v="589"/>
    <n v="79.702300405953991"/>
    <n v="739"/>
    <n v="589"/>
    <n v="79.702300405953991"/>
  </r>
  <r>
    <m/>
    <m/>
    <x v="223"/>
    <x v="219"/>
    <m/>
    <m/>
    <e v="#DIV/0!"/>
    <n v="35"/>
    <n v="33"/>
    <n v="94.285714285714278"/>
    <n v="35"/>
    <n v="33"/>
    <n v="94.285714285714278"/>
  </r>
  <r>
    <m/>
    <m/>
    <x v="219"/>
    <x v="216"/>
    <m/>
    <m/>
    <e v="#DIV/0!"/>
    <n v="8"/>
    <n v="2"/>
    <n v="25"/>
    <n v="8"/>
    <n v="2"/>
    <n v="25"/>
  </r>
  <r>
    <m/>
    <m/>
    <x v="225"/>
    <x v="221"/>
    <m/>
    <m/>
    <e v="#DIV/0!"/>
    <n v="155"/>
    <n v="65"/>
    <n v="41.935483870967744"/>
    <n v="155"/>
    <n v="65"/>
    <n v="41.935483870967744"/>
  </r>
  <r>
    <m/>
    <m/>
    <x v="966"/>
    <x v="950"/>
    <m/>
    <m/>
    <e v="#DIV/0!"/>
    <m/>
    <m/>
    <e v="#DIV/0!"/>
    <n v="0"/>
    <n v="0"/>
    <e v="#DIV/0!"/>
  </r>
  <r>
    <m/>
    <m/>
    <x v="109"/>
    <x v="108"/>
    <m/>
    <m/>
    <e v="#DIV/0!"/>
    <n v="527"/>
    <n v="496"/>
    <n v="94.117647058823522"/>
    <n v="527"/>
    <n v="496"/>
    <n v="94.117647058823522"/>
  </r>
  <r>
    <m/>
    <m/>
    <x v="356"/>
    <x v="349"/>
    <m/>
    <m/>
    <e v="#DIV/0!"/>
    <m/>
    <m/>
    <e v="#DIV/0!"/>
    <n v="0"/>
    <n v="0"/>
    <e v="#DIV/0!"/>
  </r>
  <r>
    <m/>
    <m/>
    <x v="358"/>
    <x v="351"/>
    <m/>
    <m/>
    <e v="#DIV/0!"/>
    <m/>
    <m/>
    <e v="#DIV/0!"/>
    <n v="0"/>
    <n v="0"/>
    <e v="#DIV/0!"/>
  </r>
  <r>
    <m/>
    <m/>
    <x v="353"/>
    <x v="346"/>
    <m/>
    <m/>
    <e v="#DIV/0!"/>
    <n v="18"/>
    <n v="12"/>
    <n v="66.666666666666657"/>
    <n v="18"/>
    <n v="12"/>
    <n v="66.666666666666657"/>
  </r>
  <r>
    <m/>
    <m/>
    <x v="14"/>
    <x v="14"/>
    <m/>
    <m/>
    <e v="#DIV/0!"/>
    <n v="19"/>
    <n v="15"/>
    <n v="78.94736842105263"/>
    <n v="19"/>
    <n v="15"/>
    <n v="78.94736842105263"/>
  </r>
  <r>
    <m/>
    <m/>
    <x v="1149"/>
    <x v="1125"/>
    <m/>
    <m/>
    <e v="#DIV/0!"/>
    <m/>
    <m/>
    <e v="#DIV/0!"/>
    <n v="0"/>
    <n v="0"/>
    <e v="#DIV/0!"/>
  </r>
  <r>
    <m/>
    <m/>
    <x v="150"/>
    <x v="149"/>
    <m/>
    <m/>
    <e v="#DIV/0!"/>
    <m/>
    <m/>
    <e v="#DIV/0!"/>
    <n v="0"/>
    <n v="0"/>
    <e v="#DIV/0!"/>
  </r>
  <r>
    <m/>
    <m/>
    <x v="1150"/>
    <x v="1126"/>
    <m/>
    <m/>
    <e v="#DIV/0!"/>
    <m/>
    <m/>
    <e v="#DIV/0!"/>
    <n v="0"/>
    <n v="0"/>
    <e v="#DIV/0!"/>
  </r>
  <r>
    <m/>
    <m/>
    <x v="1151"/>
    <x v="223"/>
    <m/>
    <m/>
    <e v="#DIV/0!"/>
    <n v="17"/>
    <n v="8"/>
    <n v="47.058823529411761"/>
    <n v="17"/>
    <n v="8"/>
    <n v="47.058823529411761"/>
  </r>
  <r>
    <m/>
    <m/>
    <x v="1152"/>
    <x v="652"/>
    <m/>
    <m/>
    <e v="#DIV/0!"/>
    <n v="8"/>
    <n v="3"/>
    <n v="37.5"/>
    <n v="8"/>
    <n v="3"/>
    <n v="37.5"/>
  </r>
  <r>
    <m/>
    <m/>
    <x v="1153"/>
    <x v="133"/>
    <m/>
    <m/>
    <e v="#DIV/0!"/>
    <n v="50"/>
    <n v="47"/>
    <n v="94"/>
    <n v="50"/>
    <n v="47"/>
    <n v="94"/>
  </r>
  <r>
    <m/>
    <m/>
    <x v="10"/>
    <x v="10"/>
    <m/>
    <m/>
    <e v="#DIV/0!"/>
    <n v="386"/>
    <n v="292"/>
    <n v="75.647668393782382"/>
    <n v="386"/>
    <n v="292"/>
    <n v="75.647668393782382"/>
  </r>
  <r>
    <m/>
    <m/>
    <x v="1154"/>
    <x v="224"/>
    <m/>
    <m/>
    <e v="#DIV/0!"/>
    <n v="11"/>
    <n v="13"/>
    <n v="118.18181818181819"/>
    <n v="11"/>
    <n v="13"/>
    <n v="118.18181818181819"/>
  </r>
  <r>
    <m/>
    <m/>
    <x v="1155"/>
    <x v="299"/>
    <m/>
    <m/>
    <e v="#DIV/0!"/>
    <m/>
    <n v="1"/>
    <e v="#DIV/0!"/>
    <n v="0"/>
    <n v="1"/>
    <e v="#DIV/0!"/>
  </r>
  <r>
    <m/>
    <m/>
    <x v="1156"/>
    <x v="225"/>
    <m/>
    <m/>
    <e v="#DIV/0!"/>
    <n v="320"/>
    <n v="311"/>
    <n v="97.1875"/>
    <n v="320"/>
    <n v="311"/>
    <n v="97.1875"/>
  </r>
  <r>
    <m/>
    <m/>
    <x v="1157"/>
    <x v="6"/>
    <m/>
    <m/>
    <e v="#DIV/0!"/>
    <n v="119"/>
    <n v="105"/>
    <n v="88.235294117647058"/>
    <n v="119"/>
    <n v="105"/>
    <n v="88.235294117647058"/>
  </r>
  <r>
    <m/>
    <m/>
    <x v="1158"/>
    <x v="150"/>
    <m/>
    <m/>
    <e v="#DIV/0!"/>
    <n v="2"/>
    <n v="2"/>
    <n v="100"/>
    <n v="2"/>
    <n v="2"/>
    <n v="100"/>
  </r>
  <r>
    <m/>
    <m/>
    <x v="1159"/>
    <x v="7"/>
    <m/>
    <m/>
    <e v="#DIV/0!"/>
    <n v="321"/>
    <n v="467"/>
    <n v="145.48286604361371"/>
    <n v="321"/>
    <n v="467"/>
    <n v="145.48286604361371"/>
  </r>
  <r>
    <m/>
    <m/>
    <x v="1160"/>
    <x v="306"/>
    <m/>
    <m/>
    <e v="#DIV/0!"/>
    <n v="1"/>
    <m/>
    <n v="0"/>
    <n v="1"/>
    <n v="0"/>
    <n v="0"/>
  </r>
  <r>
    <m/>
    <m/>
    <x v="952"/>
    <x v="936"/>
    <m/>
    <m/>
    <e v="#DIV/0!"/>
    <m/>
    <m/>
    <e v="#DIV/0!"/>
    <n v="0"/>
    <n v="0"/>
    <e v="#DIV/0!"/>
  </r>
  <r>
    <m/>
    <m/>
    <x v="1161"/>
    <x v="134"/>
    <m/>
    <m/>
    <e v="#DIV/0!"/>
    <m/>
    <m/>
    <e v="#DIV/0!"/>
    <n v="0"/>
    <n v="0"/>
    <e v="#DIV/0!"/>
  </r>
  <r>
    <m/>
    <m/>
    <x v="201"/>
    <x v="200"/>
    <m/>
    <m/>
    <e v="#DIV/0!"/>
    <n v="173"/>
    <n v="125"/>
    <n v="72.25433526011561"/>
    <n v="173"/>
    <n v="125"/>
    <n v="72.25433526011561"/>
  </r>
  <r>
    <m/>
    <m/>
    <x v="1162"/>
    <x v="136"/>
    <m/>
    <m/>
    <e v="#DIV/0!"/>
    <n v="8"/>
    <n v="6"/>
    <n v="75"/>
    <n v="8"/>
    <n v="6"/>
    <n v="75"/>
  </r>
  <r>
    <m/>
    <m/>
    <x v="1163"/>
    <x v="195"/>
    <m/>
    <m/>
    <e v="#DIV/0!"/>
    <n v="7"/>
    <n v="5"/>
    <n v="71.428571428571431"/>
    <n v="7"/>
    <n v="5"/>
    <n v="71.428571428571431"/>
  </r>
  <r>
    <m/>
    <m/>
    <x v="215"/>
    <x v="212"/>
    <m/>
    <m/>
    <e v="#DIV/0!"/>
    <n v="1490"/>
    <n v="1300"/>
    <n v="87.24832214765101"/>
    <n v="1490"/>
    <n v="1300"/>
    <n v="87.24832214765101"/>
  </r>
  <r>
    <m/>
    <m/>
    <x v="1164"/>
    <x v="151"/>
    <m/>
    <m/>
    <e v="#DIV/0!"/>
    <m/>
    <m/>
    <e v="#DIV/0!"/>
    <n v="0"/>
    <n v="0"/>
    <e v="#DIV/0!"/>
  </r>
  <r>
    <m/>
    <m/>
    <x v="1165"/>
    <x v="228"/>
    <m/>
    <m/>
    <e v="#DIV/0!"/>
    <n v="62"/>
    <n v="169"/>
    <n v="272.58064516129031"/>
    <n v="62"/>
    <n v="169"/>
    <n v="272.58064516129031"/>
  </r>
  <r>
    <m/>
    <m/>
    <x v="1166"/>
    <x v="671"/>
    <m/>
    <m/>
    <e v="#DIV/0!"/>
    <n v="49"/>
    <n v="20"/>
    <n v="40.816326530612244"/>
    <n v="49"/>
    <n v="20"/>
    <n v="40.816326530612244"/>
  </r>
  <r>
    <m/>
    <m/>
    <x v="1167"/>
    <x v="311"/>
    <m/>
    <m/>
    <e v="#DIV/0!"/>
    <n v="75"/>
    <n v="62"/>
    <n v="82.666666666666671"/>
    <n v="75"/>
    <n v="62"/>
    <n v="82.666666666666671"/>
  </r>
  <r>
    <m/>
    <m/>
    <x v="126"/>
    <x v="125"/>
    <m/>
    <m/>
    <e v="#DIV/0!"/>
    <n v="84"/>
    <n v="48"/>
    <n v="57.142857142857139"/>
    <n v="84"/>
    <n v="48"/>
    <n v="57.142857142857139"/>
  </r>
  <r>
    <m/>
    <m/>
    <x v="18"/>
    <x v="18"/>
    <m/>
    <m/>
    <e v="#DIV/0!"/>
    <m/>
    <m/>
    <e v="#DIV/0!"/>
    <n v="0"/>
    <n v="0"/>
    <e v="#DIV/0!"/>
  </r>
  <r>
    <m/>
    <m/>
    <x v="3"/>
    <x v="3"/>
    <m/>
    <m/>
    <e v="#DIV/0!"/>
    <n v="1837"/>
    <n v="1615"/>
    <n v="87.915078933043006"/>
    <n v="1837"/>
    <n v="1615"/>
    <n v="87.915078933043006"/>
  </r>
  <r>
    <m/>
    <m/>
    <x v="141"/>
    <x v="140"/>
    <m/>
    <m/>
    <e v="#DIV/0!"/>
    <n v="519"/>
    <n v="559"/>
    <n v="107.70712909441234"/>
    <n v="519"/>
    <n v="559"/>
    <n v="107.70712909441234"/>
  </r>
  <r>
    <m/>
    <m/>
    <x v="142"/>
    <x v="141"/>
    <m/>
    <m/>
    <e v="#DIV/0!"/>
    <n v="255"/>
    <n v="176"/>
    <n v="69.019607843137251"/>
    <n v="255"/>
    <n v="176"/>
    <n v="69.019607843137251"/>
  </r>
  <r>
    <m/>
    <m/>
    <x v="127"/>
    <x v="126"/>
    <m/>
    <m/>
    <e v="#DIV/0!"/>
    <n v="1132"/>
    <n v="842"/>
    <n v="74.381625441696116"/>
    <n v="1132"/>
    <n v="842"/>
    <n v="74.381625441696116"/>
  </r>
  <r>
    <m/>
    <m/>
    <x v="128"/>
    <x v="127"/>
    <m/>
    <m/>
    <e v="#DIV/0!"/>
    <n v="1896"/>
    <n v="1672"/>
    <n v="88.185654008438817"/>
    <n v="1896"/>
    <n v="1672"/>
    <n v="88.185654008438817"/>
  </r>
  <r>
    <m/>
    <m/>
    <x v="4"/>
    <x v="4"/>
    <m/>
    <m/>
    <e v="#DIV/0!"/>
    <n v="1923"/>
    <n v="1735"/>
    <n v="90.223608944357764"/>
    <n v="1923"/>
    <n v="1735"/>
    <n v="90.223608944357764"/>
  </r>
  <r>
    <m/>
    <m/>
    <x v="19"/>
    <x v="19"/>
    <m/>
    <m/>
    <e v="#DIV/0!"/>
    <n v="1191"/>
    <n v="1074"/>
    <n v="90.176322418136024"/>
    <n v="1191"/>
    <n v="1074"/>
    <n v="90.176322418136024"/>
  </r>
  <r>
    <m/>
    <m/>
    <x v="144"/>
    <x v="143"/>
    <m/>
    <m/>
    <e v="#DIV/0!"/>
    <n v="83"/>
    <n v="67"/>
    <n v="80.722891566265062"/>
    <n v="83"/>
    <n v="67"/>
    <n v="80.722891566265062"/>
  </r>
  <r>
    <m/>
    <m/>
    <x v="1008"/>
    <x v="990"/>
    <m/>
    <m/>
    <e v="#DIV/0!"/>
    <n v="70"/>
    <n v="37"/>
    <n v="52.857142857142861"/>
    <n v="70"/>
    <n v="37"/>
    <n v="52.857142857142861"/>
  </r>
  <r>
    <m/>
    <m/>
    <x v="5"/>
    <x v="5"/>
    <m/>
    <m/>
    <e v="#DIV/0!"/>
    <n v="138"/>
    <n v="575"/>
    <n v="416.66666666666669"/>
    <n v="138"/>
    <n v="575"/>
    <n v="416.66666666666669"/>
  </r>
  <r>
    <m/>
    <m/>
    <x v="193"/>
    <x v="192"/>
    <m/>
    <m/>
    <e v="#DIV/0!"/>
    <m/>
    <n v="1"/>
    <e v="#DIV/0!"/>
    <n v="0"/>
    <n v="1"/>
    <e v="#DIV/0!"/>
  </r>
  <r>
    <m/>
    <m/>
    <x v="669"/>
    <x v="657"/>
    <m/>
    <m/>
    <e v="#DIV/0!"/>
    <m/>
    <m/>
    <e v="#DIV/0!"/>
    <n v="0"/>
    <n v="0"/>
    <e v="#DIV/0!"/>
  </r>
  <r>
    <m/>
    <m/>
    <x v="683"/>
    <x v="670"/>
    <m/>
    <m/>
    <e v="#DIV/0!"/>
    <n v="22"/>
    <n v="213"/>
    <n v="968.18181818181813"/>
    <n v="22"/>
    <n v="213"/>
    <n v="968.18181818181813"/>
  </r>
  <r>
    <m/>
    <m/>
    <x v="93"/>
    <x v="92"/>
    <m/>
    <m/>
    <e v="#DIV/0!"/>
    <n v="14"/>
    <n v="12"/>
    <n v="85.714285714285708"/>
    <n v="14"/>
    <n v="12"/>
    <n v="85.714285714285708"/>
  </r>
  <r>
    <m/>
    <m/>
    <x v="230"/>
    <x v="226"/>
    <m/>
    <m/>
    <e v="#DIV/0!"/>
    <n v="3"/>
    <n v="1"/>
    <n v="33.333333333333329"/>
    <n v="3"/>
    <n v="1"/>
    <n v="33.333333333333329"/>
  </r>
  <r>
    <m/>
    <m/>
    <x v="357"/>
    <x v="350"/>
    <m/>
    <m/>
    <e v="#DIV/0!"/>
    <n v="8"/>
    <n v="5"/>
    <n v="62.5"/>
    <n v="8"/>
    <n v="5"/>
    <n v="62.5"/>
  </r>
  <r>
    <m/>
    <m/>
    <x v="381"/>
    <x v="374"/>
    <m/>
    <m/>
    <e v="#DIV/0!"/>
    <m/>
    <m/>
    <e v="#DIV/0!"/>
    <n v="0"/>
    <n v="0"/>
    <e v="#DIV/0!"/>
  </r>
  <r>
    <m/>
    <m/>
    <x v="224"/>
    <x v="220"/>
    <m/>
    <m/>
    <e v="#DIV/0!"/>
    <n v="15"/>
    <n v="14"/>
    <n v="93.333333333333329"/>
    <n v="15"/>
    <n v="14"/>
    <n v="93.333333333333329"/>
  </r>
  <r>
    <m/>
    <m/>
    <x v="17"/>
    <x v="17"/>
    <m/>
    <m/>
    <e v="#DIV/0!"/>
    <n v="5"/>
    <n v="2"/>
    <n v="40"/>
    <n v="5"/>
    <n v="2"/>
    <n v="40"/>
  </r>
  <r>
    <m/>
    <m/>
    <x v="231"/>
    <x v="227"/>
    <m/>
    <m/>
    <e v="#DIV/0!"/>
    <n v="1"/>
    <m/>
    <n v="0"/>
    <n v="1"/>
    <n v="0"/>
    <n v="0"/>
  </r>
  <r>
    <m/>
    <m/>
    <x v="264"/>
    <x v="260"/>
    <m/>
    <m/>
    <e v="#DIV/0!"/>
    <n v="1"/>
    <m/>
    <n v="0"/>
    <n v="1"/>
    <n v="0"/>
    <n v="0"/>
  </r>
  <r>
    <m/>
    <m/>
    <x v="1168"/>
    <x v="1127"/>
    <m/>
    <m/>
    <e v="#DIV/0!"/>
    <n v="54"/>
    <n v="17"/>
    <n v="31.481481481481481"/>
    <n v="54"/>
    <n v="17"/>
    <n v="31.481481481481481"/>
  </r>
  <r>
    <m/>
    <m/>
    <x v="370"/>
    <x v="363"/>
    <m/>
    <m/>
    <e v="#DIV/0!"/>
    <n v="16"/>
    <n v="12"/>
    <n v="75"/>
    <n v="16"/>
    <n v="12"/>
    <n v="75"/>
  </r>
  <r>
    <m/>
    <m/>
    <x v="193"/>
    <x v="192"/>
    <m/>
    <m/>
    <e v="#DIV/0!"/>
    <n v="2"/>
    <m/>
    <n v="0"/>
    <n v="2"/>
    <n v="0"/>
    <n v="0"/>
  </r>
  <r>
    <m/>
    <m/>
    <x v="13"/>
    <x v="13"/>
    <m/>
    <m/>
    <e v="#DIV/0!"/>
    <n v="17"/>
    <m/>
    <n v="0"/>
    <n v="17"/>
    <n v="0"/>
    <n v="0"/>
  </r>
  <r>
    <m/>
    <m/>
    <x v="8"/>
    <x v="8"/>
    <m/>
    <m/>
    <e v="#DIV/0!"/>
    <n v="8"/>
    <n v="6"/>
    <n v="75"/>
    <n v="8"/>
    <n v="6"/>
    <n v="75"/>
  </r>
  <r>
    <m/>
    <m/>
    <x v="316"/>
    <x v="310"/>
    <m/>
    <m/>
    <e v="#DIV/0!"/>
    <n v="1"/>
    <m/>
    <n v="0"/>
    <n v="1"/>
    <n v="0"/>
    <n v="0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Banka krvi -transfuzija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7944"/>
    <n v="6726"/>
    <n v="84.667673716012075"/>
    <n v="17858"/>
    <n v="13065"/>
    <n v="73.160488296561766"/>
    <n v="25802"/>
    <n v="19791"/>
    <n v="76.703356328966748"/>
  </r>
  <r>
    <m/>
    <s v="Операције"/>
    <x v="0"/>
    <x v="0"/>
    <n v="0"/>
    <n v="0"/>
    <e v="#DIV/0!"/>
    <n v="0"/>
    <n v="0"/>
    <e v="#DIV/0!"/>
    <n v="0"/>
    <n v="0"/>
    <e v="#DIV/0!"/>
  </r>
  <r>
    <m/>
    <s v="Остале услуге"/>
    <x v="0"/>
    <x v="0"/>
    <n v="7944"/>
    <n v="6726"/>
    <n v="84.667673716012075"/>
    <n v="17858"/>
    <n v="13065"/>
    <n v="73.160488296561766"/>
    <n v="25802"/>
    <n v="19791"/>
    <n v="76.703356328966748"/>
  </r>
  <r>
    <m/>
    <m/>
    <x v="1169"/>
    <x v="1128"/>
    <m/>
    <n v="1"/>
    <e v="#DIV/0!"/>
    <m/>
    <m/>
    <e v="#DIV/0!"/>
    <n v="0"/>
    <n v="1"/>
    <e v="#DIV/0!"/>
  </r>
  <r>
    <m/>
    <m/>
    <x v="1000"/>
    <x v="984"/>
    <n v="1182"/>
    <n v="998"/>
    <n v="84.433164128595607"/>
    <n v="4"/>
    <m/>
    <n v="0"/>
    <n v="1186"/>
    <n v="998"/>
    <n v="84.148397976391237"/>
  </r>
  <r>
    <m/>
    <m/>
    <x v="1170"/>
    <x v="1129"/>
    <n v="1164"/>
    <n v="973"/>
    <n v="83.591065292096218"/>
    <n v="2802"/>
    <n v="2031"/>
    <n v="72.483940042826561"/>
    <n v="3966"/>
    <n v="3004"/>
    <n v="75.743822491174981"/>
  </r>
  <r>
    <m/>
    <m/>
    <x v="1171"/>
    <x v="1130"/>
    <n v="1078"/>
    <n v="877"/>
    <n v="81.354359925788501"/>
    <n v="5247"/>
    <n v="3787"/>
    <n v="72.17457594816085"/>
    <n v="6325"/>
    <n v="4664"/>
    <n v="73.739130434782609"/>
  </r>
  <r>
    <m/>
    <m/>
    <x v="1172"/>
    <x v="1131"/>
    <m/>
    <n v="1"/>
    <e v="#DIV/0!"/>
    <m/>
    <n v="4"/>
    <e v="#DIV/0!"/>
    <n v="0"/>
    <n v="5"/>
    <e v="#DIV/0!"/>
  </r>
  <r>
    <m/>
    <m/>
    <x v="1173"/>
    <x v="1132"/>
    <n v="1080"/>
    <n v="918"/>
    <n v="85"/>
    <n v="1170"/>
    <n v="871"/>
    <n v="74.444444444444443"/>
    <n v="2250"/>
    <n v="1789"/>
    <n v="79.511111111111106"/>
  </r>
  <r>
    <m/>
    <m/>
    <x v="1174"/>
    <x v="1133"/>
    <n v="1"/>
    <m/>
    <n v="0"/>
    <n v="1937"/>
    <n v="1433"/>
    <n v="73.980382034073315"/>
    <n v="1938"/>
    <n v="1433"/>
    <n v="73.942208462332303"/>
  </r>
  <r>
    <m/>
    <m/>
    <x v="1175"/>
    <x v="1134"/>
    <n v="1069"/>
    <n v="918"/>
    <n v="85.874649204864369"/>
    <n v="2720"/>
    <n v="1987"/>
    <n v="73.05147058823529"/>
    <n v="3789"/>
    <n v="2905"/>
    <n v="76.669305885457902"/>
  </r>
  <r>
    <m/>
    <m/>
    <x v="1176"/>
    <x v="1135"/>
    <n v="133"/>
    <n v="135"/>
    <n v="101.50375939849626"/>
    <n v="178"/>
    <n v="134"/>
    <n v="75.280898876404493"/>
    <n v="311"/>
    <n v="269"/>
    <n v="86.495176848874593"/>
  </r>
  <r>
    <m/>
    <m/>
    <x v="1177"/>
    <x v="1136"/>
    <m/>
    <m/>
    <e v="#DIV/0!"/>
    <n v="3"/>
    <n v="4"/>
    <n v="133.33333333333331"/>
    <n v="3"/>
    <n v="4"/>
    <n v="133.33333333333331"/>
  </r>
  <r>
    <m/>
    <m/>
    <x v="1178"/>
    <x v="1137"/>
    <n v="1097"/>
    <n v="957"/>
    <n v="87.237921604375572"/>
    <n v="1178"/>
    <n v="889"/>
    <n v="75.466893039049239"/>
    <n v="2275"/>
    <n v="1846"/>
    <n v="81.142857142857139"/>
  </r>
  <r>
    <m/>
    <m/>
    <x v="1179"/>
    <x v="1138"/>
    <n v="134"/>
    <n v="126"/>
    <n v="94.029850746268664"/>
    <n v="169"/>
    <n v="125"/>
    <n v="73.964497041420117"/>
    <n v="303"/>
    <n v="251"/>
    <n v="82.838283828382842"/>
  </r>
  <r>
    <m/>
    <m/>
    <x v="1180"/>
    <x v="1139"/>
    <m/>
    <m/>
    <e v="#DIV/0!"/>
    <m/>
    <m/>
    <e v="#DIV/0!"/>
    <n v="0"/>
    <n v="0"/>
    <e v="#DIV/0!"/>
  </r>
  <r>
    <m/>
    <m/>
    <x v="1181"/>
    <x v="1140"/>
    <m/>
    <n v="1"/>
    <e v="#DIV/0!"/>
    <n v="1"/>
    <m/>
    <n v="0"/>
    <n v="1"/>
    <n v="1"/>
    <n v="100"/>
  </r>
  <r>
    <m/>
    <m/>
    <x v="1182"/>
    <x v="1141"/>
    <n v="319"/>
    <n v="266"/>
    <n v="83.385579937304072"/>
    <n v="74"/>
    <n v="40"/>
    <n v="54.054054054054056"/>
    <n v="393"/>
    <n v="306"/>
    <n v="77.862595419847324"/>
  </r>
  <r>
    <m/>
    <m/>
    <x v="1183"/>
    <x v="1142"/>
    <n v="7"/>
    <n v="6"/>
    <n v="85.714285714285708"/>
    <n v="1420"/>
    <n v="1101"/>
    <n v="77.535211267605632"/>
    <n v="1427"/>
    <n v="1107"/>
    <n v="77.575332866152763"/>
  </r>
  <r>
    <m/>
    <m/>
    <x v="1184"/>
    <x v="1143"/>
    <m/>
    <m/>
    <e v="#DIV/0!"/>
    <m/>
    <m/>
    <e v="#DIV/0!"/>
    <n v="0"/>
    <n v="0"/>
    <e v="#DIV/0!"/>
  </r>
  <r>
    <m/>
    <m/>
    <x v="1185"/>
    <x v="1144"/>
    <m/>
    <m/>
    <e v="#DIV/0!"/>
    <m/>
    <m/>
    <e v="#DIV/0!"/>
    <n v="0"/>
    <n v="0"/>
    <e v="#DIV/0!"/>
  </r>
  <r>
    <m/>
    <m/>
    <x v="1186"/>
    <x v="1145"/>
    <m/>
    <m/>
    <e v="#DIV/0!"/>
    <m/>
    <m/>
    <e v="#DIV/0!"/>
    <n v="0"/>
    <n v="0"/>
    <e v="#DIV/0!"/>
  </r>
  <r>
    <m/>
    <m/>
    <x v="1187"/>
    <x v="1146"/>
    <m/>
    <m/>
    <e v="#DIV/0!"/>
    <m/>
    <m/>
    <e v="#DIV/0!"/>
    <n v="0"/>
    <n v="0"/>
    <e v="#DIV/0!"/>
  </r>
  <r>
    <m/>
    <m/>
    <x v="1188"/>
    <x v="1147"/>
    <m/>
    <m/>
    <e v="#DIV/0!"/>
    <m/>
    <m/>
    <e v="#DIV/0!"/>
    <n v="0"/>
    <n v="0"/>
    <e v="#DIV/0!"/>
  </r>
  <r>
    <m/>
    <m/>
    <x v="1189"/>
    <x v="1148"/>
    <n v="24"/>
    <n v="19"/>
    <n v="79.166666666666657"/>
    <m/>
    <m/>
    <e v="#DIV/0!"/>
    <n v="24"/>
    <n v="19"/>
    <n v="79.166666666666657"/>
  </r>
  <r>
    <m/>
    <m/>
    <x v="1190"/>
    <x v="1149"/>
    <m/>
    <n v="3"/>
    <e v="#DIV/0!"/>
    <n v="2"/>
    <n v="3"/>
    <n v="150"/>
    <n v="2"/>
    <n v="6"/>
    <n v="300"/>
  </r>
  <r>
    <m/>
    <m/>
    <x v="1191"/>
    <x v="1150"/>
    <n v="126"/>
    <n v="106"/>
    <n v="84.126984126984127"/>
    <n v="289"/>
    <n v="203"/>
    <n v="70.242214532871969"/>
    <n v="415"/>
    <n v="309"/>
    <n v="74.4578313253012"/>
  </r>
  <r>
    <m/>
    <m/>
    <x v="1192"/>
    <x v="1151"/>
    <m/>
    <m/>
    <e v="#DIV/0!"/>
    <n v="19"/>
    <n v="36"/>
    <n v="189.4736842105263"/>
    <n v="19"/>
    <n v="36"/>
    <n v="189.4736842105263"/>
  </r>
  <r>
    <m/>
    <m/>
    <x v="1193"/>
    <x v="1152"/>
    <m/>
    <m/>
    <e v="#DIV/0!"/>
    <n v="2"/>
    <m/>
    <n v="0"/>
    <n v="2"/>
    <n v="0"/>
    <n v="0"/>
  </r>
  <r>
    <m/>
    <m/>
    <x v="1194"/>
    <x v="1153"/>
    <n v="12"/>
    <n v="6"/>
    <n v="50"/>
    <n v="212"/>
    <n v="132"/>
    <n v="62.264150943396224"/>
    <n v="224"/>
    <n v="138"/>
    <n v="61.607142857142861"/>
  </r>
  <r>
    <m/>
    <m/>
    <x v="1195"/>
    <x v="1154"/>
    <m/>
    <m/>
    <e v="#DIV/0!"/>
    <m/>
    <n v="1"/>
    <e v="#DIV/0!"/>
    <n v="0"/>
    <n v="1"/>
    <e v="#DIV/0!"/>
  </r>
  <r>
    <m/>
    <m/>
    <x v="1196"/>
    <x v="1155"/>
    <n v="6"/>
    <m/>
    <n v="0"/>
    <m/>
    <m/>
    <e v="#DIV/0!"/>
    <n v="6"/>
    <n v="0"/>
    <n v="0"/>
  </r>
  <r>
    <m/>
    <m/>
    <x v="1197"/>
    <x v="1156"/>
    <n v="6"/>
    <m/>
    <n v="0"/>
    <m/>
    <m/>
    <e v="#DIV/0!"/>
    <n v="6"/>
    <n v="0"/>
    <n v="0"/>
  </r>
  <r>
    <m/>
    <m/>
    <x v="1198"/>
    <x v="1157"/>
    <n v="17"/>
    <n v="3"/>
    <n v="17.647058823529413"/>
    <n v="7"/>
    <n v="11"/>
    <n v="157.14285714285714"/>
    <n v="24"/>
    <n v="14"/>
    <n v="58.333333333333336"/>
  </r>
  <r>
    <m/>
    <m/>
    <x v="1199"/>
    <x v="1158"/>
    <m/>
    <m/>
    <e v="#DIV/0!"/>
    <m/>
    <m/>
    <e v="#DIV/0!"/>
    <n v="0"/>
    <n v="0"/>
    <e v="#DIV/0!"/>
  </r>
  <r>
    <m/>
    <m/>
    <x v="1200"/>
    <x v="1159"/>
    <m/>
    <m/>
    <e v="#DIV/0!"/>
    <n v="1"/>
    <n v="1"/>
    <n v="100"/>
    <n v="1"/>
    <n v="1"/>
    <n v="100"/>
  </r>
  <r>
    <m/>
    <m/>
    <x v="1201"/>
    <x v="1160"/>
    <n v="127"/>
    <n v="114"/>
    <n v="89.763779527559052"/>
    <n v="286"/>
    <n v="202"/>
    <n v="70.629370629370626"/>
    <n v="413"/>
    <n v="316"/>
    <n v="76.513317191283292"/>
  </r>
  <r>
    <m/>
    <m/>
    <x v="1202"/>
    <x v="1161"/>
    <m/>
    <m/>
    <e v="#DIV/0!"/>
    <n v="1"/>
    <m/>
    <n v="0"/>
    <n v="1"/>
    <n v="0"/>
    <n v="0"/>
  </r>
  <r>
    <m/>
    <m/>
    <x v="1203"/>
    <x v="1162"/>
    <m/>
    <m/>
    <e v="#DIV/0!"/>
    <m/>
    <m/>
    <e v="#DIV/0!"/>
    <n v="0"/>
    <n v="0"/>
    <e v="#DIV/0!"/>
  </r>
  <r>
    <m/>
    <m/>
    <x v="1204"/>
    <x v="1163"/>
    <m/>
    <m/>
    <e v="#DIV/0!"/>
    <m/>
    <n v="1"/>
    <e v="#DIV/0!"/>
    <n v="0"/>
    <n v="1"/>
    <e v="#DIV/0!"/>
  </r>
  <r>
    <m/>
    <m/>
    <x v="1205"/>
    <x v="1164"/>
    <m/>
    <m/>
    <e v="#DIV/0!"/>
    <m/>
    <m/>
    <e v="#DIV/0!"/>
    <n v="0"/>
    <n v="0"/>
    <e v="#DIV/0!"/>
  </r>
  <r>
    <m/>
    <m/>
    <x v="1206"/>
    <x v="1165"/>
    <m/>
    <m/>
    <e v="#DIV/0!"/>
    <m/>
    <m/>
    <e v="#DIV/0!"/>
    <n v="0"/>
    <n v="0"/>
    <e v="#DIV/0!"/>
  </r>
  <r>
    <m/>
    <m/>
    <x v="1207"/>
    <x v="1166"/>
    <m/>
    <m/>
    <e v="#DIV/0!"/>
    <n v="2"/>
    <m/>
    <n v="0"/>
    <n v="2"/>
    <n v="0"/>
    <n v="0"/>
  </r>
  <r>
    <m/>
    <m/>
    <x v="1208"/>
    <x v="1167"/>
    <n v="1"/>
    <n v="2"/>
    <n v="200"/>
    <m/>
    <m/>
    <e v="#DIV/0!"/>
    <n v="1"/>
    <n v="2"/>
    <n v="200"/>
  </r>
  <r>
    <m/>
    <m/>
    <x v="1209"/>
    <x v="1168"/>
    <n v="361"/>
    <n v="296"/>
    <n v="81.99445983379502"/>
    <n v="134"/>
    <n v="69"/>
    <n v="51.492537313432841"/>
    <n v="495"/>
    <n v="365"/>
    <n v="73.73737373737373"/>
  </r>
  <r>
    <m/>
    <m/>
    <x v="1210"/>
    <x v="1169"/>
    <m/>
    <m/>
    <e v="#DIV/0!"/>
    <m/>
    <m/>
    <e v="#DIV/0!"/>
    <n v="0"/>
    <n v="0"/>
    <e v="#DIV/0!"/>
  </r>
  <r>
    <m/>
    <m/>
    <x v="1174"/>
    <x v="1133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s v="Služba kliničko biohemijske laboratorije i služba mikrobiologije sa parazitologijom"/>
    <m/>
    <x v="0"/>
    <x v="0"/>
    <m/>
    <m/>
    <m/>
    <m/>
    <m/>
    <m/>
    <m/>
    <m/>
    <m/>
  </r>
  <r>
    <m/>
    <s v="Број пацијената "/>
    <x v="0"/>
    <x v="0"/>
    <n v="17030"/>
    <n v="14143"/>
    <n v="83.04756312389901"/>
    <n v="6235"/>
    <n v="4953"/>
    <n v="79.438652766639933"/>
    <n v="23265"/>
    <n v="19096"/>
    <n v="82.080378250591011"/>
  </r>
  <r>
    <m/>
    <s v="Број прегледаних узорака"/>
    <x v="0"/>
    <x v="0"/>
    <n v="70692"/>
    <n v="58448"/>
    <n v="82.679794036100262"/>
    <n v="42723"/>
    <n v="32727"/>
    <n v="76.602766659644686"/>
    <n v="113415"/>
    <n v="91175"/>
    <n v="80.390600890534756"/>
  </r>
  <r>
    <m/>
    <s v="A.Биохемијске и хематолошке анализе укупно"/>
    <x v="0"/>
    <x v="0"/>
    <n v="398647"/>
    <n v="345621"/>
    <n v="86.698507702303047"/>
    <n v="240595"/>
    <n v="195098"/>
    <n v="81.089798208607817"/>
    <n v="639242"/>
    <n v="540719"/>
    <n v="84.587527102411926"/>
  </r>
  <r>
    <m/>
    <s v="A1.Хематолошке анализе укупно"/>
    <x v="0"/>
    <x v="0"/>
    <n v="24489"/>
    <n v="18595"/>
    <n v="75.932051124994899"/>
    <n v="16506"/>
    <n v="11489"/>
    <n v="69.604992124076091"/>
    <n v="40995"/>
    <n v="30084"/>
    <n v="73.38455909257226"/>
  </r>
  <r>
    <m/>
    <m/>
    <x v="1211"/>
    <x v="1170"/>
    <m/>
    <m/>
    <e v="#DIV/0!"/>
    <m/>
    <m/>
    <e v="#DIV/0!"/>
    <n v="0"/>
    <n v="0"/>
    <e v="#DIV/0!"/>
  </r>
  <r>
    <m/>
    <m/>
    <x v="1212"/>
    <x v="1171"/>
    <m/>
    <m/>
    <e v="#DIV/0!"/>
    <m/>
    <m/>
    <e v="#DIV/0!"/>
    <n v="0"/>
    <n v="0"/>
    <e v="#DIV/0!"/>
  </r>
  <r>
    <m/>
    <m/>
    <x v="1213"/>
    <x v="1172"/>
    <n v="2906"/>
    <n v="1375"/>
    <n v="47.315898141775634"/>
    <n v="2218"/>
    <n v="722"/>
    <n v="32.55184851217313"/>
    <n v="5124"/>
    <n v="2097"/>
    <n v="40.925058548009368"/>
  </r>
  <r>
    <m/>
    <m/>
    <x v="1214"/>
    <x v="1173"/>
    <n v="57"/>
    <n v="68"/>
    <n v="119.29824561403508"/>
    <m/>
    <m/>
    <e v="#DIV/0!"/>
    <n v="57"/>
    <n v="68"/>
    <n v="119.29824561403508"/>
  </r>
  <r>
    <m/>
    <m/>
    <x v="1215"/>
    <x v="1174"/>
    <m/>
    <m/>
    <e v="#DIV/0!"/>
    <m/>
    <m/>
    <e v="#DIV/0!"/>
    <n v="0"/>
    <n v="0"/>
    <e v="#DIV/0!"/>
  </r>
  <r>
    <m/>
    <m/>
    <x v="1216"/>
    <x v="1175"/>
    <n v="21526"/>
    <n v="17152"/>
    <n v="79.680386509337538"/>
    <n v="14288"/>
    <n v="10767"/>
    <n v="75.356942889137741"/>
    <n v="35814"/>
    <n v="27919"/>
    <n v="77.955548109677778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A2. Биохемијске анализе укупно"/>
    <x v="0"/>
    <x v="0"/>
    <n v="358705"/>
    <n v="314867"/>
    <n v="87.778815461172826"/>
    <n v="214885"/>
    <n v="176824"/>
    <n v="82.287735300276893"/>
    <n v="573590"/>
    <n v="491691"/>
    <n v="85.721682735054657"/>
  </r>
  <r>
    <m/>
    <m/>
    <x v="1169"/>
    <x v="1128"/>
    <n v="1769"/>
    <n v="1998"/>
    <n v="112.94516676088185"/>
    <n v="2560"/>
    <n v="2695"/>
    <n v="105.2734375"/>
    <n v="4329"/>
    <n v="4693"/>
    <n v="108.40840840840842"/>
  </r>
  <r>
    <m/>
    <m/>
    <x v="1000"/>
    <x v="984"/>
    <n v="29117"/>
    <n v="27685"/>
    <n v="95.081910911151553"/>
    <n v="13374"/>
    <n v="13505"/>
    <n v="100.9795124869149"/>
    <n v="42491"/>
    <n v="41190"/>
    <n v="96.938175142971446"/>
  </r>
  <r>
    <m/>
    <m/>
    <x v="1217"/>
    <x v="1176"/>
    <n v="7205"/>
    <n v="7048"/>
    <n v="97.820957668285914"/>
    <n v="3900"/>
    <n v="3798"/>
    <n v="97.384615384615387"/>
    <n v="11105"/>
    <n v="10846"/>
    <n v="97.667717244484464"/>
  </r>
  <r>
    <m/>
    <m/>
    <x v="1170"/>
    <x v="1129"/>
    <n v="48411"/>
    <n v="58130"/>
    <n v="120.07601578153727"/>
    <n v="34386"/>
    <n v="34360"/>
    <n v="99.92438783225731"/>
    <n v="82797"/>
    <n v="92490"/>
    <n v="111.7069459038371"/>
  </r>
  <r>
    <m/>
    <m/>
    <x v="1189"/>
    <x v="1148"/>
    <n v="50"/>
    <n v="38"/>
    <n v="76"/>
    <m/>
    <m/>
    <e v="#DIV/0!"/>
    <n v="50"/>
    <n v="38"/>
    <n v="76"/>
  </r>
  <r>
    <m/>
    <m/>
    <x v="1218"/>
    <x v="1177"/>
    <n v="1772"/>
    <n v="1609"/>
    <n v="90.801354401805867"/>
    <n v="1881"/>
    <n v="1747"/>
    <n v="92.876129718234978"/>
    <n v="3653"/>
    <n v="3356"/>
    <n v="91.86969614015878"/>
  </r>
  <r>
    <m/>
    <m/>
    <x v="1219"/>
    <x v="1178"/>
    <m/>
    <m/>
    <e v="#DIV/0!"/>
    <m/>
    <m/>
    <e v="#DIV/0!"/>
    <n v="0"/>
    <n v="0"/>
    <e v="#DIV/0!"/>
  </r>
  <r>
    <m/>
    <m/>
    <x v="1220"/>
    <x v="1179"/>
    <n v="2217"/>
    <n v="1236"/>
    <n v="55.751014884979696"/>
    <n v="895"/>
    <n v="697"/>
    <n v="77.877094972067042"/>
    <n v="3112"/>
    <n v="1933"/>
    <n v="62.114395886889461"/>
  </r>
  <r>
    <m/>
    <m/>
    <x v="1221"/>
    <x v="1180"/>
    <n v="12226"/>
    <n v="10520"/>
    <n v="86.046131195812208"/>
    <n v="6908"/>
    <n v="5094"/>
    <n v="73.740590619571506"/>
    <n v="19134"/>
    <n v="15614"/>
    <n v="81.603428451970316"/>
  </r>
  <r>
    <m/>
    <m/>
    <x v="1222"/>
    <x v="1181"/>
    <n v="3376"/>
    <n v="2564"/>
    <n v="75.947867298578203"/>
    <n v="4442"/>
    <n v="3246"/>
    <n v="73.07519135524538"/>
    <n v="7818"/>
    <n v="5810"/>
    <n v="74.315681760040931"/>
  </r>
  <r>
    <m/>
    <m/>
    <x v="1223"/>
    <x v="1182"/>
    <n v="4414"/>
    <n v="4064"/>
    <n v="92.070684186678747"/>
    <n v="2381"/>
    <n v="1919"/>
    <n v="80.596388072238554"/>
    <n v="6795"/>
    <n v="5983"/>
    <n v="88.050036791758643"/>
  </r>
  <r>
    <m/>
    <m/>
    <x v="1224"/>
    <x v="1183"/>
    <n v="1213"/>
    <n v="221"/>
    <n v="18.219291014014839"/>
    <n v="165"/>
    <n v="181"/>
    <n v="109.69696969696969"/>
    <n v="1378"/>
    <n v="402"/>
    <n v="29.172714078374458"/>
  </r>
  <r>
    <m/>
    <m/>
    <x v="1225"/>
    <x v="1184"/>
    <n v="6540"/>
    <n v="4387"/>
    <n v="67.079510703363908"/>
    <n v="4001"/>
    <n v="2399"/>
    <n v="59.960009997500627"/>
    <n v="10541"/>
    <n v="6786"/>
    <n v="64.377193814628598"/>
  </r>
  <r>
    <m/>
    <m/>
    <x v="1226"/>
    <x v="1185"/>
    <n v="12264"/>
    <n v="10560"/>
    <n v="86.105675146771034"/>
    <n v="6923"/>
    <n v="5099"/>
    <n v="73.653040589339881"/>
    <n v="19187"/>
    <n v="15659"/>
    <n v="81.612550164173655"/>
  </r>
  <r>
    <m/>
    <m/>
    <x v="1227"/>
    <x v="1186"/>
    <n v="8279"/>
    <n v="7157"/>
    <n v="86.447638603696092"/>
    <n v="6009"/>
    <n v="4806"/>
    <n v="79.980029955067394"/>
    <n v="14288"/>
    <n v="11963"/>
    <n v="83.727603583426642"/>
  </r>
  <r>
    <m/>
    <m/>
    <x v="1228"/>
    <x v="1187"/>
    <n v="3367"/>
    <n v="2651"/>
    <n v="78.734778734778729"/>
    <n v="2449"/>
    <n v="1916"/>
    <n v="78.236014699877501"/>
    <n v="5816"/>
    <n v="4567"/>
    <n v="78.524759284731772"/>
  </r>
  <r>
    <m/>
    <m/>
    <x v="1229"/>
    <x v="1188"/>
    <n v="7877"/>
    <n v="6590"/>
    <n v="83.661292370191703"/>
    <n v="5239"/>
    <n v="3838"/>
    <n v="73.258255392250433"/>
    <n v="13116"/>
    <n v="10428"/>
    <n v="79.505946935041166"/>
  </r>
  <r>
    <m/>
    <m/>
    <x v="1230"/>
    <x v="1189"/>
    <n v="16084"/>
    <n v="13466"/>
    <n v="83.722954488933098"/>
    <n v="11007"/>
    <n v="8455"/>
    <n v="76.814754247297174"/>
    <n v="27091"/>
    <n v="21921"/>
    <n v="80.916171422243551"/>
  </r>
  <r>
    <m/>
    <m/>
    <x v="1231"/>
    <x v="1190"/>
    <n v="2090"/>
    <n v="1990"/>
    <n v="95.215311004784681"/>
    <n v="1220"/>
    <n v="1120"/>
    <n v="91.803278688524586"/>
    <n v="3310"/>
    <n v="3110"/>
    <n v="93.957703927492446"/>
  </r>
  <r>
    <m/>
    <m/>
    <x v="1232"/>
    <x v="1191"/>
    <n v="6339"/>
    <n v="5618"/>
    <n v="88.625966240731984"/>
    <n v="4261"/>
    <n v="3106"/>
    <n v="72.89368692795118"/>
    <n v="10600"/>
    <n v="8724"/>
    <n v="82.301886792452834"/>
  </r>
  <r>
    <m/>
    <m/>
    <x v="1233"/>
    <x v="1192"/>
    <n v="15557"/>
    <n v="12683"/>
    <n v="81.526001157035424"/>
    <n v="8385"/>
    <n v="6296"/>
    <n v="75.086463923673236"/>
    <n v="23942"/>
    <n v="18979"/>
    <n v="79.270737615905105"/>
  </r>
  <r>
    <m/>
    <m/>
    <x v="1234"/>
    <x v="1193"/>
    <n v="5149"/>
    <n v="4102"/>
    <n v="79.665954554282379"/>
    <n v="2808"/>
    <n v="1979"/>
    <n v="70.477207977207982"/>
    <n v="7957"/>
    <n v="6081"/>
    <n v="76.4232751036823"/>
  </r>
  <r>
    <m/>
    <m/>
    <x v="1235"/>
    <x v="1194"/>
    <n v="8767"/>
    <n v="6991"/>
    <n v="79.742215124900198"/>
    <n v="5227"/>
    <n v="3870"/>
    <n v="74.038645494547538"/>
    <n v="13994"/>
    <n v="10861"/>
    <n v="77.611833642989865"/>
  </r>
  <r>
    <m/>
    <m/>
    <x v="1236"/>
    <x v="1195"/>
    <n v="3186"/>
    <n v="2813"/>
    <n v="88.29252981795355"/>
    <n v="2106"/>
    <n v="1523"/>
    <n v="72.317188983855658"/>
    <n v="5292"/>
    <n v="4336"/>
    <n v="81.934996220710516"/>
  </r>
  <r>
    <m/>
    <m/>
    <x v="1237"/>
    <x v="1196"/>
    <n v="1728"/>
    <n v="1750"/>
    <n v="101.27314814814814"/>
    <n v="816"/>
    <n v="772"/>
    <n v="94.607843137254903"/>
    <n v="2544"/>
    <n v="2522"/>
    <n v="99.135220125786162"/>
  </r>
  <r>
    <m/>
    <m/>
    <x v="1238"/>
    <x v="1197"/>
    <n v="1677"/>
    <n v="1674"/>
    <n v="99.821109123434709"/>
    <n v="786"/>
    <n v="734"/>
    <n v="93.38422391857506"/>
    <n v="2463"/>
    <n v="2408"/>
    <n v="97.766950872919196"/>
  </r>
  <r>
    <m/>
    <m/>
    <x v="1239"/>
    <x v="1198"/>
    <n v="2968"/>
    <n v="2867"/>
    <n v="96.597035040431265"/>
    <n v="2024"/>
    <n v="1716"/>
    <n v="84.782608695652172"/>
    <n v="4992"/>
    <n v="4583"/>
    <n v="91.806891025641022"/>
  </r>
  <r>
    <m/>
    <m/>
    <x v="1240"/>
    <x v="1199"/>
    <n v="14014"/>
    <n v="11669"/>
    <n v="83.266733266733269"/>
    <n v="8788"/>
    <n v="6985"/>
    <n v="79.483386436049159"/>
    <n v="22802"/>
    <n v="18654"/>
    <n v="81.808613279536885"/>
  </r>
  <r>
    <m/>
    <m/>
    <x v="1241"/>
    <x v="1200"/>
    <n v="3115"/>
    <n v="2340"/>
    <n v="75.120385232744781"/>
    <n v="3511"/>
    <n v="2613"/>
    <n v="74.423241241811454"/>
    <n v="6626"/>
    <n v="4953"/>
    <n v="74.75098098400241"/>
  </r>
  <r>
    <m/>
    <m/>
    <x v="1242"/>
    <x v="1201"/>
    <m/>
    <m/>
    <e v="#DIV/0!"/>
    <m/>
    <m/>
    <e v="#DIV/0!"/>
    <n v="0"/>
    <n v="0"/>
    <e v="#DIV/0!"/>
  </r>
  <r>
    <m/>
    <m/>
    <x v="1243"/>
    <x v="1202"/>
    <n v="15702"/>
    <n v="12934"/>
    <n v="82.371672398420586"/>
    <n v="8963"/>
    <n v="7151"/>
    <n v="79.783554613410686"/>
    <n v="24665"/>
    <n v="20085"/>
    <n v="81.431177782282589"/>
  </r>
  <r>
    <m/>
    <m/>
    <x v="1244"/>
    <x v="1203"/>
    <n v="6484"/>
    <n v="5654"/>
    <n v="87.19925971622456"/>
    <n v="4218"/>
    <n v="3047"/>
    <n v="72.2380275011854"/>
    <n v="10702"/>
    <n v="8701"/>
    <n v="81.302560269108582"/>
  </r>
  <r>
    <m/>
    <m/>
    <x v="1245"/>
    <x v="1204"/>
    <n v="1274"/>
    <n v="1236"/>
    <n v="97.017268445839875"/>
    <n v="1123"/>
    <n v="981"/>
    <n v="87.355298308103286"/>
    <n v="2397"/>
    <n v="2217"/>
    <n v="92.490613266583239"/>
  </r>
  <r>
    <m/>
    <m/>
    <x v="1246"/>
    <x v="1205"/>
    <n v="4114"/>
    <n v="3012"/>
    <n v="73.213417598444337"/>
    <n v="3438"/>
    <n v="2475"/>
    <n v="71.989528795811523"/>
    <n v="7552"/>
    <n v="5487"/>
    <n v="72.65625"/>
  </r>
  <r>
    <m/>
    <m/>
    <x v="1247"/>
    <x v="1206"/>
    <n v="13930"/>
    <n v="11587"/>
    <n v="83.180186647523328"/>
    <n v="8725"/>
    <n v="6897"/>
    <n v="79.048710601719193"/>
    <n v="22655"/>
    <n v="18484"/>
    <n v="81.589053189141467"/>
  </r>
  <r>
    <m/>
    <m/>
    <x v="1248"/>
    <x v="1207"/>
    <n v="3680"/>
    <n v="2935"/>
    <n v="79.755434782608688"/>
    <n v="4439"/>
    <n v="3185"/>
    <n v="71.750394232935349"/>
    <n v="8119"/>
    <n v="6120"/>
    <n v="75.378741224288703"/>
  </r>
  <r>
    <m/>
    <m/>
    <x v="1249"/>
    <x v="1208"/>
    <n v="720"/>
    <n v="585"/>
    <n v="81.25"/>
    <n v="173"/>
    <n v="132"/>
    <n v="76.300578034682076"/>
    <n v="893"/>
    <n v="717"/>
    <n v="80.291153415453536"/>
  </r>
  <r>
    <m/>
    <m/>
    <x v="1250"/>
    <x v="1209"/>
    <n v="1340"/>
    <n v="1059"/>
    <n v="79.029850746268664"/>
    <n v="618"/>
    <n v="452"/>
    <n v="73.139158576051784"/>
    <n v="1958"/>
    <n v="1511"/>
    <n v="77.170582226761994"/>
  </r>
  <r>
    <m/>
    <m/>
    <x v="1251"/>
    <x v="1210"/>
    <n v="3147"/>
    <n v="2776"/>
    <n v="88.21099459802987"/>
    <n v="2068"/>
    <n v="1497"/>
    <n v="72.388781431334621"/>
    <n v="5215"/>
    <n v="4273"/>
    <n v="81.936720997123686"/>
  </r>
  <r>
    <m/>
    <m/>
    <x v="1252"/>
    <x v="1211"/>
    <n v="1352"/>
    <n v="1104"/>
    <n v="81.65680473372781"/>
    <n v="641"/>
    <n v="474"/>
    <n v="73.946957878315132"/>
    <n v="1993"/>
    <n v="1578"/>
    <n v="79.177119919719019"/>
  </r>
  <r>
    <m/>
    <m/>
    <x v="1253"/>
    <x v="1212"/>
    <n v="16167"/>
    <n v="13273"/>
    <n v="82.099338157976121"/>
    <n v="8991"/>
    <n v="7168"/>
    <n v="79.7241686130575"/>
    <n v="25158"/>
    <n v="20441"/>
    <n v="81.250496859845782"/>
  </r>
  <r>
    <m/>
    <m/>
    <x v="1254"/>
    <x v="1213"/>
    <n v="1572"/>
    <n v="1166"/>
    <n v="74.17302798982189"/>
    <n v="968"/>
    <n v="860"/>
    <n v="88.84297520661157"/>
    <n v="2540"/>
    <n v="2026"/>
    <n v="79.763779527559052"/>
  </r>
  <r>
    <m/>
    <m/>
    <x v="1255"/>
    <x v="1214"/>
    <n v="139"/>
    <n v="169"/>
    <n v="121.58273381294964"/>
    <n v="43"/>
    <n v="38"/>
    <n v="88.372093023255815"/>
    <n v="182"/>
    <n v="207"/>
    <n v="113.73626373626374"/>
  </r>
  <r>
    <m/>
    <m/>
    <x v="1256"/>
    <x v="1215"/>
    <n v="127"/>
    <n v="138"/>
    <n v="108.66141732283465"/>
    <n v="41"/>
    <n v="33"/>
    <n v="80.487804878048792"/>
    <n v="168"/>
    <n v="171"/>
    <n v="101.78571428571428"/>
  </r>
  <r>
    <m/>
    <m/>
    <x v="1257"/>
    <x v="1216"/>
    <m/>
    <m/>
    <e v="#DIV/0!"/>
    <m/>
    <m/>
    <e v="#DIV/0!"/>
    <n v="0"/>
    <n v="0"/>
    <e v="#DIV/0!"/>
  </r>
  <r>
    <m/>
    <m/>
    <x v="1258"/>
    <x v="1217"/>
    <n v="53"/>
    <n v="45"/>
    <n v="84.905660377358487"/>
    <n v="37"/>
    <n v="36"/>
    <n v="97.297297297297305"/>
    <n v="90"/>
    <n v="81"/>
    <n v="90"/>
  </r>
  <r>
    <m/>
    <m/>
    <x v="1259"/>
    <x v="1218"/>
    <n v="13"/>
    <m/>
    <n v="0"/>
    <n v="6"/>
    <n v="3"/>
    <n v="50"/>
    <n v="19"/>
    <n v="3"/>
    <n v="15.789473684210526"/>
  </r>
  <r>
    <m/>
    <m/>
    <x v="1260"/>
    <x v="1219"/>
    <n v="6"/>
    <n v="4"/>
    <n v="66.666666666666657"/>
    <n v="6"/>
    <n v="4"/>
    <n v="66.666666666666657"/>
    <n v="12"/>
    <n v="8"/>
    <n v="66.666666666666657"/>
  </r>
  <r>
    <m/>
    <m/>
    <x v="1261"/>
    <x v="1220"/>
    <n v="2"/>
    <m/>
    <n v="0"/>
    <n v="6"/>
    <n v="3"/>
    <n v="50"/>
    <n v="8"/>
    <n v="3"/>
    <n v="37.5"/>
  </r>
  <r>
    <m/>
    <m/>
    <x v="1262"/>
    <x v="1221"/>
    <m/>
    <n v="5"/>
    <e v="#DIV/0!"/>
    <n v="23"/>
    <n v="15"/>
    <n v="65.217391304347828"/>
    <n v="23"/>
    <n v="20"/>
    <n v="86.956521739130437"/>
  </r>
  <r>
    <m/>
    <m/>
    <x v="1263"/>
    <x v="1222"/>
    <m/>
    <n v="4"/>
    <e v="#DIV/0!"/>
    <n v="24"/>
    <n v="15"/>
    <n v="62.5"/>
    <n v="24"/>
    <n v="19"/>
    <n v="79.166666666666657"/>
  </r>
  <r>
    <m/>
    <m/>
    <x v="1264"/>
    <x v="1223"/>
    <n v="545"/>
    <n v="402"/>
    <n v="73.761467889908261"/>
    <n v="121"/>
    <n v="104"/>
    <n v="85.950413223140501"/>
    <n v="666"/>
    <n v="506"/>
    <n v="75.97597597597597"/>
  </r>
  <r>
    <m/>
    <m/>
    <x v="1265"/>
    <x v="1224"/>
    <m/>
    <m/>
    <e v="#DIV/0!"/>
    <m/>
    <m/>
    <e v="#DIV/0!"/>
    <n v="0"/>
    <n v="0"/>
    <e v="#DIV/0!"/>
  </r>
  <r>
    <m/>
    <m/>
    <x v="1266"/>
    <x v="1225"/>
    <n v="609"/>
    <n v="339"/>
    <n v="55.665024630541872"/>
    <n v="876"/>
    <n v="278"/>
    <n v="31.735159817351601"/>
    <n v="1485"/>
    <n v="617"/>
    <n v="41.548821548821543"/>
  </r>
  <r>
    <m/>
    <m/>
    <x v="1267"/>
    <x v="1226"/>
    <m/>
    <m/>
    <e v="#DIV/0!"/>
    <m/>
    <m/>
    <e v="#DIV/0!"/>
    <n v="0"/>
    <n v="0"/>
    <e v="#DIV/0!"/>
  </r>
  <r>
    <m/>
    <m/>
    <x v="1268"/>
    <x v="1227"/>
    <n v="1151"/>
    <n v="1013"/>
    <n v="88.010425716768026"/>
    <n v="8"/>
    <n v="17"/>
    <n v="212.5"/>
    <n v="1159"/>
    <n v="1030"/>
    <n v="88.869715271786021"/>
  </r>
  <r>
    <m/>
    <m/>
    <x v="1269"/>
    <x v="1228"/>
    <n v="45"/>
    <n v="43"/>
    <n v="95.555555555555557"/>
    <n v="225"/>
    <n v="194"/>
    <n v="86.222222222222229"/>
    <n v="270"/>
    <n v="237"/>
    <n v="87.777777777777771"/>
  </r>
  <r>
    <m/>
    <m/>
    <x v="1270"/>
    <x v="1229"/>
    <n v="72"/>
    <n v="109"/>
    <n v="151.38888888888889"/>
    <m/>
    <m/>
    <e v="#DIV/0!"/>
    <n v="72"/>
    <n v="109"/>
    <n v="151.38888888888889"/>
  </r>
  <r>
    <m/>
    <m/>
    <x v="1271"/>
    <x v="1230"/>
    <n v="54"/>
    <n v="40"/>
    <n v="74.074074074074076"/>
    <n v="285"/>
    <n v="235"/>
    <n v="82.456140350877192"/>
    <n v="339"/>
    <n v="275"/>
    <n v="81.120943952802364"/>
  </r>
  <r>
    <m/>
    <m/>
    <x v="1272"/>
    <x v="1231"/>
    <n v="201"/>
    <n v="183"/>
    <n v="91.044776119402982"/>
    <n v="21"/>
    <n v="17"/>
    <n v="80.952380952380949"/>
    <n v="222"/>
    <n v="200"/>
    <n v="90.090090090090087"/>
  </r>
  <r>
    <m/>
    <m/>
    <x v="1273"/>
    <x v="1232"/>
    <m/>
    <m/>
    <e v="#DIV/0!"/>
    <m/>
    <m/>
    <e v="#DIV/0!"/>
    <n v="0"/>
    <n v="0"/>
    <e v="#DIV/0!"/>
  </r>
  <r>
    <m/>
    <m/>
    <x v="1274"/>
    <x v="1233"/>
    <n v="1"/>
    <n v="1"/>
    <n v="100"/>
    <n v="7"/>
    <n v="4"/>
    <n v="57.142857142857139"/>
    <n v="8"/>
    <n v="5"/>
    <n v="62.5"/>
  </r>
  <r>
    <m/>
    <m/>
    <x v="1275"/>
    <x v="1234"/>
    <m/>
    <m/>
    <e v="#DIV/0!"/>
    <n v="8"/>
    <n v="11"/>
    <n v="137.5"/>
    <n v="8"/>
    <n v="11"/>
    <n v="137.5"/>
  </r>
  <r>
    <m/>
    <m/>
    <x v="1276"/>
    <x v="1235"/>
    <m/>
    <m/>
    <e v="#DIV/0!"/>
    <n v="9"/>
    <n v="5"/>
    <n v="55.555555555555557"/>
    <n v="9"/>
    <n v="5"/>
    <n v="55.555555555555557"/>
  </r>
  <r>
    <m/>
    <m/>
    <x v="1277"/>
    <x v="1236"/>
    <m/>
    <n v="1"/>
    <e v="#DIV/0!"/>
    <m/>
    <m/>
    <e v="#DIV/0!"/>
    <n v="0"/>
    <n v="1"/>
    <e v="#DIV/0!"/>
  </r>
  <r>
    <m/>
    <m/>
    <x v="1278"/>
    <x v="1237"/>
    <m/>
    <m/>
    <e v="#DIV/0!"/>
    <m/>
    <m/>
    <e v="#DIV/0!"/>
    <n v="0"/>
    <n v="0"/>
    <e v="#DIV/0!"/>
  </r>
  <r>
    <m/>
    <m/>
    <x v="1279"/>
    <x v="1238"/>
    <m/>
    <m/>
    <e v="#DIV/0!"/>
    <m/>
    <m/>
    <e v="#DIV/0!"/>
    <n v="0"/>
    <n v="0"/>
    <e v="#DIV/0!"/>
  </r>
  <r>
    <m/>
    <m/>
    <x v="1280"/>
    <x v="1239"/>
    <n v="34"/>
    <m/>
    <n v="0"/>
    <n v="20"/>
    <m/>
    <n v="0"/>
    <n v="54"/>
    <n v="0"/>
    <n v="0"/>
  </r>
  <r>
    <m/>
    <m/>
    <x v="1281"/>
    <x v="1240"/>
    <n v="495"/>
    <n v="3"/>
    <n v="0.60606060606060608"/>
    <n v="13"/>
    <m/>
    <n v="0"/>
    <n v="508"/>
    <n v="3"/>
    <n v="0.59055118110236215"/>
  </r>
  <r>
    <m/>
    <m/>
    <x v="1282"/>
    <x v="1241"/>
    <n v="1531"/>
    <n v="1652"/>
    <n v="107.90333115610713"/>
    <n v="626"/>
    <n v="804"/>
    <n v="128.43450479233226"/>
    <n v="2157"/>
    <n v="2456"/>
    <n v="113.8618451553083"/>
  </r>
  <r>
    <m/>
    <m/>
    <x v="1283"/>
    <x v="1242"/>
    <m/>
    <m/>
    <e v="#DIV/0!"/>
    <n v="6"/>
    <n v="3"/>
    <n v="50"/>
    <n v="6"/>
    <n v="3"/>
    <n v="50"/>
  </r>
  <r>
    <m/>
    <m/>
    <x v="1284"/>
    <x v="1243"/>
    <n v="14"/>
    <n v="4"/>
    <n v="28.571428571428569"/>
    <n v="2"/>
    <n v="4"/>
    <n v="200"/>
    <n v="16"/>
    <n v="8"/>
    <n v="50"/>
  </r>
  <r>
    <m/>
    <m/>
    <x v="1285"/>
    <x v="1244"/>
    <n v="1"/>
    <m/>
    <n v="0"/>
    <n v="15"/>
    <n v="12"/>
    <n v="80"/>
    <n v="16"/>
    <n v="12"/>
    <n v="75"/>
  </r>
  <r>
    <m/>
    <m/>
    <x v="1286"/>
    <x v="1245"/>
    <n v="300"/>
    <n v="248"/>
    <n v="82.666666666666671"/>
    <n v="104"/>
    <n v="64"/>
    <n v="61.53846153846154"/>
    <n v="404"/>
    <n v="312"/>
    <n v="77.227722772277232"/>
  </r>
  <r>
    <m/>
    <m/>
    <x v="1287"/>
    <x v="1246"/>
    <m/>
    <m/>
    <e v="#DIV/0!"/>
    <m/>
    <m/>
    <e v="#DIV/0!"/>
    <n v="0"/>
    <n v="0"/>
    <e v="#DIV/0!"/>
  </r>
  <r>
    <m/>
    <m/>
    <x v="1288"/>
    <x v="1247"/>
    <n v="1980"/>
    <n v="850"/>
    <n v="42.929292929292927"/>
    <n v="287"/>
    <n v="216"/>
    <n v="75.261324041811847"/>
    <n v="2267"/>
    <n v="1066"/>
    <n v="47.022496691662994"/>
  </r>
  <r>
    <m/>
    <m/>
    <x v="1289"/>
    <x v="1248"/>
    <n v="284"/>
    <n v="203"/>
    <n v="71.478873239436624"/>
    <n v="146"/>
    <n v="133"/>
    <n v="91.095890410958901"/>
    <n v="430"/>
    <n v="336"/>
    <n v="78.139534883720927"/>
  </r>
  <r>
    <m/>
    <m/>
    <x v="1290"/>
    <x v="1249"/>
    <n v="665"/>
    <n v="390"/>
    <n v="58.646616541353382"/>
    <n v="122"/>
    <n v="135"/>
    <n v="110.65573770491804"/>
    <n v="787"/>
    <n v="525"/>
    <n v="66.709021601016516"/>
  </r>
  <r>
    <m/>
    <m/>
    <x v="1291"/>
    <x v="1250"/>
    <n v="1619"/>
    <n v="584"/>
    <n v="36.07164916615195"/>
    <n v="254"/>
    <n v="187"/>
    <n v="73.622047244094489"/>
    <n v="1873"/>
    <n v="771"/>
    <n v="41.163908168713292"/>
  </r>
  <r>
    <m/>
    <m/>
    <x v="1292"/>
    <x v="1251"/>
    <m/>
    <m/>
    <e v="#DIV/0!"/>
    <m/>
    <m/>
    <e v="#DIV/0!"/>
    <n v="0"/>
    <n v="0"/>
    <e v="#DIV/0!"/>
  </r>
  <r>
    <m/>
    <m/>
    <x v="1293"/>
    <x v="1252"/>
    <n v="1258"/>
    <n v="987"/>
    <n v="78.457869634340227"/>
    <n v="162"/>
    <n v="139"/>
    <n v="85.802469135802468"/>
    <n v="1420"/>
    <n v="1126"/>
    <n v="79.295774647887328"/>
  </r>
  <r>
    <m/>
    <m/>
    <x v="1294"/>
    <x v="1253"/>
    <n v="1274"/>
    <n v="679"/>
    <n v="53.296703296703299"/>
    <n v="87"/>
    <n v="44"/>
    <n v="50.574712643678168"/>
    <n v="1361"/>
    <n v="723"/>
    <n v="53.122703894195446"/>
  </r>
  <r>
    <m/>
    <m/>
    <x v="1295"/>
    <x v="1254"/>
    <n v="2378"/>
    <n v="1584"/>
    <n v="66.610597140454161"/>
    <n v="127"/>
    <n v="74"/>
    <n v="58.267716535433067"/>
    <n v="2505"/>
    <n v="1658"/>
    <n v="66.187624750498998"/>
  </r>
  <r>
    <m/>
    <m/>
    <x v="1296"/>
    <x v="1255"/>
    <n v="6328"/>
    <n v="4973"/>
    <n v="78.587231352718078"/>
    <n v="773"/>
    <n v="529"/>
    <n v="68.434670116429501"/>
    <n v="7101"/>
    <n v="5502"/>
    <n v="77.482044782425007"/>
  </r>
  <r>
    <m/>
    <m/>
    <x v="1297"/>
    <x v="1256"/>
    <n v="5281"/>
    <n v="4248"/>
    <n v="80.43931073660292"/>
    <n v="668"/>
    <n v="507"/>
    <n v="75.898203592814369"/>
    <n v="5949"/>
    <n v="4755"/>
    <n v="79.929399899142723"/>
  </r>
  <r>
    <m/>
    <m/>
    <x v="1298"/>
    <x v="1257"/>
    <n v="4072"/>
    <n v="3036"/>
    <n v="74.557956777996068"/>
    <n v="519"/>
    <n v="421"/>
    <n v="81.117533718689785"/>
    <n v="4591"/>
    <n v="3457"/>
    <n v="75.299499019821397"/>
  </r>
  <r>
    <m/>
    <m/>
    <x v="1299"/>
    <x v="1258"/>
    <n v="6291"/>
    <n v="3400"/>
    <n v="54.045461770783653"/>
    <n v="3498"/>
    <n v="2236"/>
    <n v="63.922241280731853"/>
    <n v="9789"/>
    <n v="5636"/>
    <n v="57.574828889569929"/>
  </r>
  <r>
    <m/>
    <m/>
    <x v="1300"/>
    <x v="1259"/>
    <n v="1171"/>
    <n v="879"/>
    <n v="75.064047822374036"/>
    <n v="434"/>
    <n v="296"/>
    <n v="68.202764976958534"/>
    <n v="1605"/>
    <n v="1175"/>
    <n v="73.208722741433021"/>
  </r>
  <r>
    <m/>
    <m/>
    <x v="1301"/>
    <x v="1260"/>
    <n v="1454"/>
    <n v="1123"/>
    <n v="77.235213204951862"/>
    <n v="660"/>
    <n v="444"/>
    <n v="67.272727272727266"/>
    <n v="2114"/>
    <n v="1567"/>
    <n v="74.124881740775777"/>
  </r>
  <r>
    <m/>
    <m/>
    <x v="1302"/>
    <x v="1261"/>
    <n v="1769"/>
    <n v="1456"/>
    <n v="82.306387789711692"/>
    <n v="2093"/>
    <n v="1463"/>
    <n v="69.899665551839462"/>
    <n v="3862"/>
    <n v="2919"/>
    <n v="75.582599689280158"/>
  </r>
  <r>
    <m/>
    <m/>
    <x v="1303"/>
    <x v="1262"/>
    <n v="800"/>
    <n v="773"/>
    <n v="96.625"/>
    <n v="473"/>
    <n v="364"/>
    <n v="76.955602536997887"/>
    <n v="1273"/>
    <n v="1137"/>
    <n v="89.316575019638648"/>
  </r>
  <r>
    <m/>
    <m/>
    <x v="1304"/>
    <x v="1263"/>
    <n v="1376"/>
    <n v="1139"/>
    <n v="82.776162790697668"/>
    <n v="316"/>
    <n v="277"/>
    <n v="87.658227848101262"/>
    <n v="1692"/>
    <n v="1416"/>
    <n v="83.687943262411352"/>
  </r>
  <r>
    <m/>
    <m/>
    <x v="1305"/>
    <x v="1264"/>
    <n v="40"/>
    <n v="49"/>
    <n v="122.50000000000001"/>
    <n v="1"/>
    <n v="2"/>
    <n v="200"/>
    <n v="41"/>
    <n v="51"/>
    <n v="124.39024390243902"/>
  </r>
  <r>
    <m/>
    <m/>
    <x v="1306"/>
    <x v="1265"/>
    <n v="104"/>
    <n v="148"/>
    <n v="142.30769230769232"/>
    <m/>
    <n v="1"/>
    <e v="#DIV/0!"/>
    <n v="104"/>
    <n v="149"/>
    <n v="143.26923076923077"/>
  </r>
  <r>
    <m/>
    <m/>
    <x v="1307"/>
    <x v="1266"/>
    <n v="112"/>
    <n v="152"/>
    <n v="135.71428571428572"/>
    <m/>
    <n v="1"/>
    <e v="#DIV/0!"/>
    <n v="112"/>
    <n v="153"/>
    <n v="136.60714285714286"/>
  </r>
  <r>
    <m/>
    <m/>
    <x v="1308"/>
    <x v="1267"/>
    <n v="112"/>
    <n v="142"/>
    <n v="126.78571428571428"/>
    <m/>
    <n v="1"/>
    <e v="#DIV/0!"/>
    <n v="112"/>
    <n v="143"/>
    <n v="127.67857142857142"/>
  </r>
  <r>
    <m/>
    <m/>
    <x v="1309"/>
    <x v="1268"/>
    <n v="66"/>
    <n v="51"/>
    <n v="77.272727272727266"/>
    <n v="1"/>
    <n v="1"/>
    <n v="100"/>
    <n v="67"/>
    <n v="52"/>
    <n v="77.611940298507463"/>
  </r>
  <r>
    <m/>
    <m/>
    <x v="1310"/>
    <x v="1269"/>
    <n v="231"/>
    <n v="280"/>
    <n v="121.21212121212122"/>
    <n v="5"/>
    <n v="5"/>
    <n v="100"/>
    <n v="236"/>
    <n v="285"/>
    <n v="120.76271186440677"/>
  </r>
  <r>
    <m/>
    <m/>
    <x v="1311"/>
    <x v="1270"/>
    <n v="363"/>
    <n v="289"/>
    <n v="79.614325068870528"/>
    <n v="16"/>
    <n v="18"/>
    <n v="112.5"/>
    <n v="379"/>
    <n v="307"/>
    <n v="81.002638522427446"/>
  </r>
  <r>
    <m/>
    <m/>
    <x v="1312"/>
    <x v="1271"/>
    <n v="611"/>
    <n v="437"/>
    <n v="71.522094926350249"/>
    <n v="26"/>
    <n v="33"/>
    <n v="126.92307692307692"/>
    <n v="637"/>
    <n v="470"/>
    <n v="73.783359497645208"/>
  </r>
  <r>
    <m/>
    <m/>
    <x v="1313"/>
    <x v="1272"/>
    <n v="4460"/>
    <n v="3329"/>
    <n v="74.641255605381161"/>
    <n v="2932"/>
    <n v="2244"/>
    <n v="76.534788540245572"/>
    <n v="7392"/>
    <n v="5573"/>
    <n v="75.39231601731602"/>
  </r>
  <r>
    <m/>
    <m/>
    <x v="1314"/>
    <x v="1273"/>
    <n v="1258"/>
    <n v="1216"/>
    <n v="96.661367249602549"/>
    <m/>
    <n v="1"/>
    <e v="#DIV/0!"/>
    <n v="1258"/>
    <n v="1217"/>
    <n v="96.74085850556439"/>
  </r>
  <r>
    <m/>
    <m/>
    <x v="1304"/>
    <x v="1263"/>
    <m/>
    <m/>
    <e v="#DIV/0!"/>
    <m/>
    <m/>
    <e v="#DIV/0!"/>
    <n v="0"/>
    <n v="0"/>
    <e v="#DIV/0!"/>
  </r>
  <r>
    <m/>
    <m/>
    <x v="1315"/>
    <x v="1274"/>
    <n v="765"/>
    <n v="825"/>
    <n v="107.84313725490196"/>
    <n v="1213"/>
    <n v="1011"/>
    <n v="83.347073371805436"/>
    <n v="1978"/>
    <n v="1836"/>
    <n v="92.821031344792715"/>
  </r>
  <r>
    <m/>
    <m/>
    <x v="1316"/>
    <x v="1275"/>
    <n v="36"/>
    <m/>
    <n v="0"/>
    <n v="25"/>
    <m/>
    <n v="0"/>
    <n v="61"/>
    <n v="0"/>
    <n v="0"/>
  </r>
  <r>
    <m/>
    <m/>
    <x v="1317"/>
    <x v="1276"/>
    <n v="4297"/>
    <n v="3205"/>
    <n v="74.586921107749589"/>
    <n v="2976"/>
    <n v="2364"/>
    <n v="79.435483870967744"/>
    <n v="7273"/>
    <n v="5569"/>
    <n v="76.570878592052793"/>
  </r>
  <r>
    <m/>
    <m/>
    <x v="1318"/>
    <x v="1277"/>
    <n v="1751"/>
    <n v="1526"/>
    <n v="87.150199885779557"/>
    <n v="2442"/>
    <n v="1836"/>
    <n v="75.18427518427518"/>
    <n v="4193"/>
    <n v="3362"/>
    <n v="80.181254471738612"/>
  </r>
  <r>
    <m/>
    <m/>
    <x v="1319"/>
    <x v="1278"/>
    <n v="325"/>
    <n v="299"/>
    <n v="92"/>
    <n v="340"/>
    <n v="334"/>
    <n v="98.235294117647058"/>
    <n v="665"/>
    <n v="633"/>
    <n v="95.187969924812037"/>
  </r>
  <r>
    <m/>
    <m/>
    <x v="1320"/>
    <x v="1279"/>
    <n v="328"/>
    <n v="299"/>
    <n v="91.158536585365852"/>
    <n v="340"/>
    <n v="334"/>
    <n v="98.235294117647058"/>
    <n v="668"/>
    <n v="633"/>
    <n v="94.76047904191617"/>
  </r>
  <r>
    <m/>
    <m/>
    <x v="1321"/>
    <x v="1280"/>
    <n v="200"/>
    <n v="171"/>
    <n v="85.5"/>
    <n v="600"/>
    <n v="486"/>
    <n v="81"/>
    <n v="800"/>
    <n v="657"/>
    <n v="82.125"/>
  </r>
  <r>
    <m/>
    <m/>
    <x v="0"/>
    <x v="0"/>
    <m/>
    <m/>
    <e v="#DIV/0!"/>
    <m/>
    <m/>
    <e v="#DIV/0!"/>
    <n v="0"/>
    <n v="0"/>
    <e v="#DIV/0!"/>
  </r>
  <r>
    <m/>
    <s v="A3. Анализе урина укупно"/>
    <x v="0"/>
    <x v="0"/>
    <n v="15453"/>
    <n v="12159"/>
    <n v="78.683750728013976"/>
    <n v="9204"/>
    <n v="6785"/>
    <n v="73.71794871794873"/>
    <n v="24657"/>
    <n v="18944"/>
    <n v="76.830109096808201"/>
  </r>
  <r>
    <m/>
    <m/>
    <x v="1322"/>
    <x v="1281"/>
    <n v="7331"/>
    <n v="5768"/>
    <n v="78.679579866321106"/>
    <n v="4376"/>
    <n v="3237"/>
    <n v="73.971663619744049"/>
    <n v="11707"/>
    <n v="9005"/>
    <n v="76.919791577688571"/>
  </r>
  <r>
    <m/>
    <m/>
    <x v="1323"/>
    <x v="1282"/>
    <n v="52"/>
    <n v="40"/>
    <n v="76.923076923076934"/>
    <n v="41"/>
    <n v="35"/>
    <n v="85.365853658536579"/>
    <n v="93"/>
    <n v="75"/>
    <n v="80.645161290322577"/>
  </r>
  <r>
    <m/>
    <m/>
    <x v="1324"/>
    <x v="1283"/>
    <n v="357"/>
    <n v="275"/>
    <n v="77.030812324929983"/>
    <n v="203"/>
    <n v="125"/>
    <n v="61.576354679802961"/>
    <n v="560"/>
    <n v="400"/>
    <n v="71.428571428571431"/>
  </r>
  <r>
    <m/>
    <m/>
    <x v="1325"/>
    <x v="1284"/>
    <n v="357"/>
    <n v="274"/>
    <n v="76.750700280112056"/>
    <n v="215"/>
    <n v="124"/>
    <n v="57.674418604651166"/>
    <n v="572"/>
    <n v="398"/>
    <n v="69.580419580419587"/>
  </r>
  <r>
    <m/>
    <m/>
    <x v="1326"/>
    <x v="1285"/>
    <n v="60"/>
    <n v="45"/>
    <n v="75"/>
    <n v="44"/>
    <n v="39"/>
    <n v="88.63636363636364"/>
    <n v="104"/>
    <n v="84"/>
    <n v="80.769230769230774"/>
  </r>
  <r>
    <m/>
    <m/>
    <x v="1327"/>
    <x v="1286"/>
    <n v="7291"/>
    <n v="5755"/>
    <n v="78.932931010835276"/>
    <n v="4323"/>
    <n v="3221"/>
    <n v="74.50844321073329"/>
    <n v="11614"/>
    <n v="8976"/>
    <n v="77.286034096779744"/>
  </r>
  <r>
    <m/>
    <m/>
    <x v="1328"/>
    <x v="1287"/>
    <m/>
    <m/>
    <e v="#DIV/0!"/>
    <m/>
    <m/>
    <e v="#DIV/0!"/>
    <n v="0"/>
    <n v="0"/>
    <e v="#DIV/0!"/>
  </r>
  <r>
    <m/>
    <m/>
    <x v="1329"/>
    <x v="1288"/>
    <n v="5"/>
    <n v="2"/>
    <n v="40"/>
    <n v="2"/>
    <n v="4"/>
    <n v="200"/>
    <n v="7"/>
    <n v="6"/>
    <n v="85.714285714285708"/>
  </r>
  <r>
    <s v="mikrobiologija"/>
    <s v="Број пацијената"/>
    <x v="0"/>
    <x v="0"/>
    <n v="4050"/>
    <n v="3458"/>
    <n v="85.382716049382708"/>
    <n v="1630"/>
    <n v="1169"/>
    <n v="71.717791411042938"/>
    <n v="5680"/>
    <n v="4627"/>
    <n v="81.461267605633807"/>
  </r>
  <r>
    <m/>
    <s v="Број прегледаних узорака"/>
    <x v="0"/>
    <x v="0"/>
    <n v="17084"/>
    <n v="14078"/>
    <n v="82.404589089206269"/>
    <n v="5397"/>
    <n v="3328"/>
    <n v="61.663887344821198"/>
    <n v="22481"/>
    <n v="17406"/>
    <n v="77.425381433210276"/>
  </r>
  <r>
    <m/>
    <s v="Б. Микробиолошке и паразитолошке анализе укупно"/>
    <x v="0"/>
    <x v="0"/>
    <n v="47880"/>
    <n v="41926"/>
    <n v="87.564745196324139"/>
    <n v="17176"/>
    <n v="12600"/>
    <n v="73.358174196553321"/>
    <n v="65056"/>
    <n v="54526"/>
    <n v="83.813944909001478"/>
  </r>
  <r>
    <m/>
    <m/>
    <x v="1217"/>
    <x v="1176"/>
    <n v="8007"/>
    <n v="7350"/>
    <n v="91.794679655301621"/>
    <n v="2687"/>
    <n v="2083"/>
    <n v="77.521399330107926"/>
    <n v="10694"/>
    <n v="9433"/>
    <n v="88.208341125864976"/>
  </r>
  <r>
    <m/>
    <m/>
    <x v="1170"/>
    <x v="1129"/>
    <n v="8506"/>
    <n v="7823"/>
    <n v="91.970373853750303"/>
    <n v="2982"/>
    <n v="2278"/>
    <n v="76.391683433936947"/>
    <n v="11488"/>
    <n v="10101"/>
    <n v="87.926532033426184"/>
  </r>
  <r>
    <m/>
    <m/>
    <x v="1330"/>
    <x v="1289"/>
    <m/>
    <m/>
    <e v="#DIV/0!"/>
    <m/>
    <m/>
    <e v="#DIV/0!"/>
    <n v="0"/>
    <n v="0"/>
    <e v="#DIV/0!"/>
  </r>
  <r>
    <m/>
    <m/>
    <x v="1331"/>
    <x v="1290"/>
    <m/>
    <m/>
    <e v="#DIV/0!"/>
    <m/>
    <m/>
    <e v="#DIV/0!"/>
    <n v="0"/>
    <n v="0"/>
    <e v="#DIV/0!"/>
  </r>
  <r>
    <m/>
    <m/>
    <x v="1332"/>
    <x v="1291"/>
    <n v="396"/>
    <n v="355"/>
    <n v="89.646464646464651"/>
    <n v="20"/>
    <n v="5"/>
    <n v="25"/>
    <n v="416"/>
    <n v="360"/>
    <n v="86.538461538461547"/>
  </r>
  <r>
    <m/>
    <m/>
    <x v="1333"/>
    <x v="1292"/>
    <n v="32"/>
    <n v="29"/>
    <n v="90.625"/>
    <n v="1"/>
    <n v="1"/>
    <n v="100"/>
    <n v="33"/>
    <n v="30"/>
    <n v="90.909090909090907"/>
  </r>
  <r>
    <m/>
    <m/>
    <x v="1334"/>
    <x v="1293"/>
    <n v="246"/>
    <n v="235"/>
    <n v="95.528455284552848"/>
    <n v="157"/>
    <n v="100"/>
    <n v="63.694267515923563"/>
    <n v="403"/>
    <n v="335"/>
    <n v="83.126550868486348"/>
  </r>
  <r>
    <m/>
    <m/>
    <x v="1335"/>
    <x v="1294"/>
    <n v="1269"/>
    <n v="1110"/>
    <n v="87.470449172576835"/>
    <n v="263"/>
    <n v="207"/>
    <n v="78.707224334600753"/>
    <n v="1532"/>
    <n v="1317"/>
    <n v="85.96605744125327"/>
  </r>
  <r>
    <m/>
    <m/>
    <x v="1336"/>
    <x v="1295"/>
    <n v="791"/>
    <n v="641"/>
    <n v="81.036662452591656"/>
    <n v="66"/>
    <n v="43"/>
    <n v="65.151515151515156"/>
    <n v="857"/>
    <n v="684"/>
    <n v="79.813302217036181"/>
  </r>
  <r>
    <m/>
    <m/>
    <x v="1337"/>
    <x v="1296"/>
    <n v="8"/>
    <n v="4"/>
    <n v="50"/>
    <n v="1"/>
    <n v="1"/>
    <n v="100"/>
    <n v="9"/>
    <n v="5"/>
    <n v="55.555555555555557"/>
  </r>
  <r>
    <m/>
    <m/>
    <x v="1338"/>
    <x v="1297"/>
    <n v="260"/>
    <n v="222"/>
    <n v="85.384615384615387"/>
    <n v="347"/>
    <n v="276"/>
    <n v="79.538904899135446"/>
    <n v="607"/>
    <n v="498"/>
    <n v="82.042833607907738"/>
  </r>
  <r>
    <m/>
    <m/>
    <x v="1339"/>
    <x v="1298"/>
    <n v="2"/>
    <n v="8"/>
    <n v="400"/>
    <n v="1"/>
    <m/>
    <n v="0"/>
    <n v="3"/>
    <n v="8"/>
    <n v="266.66666666666663"/>
  </r>
  <r>
    <m/>
    <m/>
    <x v="1340"/>
    <x v="1299"/>
    <n v="213"/>
    <n v="137"/>
    <n v="64.319248826291073"/>
    <n v="147"/>
    <n v="66"/>
    <n v="44.897959183673471"/>
    <n v="360"/>
    <n v="203"/>
    <n v="56.388888888888886"/>
  </r>
  <r>
    <m/>
    <m/>
    <x v="1341"/>
    <x v="1300"/>
    <m/>
    <n v="1"/>
    <e v="#DIV/0!"/>
    <n v="1"/>
    <n v="5"/>
    <n v="500"/>
    <n v="1"/>
    <n v="6"/>
    <n v="600"/>
  </r>
  <r>
    <m/>
    <m/>
    <x v="1342"/>
    <x v="1301"/>
    <n v="67"/>
    <n v="55"/>
    <n v="82.089552238805979"/>
    <n v="24"/>
    <n v="6"/>
    <n v="25"/>
    <n v="91"/>
    <n v="61"/>
    <n v="67.032967032967022"/>
  </r>
  <r>
    <m/>
    <m/>
    <x v="1343"/>
    <x v="1302"/>
    <n v="66"/>
    <n v="71"/>
    <n v="107.57575757575756"/>
    <n v="7"/>
    <n v="6"/>
    <n v="85.714285714285708"/>
    <n v="73"/>
    <n v="77"/>
    <n v="105.47945205479452"/>
  </r>
  <r>
    <m/>
    <m/>
    <x v="1344"/>
    <x v="1303"/>
    <n v="467"/>
    <n v="352"/>
    <n v="75.37473233404711"/>
    <n v="118"/>
    <n v="108"/>
    <n v="91.525423728813564"/>
    <n v="585"/>
    <n v="460"/>
    <n v="78.632478632478637"/>
  </r>
  <r>
    <m/>
    <m/>
    <x v="1345"/>
    <x v="1304"/>
    <m/>
    <n v="1"/>
    <e v="#DIV/0!"/>
    <n v="1"/>
    <m/>
    <n v="0"/>
    <n v="1"/>
    <n v="1"/>
    <n v="100"/>
  </r>
  <r>
    <m/>
    <m/>
    <x v="1346"/>
    <x v="1305"/>
    <n v="3562"/>
    <n v="3199"/>
    <n v="89.809096013475582"/>
    <n v="1159"/>
    <n v="966"/>
    <n v="83.347713546160492"/>
    <n v="4721"/>
    <n v="4165"/>
    <n v="88.222834145308198"/>
  </r>
  <r>
    <m/>
    <m/>
    <x v="1347"/>
    <x v="1306"/>
    <n v="1"/>
    <n v="1"/>
    <n v="100"/>
    <n v="1"/>
    <m/>
    <n v="0"/>
    <n v="2"/>
    <n v="1"/>
    <n v="50"/>
  </r>
  <r>
    <m/>
    <m/>
    <x v="1348"/>
    <x v="1307"/>
    <n v="207"/>
    <n v="180"/>
    <n v="86.956521739130437"/>
    <n v="87"/>
    <n v="61"/>
    <n v="70.114942528735639"/>
    <n v="294"/>
    <n v="241"/>
    <n v="81.972789115646265"/>
  </r>
  <r>
    <m/>
    <m/>
    <x v="1349"/>
    <x v="1308"/>
    <n v="73"/>
    <n v="69"/>
    <n v="94.520547945205479"/>
    <n v="128"/>
    <n v="111"/>
    <n v="86.71875"/>
    <n v="201"/>
    <n v="180"/>
    <n v="89.552238805970148"/>
  </r>
  <r>
    <m/>
    <m/>
    <x v="1350"/>
    <x v="1309"/>
    <n v="2"/>
    <n v="10"/>
    <n v="500"/>
    <n v="159"/>
    <n v="163"/>
    <n v="102.51572327044025"/>
    <n v="161"/>
    <n v="173"/>
    <n v="107.45341614906832"/>
  </r>
  <r>
    <m/>
    <m/>
    <x v="1351"/>
    <x v="1310"/>
    <n v="150"/>
    <n v="166"/>
    <n v="110.66666666666667"/>
    <n v="142"/>
    <n v="174"/>
    <n v="122.53521126760563"/>
    <n v="292"/>
    <n v="340"/>
    <n v="116.43835616438356"/>
  </r>
  <r>
    <m/>
    <m/>
    <x v="1352"/>
    <x v="1311"/>
    <n v="1392"/>
    <n v="1147"/>
    <n v="82.399425287356323"/>
    <n v="579"/>
    <n v="462"/>
    <n v="79.792746113989637"/>
    <n v="1971"/>
    <n v="1609"/>
    <n v="81.633688483003553"/>
  </r>
  <r>
    <m/>
    <m/>
    <x v="1353"/>
    <x v="1312"/>
    <n v="791"/>
    <n v="713"/>
    <n v="90.139064475347666"/>
    <n v="87"/>
    <n v="44"/>
    <n v="50.574712643678168"/>
    <n v="878"/>
    <n v="757"/>
    <n v="86.218678815489753"/>
  </r>
  <r>
    <m/>
    <m/>
    <x v="1354"/>
    <x v="1313"/>
    <n v="2536"/>
    <n v="2298"/>
    <n v="90.615141955835966"/>
    <n v="990"/>
    <n v="722"/>
    <n v="72.929292929292927"/>
    <n v="3526"/>
    <n v="3020"/>
    <n v="85.649461145774254"/>
  </r>
  <r>
    <m/>
    <m/>
    <x v="1355"/>
    <x v="1314"/>
    <m/>
    <n v="1"/>
    <e v="#DIV/0!"/>
    <n v="1"/>
    <m/>
    <n v="0"/>
    <n v="1"/>
    <n v="1"/>
    <n v="100"/>
  </r>
  <r>
    <m/>
    <m/>
    <x v="1356"/>
    <x v="1315"/>
    <m/>
    <m/>
    <e v="#DIV/0!"/>
    <m/>
    <m/>
    <e v="#DIV/0!"/>
    <n v="0"/>
    <n v="0"/>
    <e v="#DIV/0!"/>
  </r>
  <r>
    <m/>
    <m/>
    <x v="1357"/>
    <x v="1316"/>
    <m/>
    <n v="1"/>
    <e v="#DIV/0!"/>
    <n v="1"/>
    <m/>
    <n v="0"/>
    <n v="1"/>
    <n v="1"/>
    <n v="100"/>
  </r>
  <r>
    <m/>
    <m/>
    <x v="387"/>
    <x v="380"/>
    <n v="2372"/>
    <n v="2033"/>
    <n v="85.708263069139974"/>
    <n v="733"/>
    <n v="639"/>
    <n v="87.17598908594816"/>
    <n v="3105"/>
    <n v="2672"/>
    <n v="86.054750402576488"/>
  </r>
  <r>
    <m/>
    <m/>
    <x v="124"/>
    <x v="123"/>
    <n v="8349"/>
    <n v="7367"/>
    <n v="88.238112348784284"/>
    <n v="2689"/>
    <n v="2111"/>
    <n v="78.505020453700254"/>
    <n v="11038"/>
    <n v="9478"/>
    <n v="85.867004892190607"/>
  </r>
  <r>
    <m/>
    <m/>
    <x v="1358"/>
    <x v="1317"/>
    <n v="458"/>
    <n v="383"/>
    <n v="83.624454148471614"/>
    <n v="73"/>
    <n v="30"/>
    <n v="41.095890410958901"/>
    <n v="531"/>
    <n v="413"/>
    <n v="77.777777777777786"/>
  </r>
  <r>
    <m/>
    <m/>
    <x v="1359"/>
    <x v="1318"/>
    <n v="5"/>
    <n v="13"/>
    <n v="260"/>
    <n v="1"/>
    <m/>
    <n v="0"/>
    <n v="6"/>
    <n v="13"/>
    <n v="216.66666666666666"/>
  </r>
  <r>
    <m/>
    <m/>
    <x v="1360"/>
    <x v="1319"/>
    <m/>
    <m/>
    <e v="#DIV/0!"/>
    <m/>
    <m/>
    <e v="#DIV/0!"/>
    <n v="0"/>
    <n v="0"/>
    <e v="#DIV/0!"/>
  </r>
  <r>
    <m/>
    <m/>
    <x v="1361"/>
    <x v="1320"/>
    <n v="36"/>
    <n v="15"/>
    <n v="41.666666666666671"/>
    <n v="5"/>
    <m/>
    <n v="0"/>
    <n v="41"/>
    <n v="15"/>
    <n v="36.585365853658537"/>
  </r>
  <r>
    <m/>
    <m/>
    <x v="1362"/>
    <x v="1321"/>
    <n v="451"/>
    <n v="377"/>
    <n v="83.592017738359203"/>
    <n v="75"/>
    <n v="31"/>
    <n v="41.333333333333336"/>
    <n v="526"/>
    <n v="408"/>
    <n v="77.566539923954366"/>
  </r>
  <r>
    <m/>
    <m/>
    <x v="1363"/>
    <x v="1322"/>
    <n v="805"/>
    <n v="635"/>
    <n v="78.881987577639762"/>
    <n v="241"/>
    <n v="151"/>
    <n v="62.655601659751035"/>
    <n v="1046"/>
    <n v="786"/>
    <n v="75.143403441682594"/>
  </r>
  <r>
    <m/>
    <m/>
    <x v="1364"/>
    <x v="1323"/>
    <n v="422"/>
    <n v="353"/>
    <n v="83.649289099526072"/>
    <n v="94"/>
    <n v="53"/>
    <n v="56.38297872340425"/>
    <n v="516"/>
    <n v="406"/>
    <n v="78.68217054263566"/>
  </r>
  <r>
    <m/>
    <m/>
    <x v="1365"/>
    <x v="1324"/>
    <n v="2681"/>
    <n v="2189"/>
    <n v="81.648638567698612"/>
    <n v="933"/>
    <n v="661"/>
    <n v="70.846730975348336"/>
    <n v="3614"/>
    <n v="2850"/>
    <n v="78.859988931931383"/>
  </r>
  <r>
    <m/>
    <m/>
    <x v="1366"/>
    <x v="1325"/>
    <m/>
    <m/>
    <e v="#DIV/0!"/>
    <m/>
    <m/>
    <e v="#DIV/0!"/>
    <n v="0"/>
    <n v="0"/>
    <e v="#DIV/0!"/>
  </r>
  <r>
    <m/>
    <m/>
    <x v="1367"/>
    <x v="1326"/>
    <m/>
    <m/>
    <e v="#DIV/0!"/>
    <m/>
    <m/>
    <e v="#DIV/0!"/>
    <n v="0"/>
    <n v="0"/>
    <e v="#DIV/0!"/>
  </r>
  <r>
    <m/>
    <m/>
    <x v="1368"/>
    <x v="1327"/>
    <m/>
    <m/>
    <e v="#DIV/0!"/>
    <m/>
    <m/>
    <e v="#DIV/0!"/>
    <n v="0"/>
    <n v="0"/>
    <e v="#DIV/0!"/>
  </r>
  <r>
    <m/>
    <m/>
    <x v="1369"/>
    <x v="1328"/>
    <m/>
    <m/>
    <e v="#DIV/0!"/>
    <m/>
    <m/>
    <e v="#DIV/0!"/>
    <n v="0"/>
    <n v="0"/>
    <e v="#DIV/0!"/>
  </r>
  <r>
    <m/>
    <m/>
    <x v="1370"/>
    <x v="1329"/>
    <n v="371"/>
    <n v="333"/>
    <n v="89.757412398921829"/>
    <n v="249"/>
    <n v="170"/>
    <n v="68.273092369477922"/>
    <n v="620"/>
    <n v="503"/>
    <n v="81.129032258064512"/>
  </r>
  <r>
    <m/>
    <m/>
    <x v="1371"/>
    <x v="1330"/>
    <n v="12"/>
    <n v="2"/>
    <n v="16.666666666666664"/>
    <n v="4"/>
    <m/>
    <n v="0"/>
    <n v="16"/>
    <n v="2"/>
    <n v="12.5"/>
  </r>
  <r>
    <m/>
    <m/>
    <x v="1000"/>
    <x v="984"/>
    <n v="506"/>
    <n v="458"/>
    <n v="90.51383399209486"/>
    <n v="10"/>
    <n v="17"/>
    <n v="170"/>
    <n v="516"/>
    <n v="475"/>
    <n v="92.054263565891475"/>
  </r>
  <r>
    <m/>
    <m/>
    <x v="1372"/>
    <x v="1331"/>
    <n v="142"/>
    <n v="145"/>
    <n v="102.11267605633803"/>
    <n v="124"/>
    <n v="79"/>
    <n v="63.70967741935484"/>
    <n v="266"/>
    <n v="224"/>
    <n v="84.210526315789465"/>
  </r>
  <r>
    <m/>
    <m/>
    <x v="1184"/>
    <x v="1143"/>
    <n v="347"/>
    <n v="336"/>
    <n v="96.829971181556189"/>
    <n v="275"/>
    <n v="175"/>
    <n v="63.636363636363633"/>
    <n v="622"/>
    <n v="511"/>
    <n v="82.154340836012864"/>
  </r>
  <r>
    <m/>
    <m/>
    <x v="1186"/>
    <x v="1145"/>
    <n v="471"/>
    <n v="430"/>
    <n v="91.295116772823775"/>
    <n v="274"/>
    <n v="173"/>
    <n v="63.138686131386855"/>
    <n v="745"/>
    <n v="603"/>
    <n v="80.939597315436245"/>
  </r>
  <r>
    <m/>
    <m/>
    <x v="1187"/>
    <x v="1146"/>
    <n v="501"/>
    <n v="458"/>
    <n v="91.417165668662676"/>
    <n v="316"/>
    <n v="197"/>
    <n v="62.341772151898731"/>
    <n v="817"/>
    <n v="655"/>
    <n v="80.171358629130964"/>
  </r>
  <r>
    <m/>
    <m/>
    <x v="1189"/>
    <x v="1148"/>
    <n v="25"/>
    <n v="18"/>
    <n v="72"/>
    <m/>
    <m/>
    <e v="#DIV/0!"/>
    <n v="25"/>
    <n v="18"/>
    <n v="72"/>
  </r>
  <r>
    <m/>
    <m/>
    <x v="217"/>
    <x v="214"/>
    <n v="6"/>
    <n v="29"/>
    <n v="483.33333333333331"/>
    <n v="1"/>
    <n v="84"/>
    <n v="8400"/>
    <n v="7"/>
    <n v="113"/>
    <n v="1614.2857142857142"/>
  </r>
  <r>
    <m/>
    <m/>
    <x v="1373"/>
    <x v="1332"/>
    <n v="61"/>
    <n v="55"/>
    <n v="90.163934426229503"/>
    <n v="2"/>
    <n v="2"/>
    <n v="100"/>
    <n v="63"/>
    <n v="57"/>
    <n v="90.476190476190482"/>
  </r>
  <r>
    <m/>
    <m/>
    <x v="1374"/>
    <x v="1333"/>
    <n v="69"/>
    <n v="42"/>
    <n v="60.869565217391312"/>
    <n v="1"/>
    <n v="3"/>
    <n v="300"/>
    <n v="70"/>
    <n v="45"/>
    <n v="64.285714285714292"/>
  </r>
  <r>
    <m/>
    <m/>
    <x v="1375"/>
    <x v="1334"/>
    <n v="53"/>
    <n v="35"/>
    <n v="66.037735849056602"/>
    <n v="10"/>
    <n v="3"/>
    <n v="30"/>
    <n v="63"/>
    <n v="38"/>
    <n v="60.317460317460316"/>
  </r>
  <r>
    <m/>
    <m/>
    <x v="217"/>
    <x v="214"/>
    <n v="344"/>
    <m/>
    <n v="0"/>
    <n v="424"/>
    <m/>
    <n v="0"/>
    <n v="768"/>
    <n v="0"/>
    <n v="0"/>
  </r>
  <r>
    <m/>
    <m/>
    <x v="218"/>
    <x v="215"/>
    <n v="345"/>
    <n v="29"/>
    <n v="8.4057971014492754"/>
    <n v="426"/>
    <n v="85"/>
    <n v="19.953051643192488"/>
    <n v="771"/>
    <n v="114"/>
    <n v="14.785992217898833"/>
  </r>
  <r>
    <m/>
    <m/>
    <x v="1376"/>
    <x v="1335"/>
    <n v="3"/>
    <n v="6"/>
    <n v="200"/>
    <n v="56"/>
    <n v="48"/>
    <n v="85.714285714285708"/>
    <n v="59"/>
    <n v="54"/>
    <n v="91.525423728813564"/>
  </r>
  <r>
    <m/>
    <m/>
    <x v="19"/>
    <x v="19"/>
    <n v="1"/>
    <m/>
    <n v="0"/>
    <n v="1"/>
    <m/>
    <n v="0"/>
    <n v="2"/>
    <n v="0"/>
    <n v="0"/>
  </r>
  <r>
    <m/>
    <m/>
    <x v="1350"/>
    <x v="1309"/>
    <m/>
    <m/>
    <e v="#DIV/0!"/>
    <n v="2"/>
    <m/>
    <n v="0"/>
    <n v="2"/>
    <n v="0"/>
    <n v="0"/>
  </r>
  <r>
    <m/>
    <m/>
    <x v="216"/>
    <x v="213"/>
    <m/>
    <n v="6"/>
    <e v="#DIV/0!"/>
    <m/>
    <m/>
    <e v="#DIV/0!"/>
    <n v="0"/>
    <n v="6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Број пацијената"/>
    <x v="0"/>
    <x v="0"/>
    <m/>
    <m/>
    <e v="#DIV/0!"/>
    <m/>
    <m/>
    <e v="#DIV/0!"/>
    <n v="0"/>
    <n v="0"/>
    <e v="#DIV/0!"/>
  </r>
  <r>
    <m/>
    <s v="Број прегледаних узорака"/>
    <x v="0"/>
    <x v="0"/>
    <m/>
    <m/>
    <e v="#DIV/0!"/>
    <m/>
    <m/>
    <e v="#DIV/0!"/>
    <n v="0"/>
    <n v="0"/>
    <e v="#DIV/0!"/>
  </r>
  <r>
    <m/>
    <s v="В. Патохистолошке анализе укупно"/>
    <x v="0"/>
    <x v="0"/>
    <n v="0"/>
    <m/>
    <e v="#DIV/0!"/>
    <n v="0"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Број пацијената"/>
    <x v="0"/>
    <x v="0"/>
    <m/>
    <m/>
    <e v="#DIV/0!"/>
    <m/>
    <m/>
    <e v="#DIV/0!"/>
    <n v="0"/>
    <n v="0"/>
    <e v="#DIV/0!"/>
  </r>
  <r>
    <m/>
    <s v="Број прегледаних узорака"/>
    <x v="0"/>
    <x v="0"/>
    <m/>
    <m/>
    <e v="#DIV/0!"/>
    <m/>
    <m/>
    <e v="#DIV/0!"/>
    <n v="0"/>
    <n v="0"/>
    <e v="#DIV/0!"/>
  </r>
  <r>
    <m/>
    <s v="В1 АНАЛИЗЕ ОРГАНИЗОВАНОГ СКРИНИНГА  РАКА*"/>
    <x v="0"/>
    <x v="0"/>
    <m/>
    <m/>
    <e v="#DIV/0!"/>
    <m/>
    <m/>
    <e v="#DIV/0!"/>
    <n v="0"/>
    <n v="0"/>
    <e v="#DIV/0!"/>
  </r>
  <r>
    <m/>
    <m/>
    <x v="1377"/>
    <x v="1336"/>
    <m/>
    <m/>
    <e v="#DIV/0!"/>
    <m/>
    <m/>
    <e v="#DIV/0!"/>
    <n v="0"/>
    <n v="0"/>
    <e v="#DIV/0!"/>
  </r>
  <r>
    <m/>
    <m/>
    <x v="1378"/>
    <x v="1337"/>
    <m/>
    <m/>
    <e v="#DIV/0!"/>
    <m/>
    <m/>
    <e v="#DIV/0!"/>
    <n v="0"/>
    <n v="0"/>
    <e v="#DIV/0!"/>
  </r>
  <r>
    <m/>
    <m/>
    <x v="1379"/>
    <x v="1338"/>
    <m/>
    <m/>
    <e v="#DIV/0!"/>
    <m/>
    <m/>
    <e v="#DIV/0!"/>
    <n v="0"/>
    <n v="0"/>
    <e v="#DIV/0!"/>
  </r>
  <r>
    <m/>
    <m/>
    <x v="1380"/>
    <x v="1339"/>
    <m/>
    <m/>
    <e v="#DIV/0!"/>
    <m/>
    <m/>
    <e v="#DIV/0!"/>
    <n v="0"/>
    <n v="0"/>
    <e v="#DIV/0!"/>
  </r>
  <r>
    <m/>
    <m/>
    <x v="1381"/>
    <x v="1340"/>
    <m/>
    <m/>
    <e v="#DIV/0!"/>
    <m/>
    <m/>
    <e v="#DIV/0!"/>
    <n v="0"/>
    <n v="0"/>
    <e v="#DIV/0!"/>
  </r>
  <r>
    <m/>
    <s v="Број пацијената"/>
    <x v="0"/>
    <x v="0"/>
    <m/>
    <m/>
    <e v="#DIV/0!"/>
    <m/>
    <m/>
    <e v="#DIV/0!"/>
    <n v="0"/>
    <n v="0"/>
    <e v="#DIV/0!"/>
  </r>
  <r>
    <m/>
    <s v="Број прегледаних узорака"/>
    <x v="0"/>
    <x v="0"/>
    <m/>
    <m/>
    <e v="#DIV/0!"/>
    <m/>
    <m/>
    <e v="#DIV/0!"/>
    <n v="0"/>
    <n v="0"/>
    <e v="#DIV/0!"/>
  </r>
  <r>
    <m/>
    <s v="Г. ЦИТОЛОШКА ЛАБОРАТОРИЈА-АНАЛИЗЕ ОРГАНИЗОВАНОГ СКРИНИНГА  РАКА  ГРЛИЋА МАТЕРИЦЕ**"/>
    <x v="0"/>
    <x v="0"/>
    <m/>
    <m/>
    <e v="#DIV/0!"/>
    <m/>
    <m/>
    <e v="#DIV/0!"/>
    <n v="0"/>
    <n v="0"/>
    <e v="#DIV/0!"/>
  </r>
  <r>
    <m/>
    <m/>
    <x v="1382"/>
    <x v="1341"/>
    <m/>
    <m/>
    <e v="#DIV/0!"/>
    <m/>
    <m/>
    <e v="#DIV/0!"/>
    <n v="0"/>
    <n v="0"/>
    <e v="#DIV/0!"/>
  </r>
  <r>
    <m/>
    <m/>
    <x v="1383"/>
    <x v="1342"/>
    <m/>
    <m/>
    <e v="#DIV/0!"/>
    <m/>
    <m/>
    <e v="#DIV/0!"/>
    <n v="0"/>
    <n v="0"/>
    <e v="#DIV/0!"/>
  </r>
  <r>
    <m/>
    <m/>
    <x v="1384"/>
    <x v="1343"/>
    <m/>
    <m/>
    <e v="#DIV/0!"/>
    <m/>
    <m/>
    <e v="#DIV/0!"/>
    <n v="0"/>
    <n v="0"/>
    <e v="#DIV/0!"/>
  </r>
  <r>
    <m/>
    <s v="Број пацијената"/>
    <x v="0"/>
    <x v="0"/>
    <m/>
    <m/>
    <e v="#DIV/0!"/>
    <m/>
    <m/>
    <e v="#DIV/0!"/>
    <n v="0"/>
    <n v="0"/>
    <e v="#DIV/0!"/>
  </r>
  <r>
    <m/>
    <s v="Број прегледаних узорака"/>
    <x v="0"/>
    <x v="0"/>
    <m/>
    <m/>
    <e v="#DIV/0!"/>
    <m/>
    <m/>
    <e v="#DIV/0!"/>
    <n v="0"/>
    <n v="0"/>
    <e v="#DIV/0!"/>
  </r>
  <r>
    <m/>
    <s v="Д. ЦИТОГЕНЕТСКА ЛАБОРАТОРИЈА АНАЛИЗЕ УКУПНО"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Број пацијената"/>
    <x v="0"/>
    <x v="0"/>
    <m/>
    <m/>
    <e v="#DIV/0!"/>
    <m/>
    <m/>
    <e v="#DIV/0!"/>
    <n v="0"/>
    <n v="0"/>
    <e v="#DIV/0!"/>
  </r>
  <r>
    <m/>
    <s v="Број прегледаних узорака"/>
    <x v="0"/>
    <x v="0"/>
    <m/>
    <m/>
    <e v="#DIV/0!"/>
    <m/>
    <m/>
    <e v="#DIV/0!"/>
    <n v="0"/>
    <n v="0"/>
    <e v="#DIV/0!"/>
  </r>
  <r>
    <m/>
    <s v="Ђ.   ОСТАЛЕ ЛАБОРАТОРИЈЕ ____________________   (навести које)"/>
    <x v="0"/>
    <x v="0"/>
    <m/>
    <m/>
    <e v="#DIV/0!"/>
    <m/>
    <m/>
    <e v="#DIV/0!"/>
    <n v="0"/>
    <n v="0"/>
    <e v="#DIV/0!"/>
  </r>
  <r>
    <m/>
    <s v="БРОЈ ПАЦИЈЕНАТА-УКУПНО"/>
    <x v="0"/>
    <x v="0"/>
    <n v="21080"/>
    <n v="17601"/>
    <n v="83.496204933586341"/>
    <n v="7865"/>
    <n v="6122"/>
    <n v="77.838525111252395"/>
    <n v="28945"/>
    <n v="23723"/>
    <n v="81.958887545344624"/>
  </r>
  <r>
    <m/>
    <s v="БРОЈ ПРЕГЛЕДАНИХ УЗОРАКА-УКУПНО"/>
    <x v="0"/>
    <x v="0"/>
    <n v="87776"/>
    <n v="72526"/>
    <n v="82.62623040466643"/>
    <n v="48120"/>
    <n v="36055"/>
    <n v="74.927265170407324"/>
    <n v="135896"/>
    <n v="108581"/>
    <n v="79.900070642255841"/>
  </r>
  <r>
    <m/>
    <s v="ЛАБОРАТОРИЈСКЕ АНАЛИЗЕ -УКУПНО"/>
    <x v="0"/>
    <x v="0"/>
    <n v="446527"/>
    <n v="387547"/>
    <n v="86.791392233840284"/>
    <n v="257771"/>
    <n v="207698"/>
    <n v="80.574618556781019"/>
    <n v="704298"/>
    <n v="595245"/>
    <n v="84.516071322082411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Služba radiodijagnostike i odsek ct"/>
    <m/>
    <x v="0"/>
    <x v="0"/>
    <m/>
    <m/>
    <m/>
    <m/>
    <m/>
    <m/>
    <m/>
    <m/>
    <m/>
  </r>
  <r>
    <m/>
    <s v="Рендген дијагностика  ( 6 апарата и 3 смене)"/>
    <x v="0"/>
    <x v="0"/>
    <m/>
    <m/>
    <m/>
    <m/>
    <m/>
    <m/>
    <m/>
    <m/>
    <m/>
  </r>
  <r>
    <m/>
    <s v="Број прегледаних пацијената"/>
    <x v="0"/>
    <x v="0"/>
    <n v="18475"/>
    <n v="13666"/>
    <n v="73.970230040595396"/>
    <n v="2126"/>
    <n v="1593"/>
    <n v="74.929444967074318"/>
    <n v="20601"/>
    <n v="15259"/>
    <n v="74.069219940779575"/>
  </r>
  <r>
    <m/>
    <s v="Укупан број услуга"/>
    <x v="0"/>
    <x v="0"/>
    <n v="34151"/>
    <n v="26366"/>
    <n v="77.204181429533548"/>
    <n v="2935"/>
    <n v="1999"/>
    <n v="68.109028960817724"/>
    <n v="37086"/>
    <n v="28365"/>
    <n v="76.484387639540529"/>
  </r>
  <r>
    <m/>
    <m/>
    <x v="1385"/>
    <x v="1344"/>
    <m/>
    <m/>
    <e v="#DIV/0!"/>
    <n v="8"/>
    <n v="3"/>
    <n v="37.5"/>
    <n v="8"/>
    <n v="3"/>
    <n v="37.5"/>
  </r>
  <r>
    <m/>
    <m/>
    <x v="1386"/>
    <x v="1345"/>
    <m/>
    <m/>
    <e v="#DIV/0!"/>
    <n v="3"/>
    <n v="7"/>
    <n v="233.33333333333334"/>
    <n v="3"/>
    <n v="7"/>
    <n v="233.33333333333334"/>
  </r>
  <r>
    <m/>
    <m/>
    <x v="1387"/>
    <x v="1346"/>
    <m/>
    <m/>
    <e v="#DIV/0!"/>
    <n v="5"/>
    <m/>
    <n v="0"/>
    <n v="5"/>
    <n v="0"/>
    <n v="0"/>
  </r>
  <r>
    <m/>
    <m/>
    <x v="1388"/>
    <x v="1347"/>
    <m/>
    <m/>
    <e v="#DIV/0!"/>
    <n v="19"/>
    <n v="5"/>
    <n v="26.315789473684209"/>
    <n v="19"/>
    <n v="5"/>
    <n v="26.315789473684209"/>
  </r>
  <r>
    <m/>
    <m/>
    <x v="1389"/>
    <x v="1348"/>
    <m/>
    <m/>
    <e v="#DIV/0!"/>
    <n v="8"/>
    <n v="2"/>
    <n v="25"/>
    <n v="8"/>
    <n v="2"/>
    <n v="25"/>
  </r>
  <r>
    <m/>
    <m/>
    <x v="1390"/>
    <x v="1349"/>
    <m/>
    <m/>
    <e v="#DIV/0!"/>
    <n v="9"/>
    <n v="4"/>
    <n v="44.444444444444443"/>
    <n v="9"/>
    <n v="4"/>
    <n v="44.444444444444443"/>
  </r>
  <r>
    <m/>
    <m/>
    <x v="1391"/>
    <x v="1350"/>
    <m/>
    <m/>
    <e v="#DIV/0!"/>
    <n v="35"/>
    <n v="24"/>
    <n v="68.571428571428569"/>
    <n v="35"/>
    <n v="24"/>
    <n v="68.571428571428569"/>
  </r>
  <r>
    <m/>
    <m/>
    <x v="1392"/>
    <x v="1351"/>
    <n v="1"/>
    <m/>
    <n v="0"/>
    <n v="82"/>
    <n v="41"/>
    <n v="50"/>
    <n v="83"/>
    <n v="41"/>
    <n v="49.397590361445779"/>
  </r>
  <r>
    <m/>
    <m/>
    <x v="1393"/>
    <x v="1352"/>
    <m/>
    <m/>
    <e v="#DIV/0!"/>
    <n v="19"/>
    <n v="11"/>
    <n v="57.894736842105267"/>
    <n v="19"/>
    <n v="11"/>
    <n v="57.894736842105267"/>
  </r>
  <r>
    <m/>
    <m/>
    <x v="1394"/>
    <x v="1353"/>
    <m/>
    <m/>
    <e v="#DIV/0!"/>
    <n v="17"/>
    <n v="17"/>
    <n v="100"/>
    <n v="17"/>
    <n v="17"/>
    <n v="100"/>
  </r>
  <r>
    <m/>
    <m/>
    <x v="1395"/>
    <x v="1354"/>
    <m/>
    <m/>
    <e v="#DIV/0!"/>
    <n v="3"/>
    <n v="1"/>
    <n v="33.333333333333329"/>
    <n v="3"/>
    <n v="1"/>
    <n v="33.333333333333329"/>
  </r>
  <r>
    <m/>
    <m/>
    <x v="1396"/>
    <x v="1355"/>
    <m/>
    <m/>
    <e v="#DIV/0!"/>
    <n v="30"/>
    <n v="11"/>
    <n v="36.666666666666664"/>
    <n v="30"/>
    <n v="11"/>
    <n v="36.666666666666664"/>
  </r>
  <r>
    <m/>
    <m/>
    <x v="1397"/>
    <x v="1356"/>
    <m/>
    <m/>
    <e v="#DIV/0!"/>
    <n v="128"/>
    <n v="89"/>
    <n v="69.53125"/>
    <n v="128"/>
    <n v="89"/>
    <n v="69.53125"/>
  </r>
  <r>
    <m/>
    <m/>
    <x v="1398"/>
    <x v="1357"/>
    <m/>
    <m/>
    <e v="#DIV/0!"/>
    <n v="83"/>
    <n v="62"/>
    <n v="74.698795180722882"/>
    <n v="83"/>
    <n v="62"/>
    <n v="74.698795180722882"/>
  </r>
  <r>
    <m/>
    <m/>
    <x v="1399"/>
    <x v="1358"/>
    <m/>
    <m/>
    <e v="#DIV/0!"/>
    <n v="2"/>
    <n v="5"/>
    <n v="250"/>
    <n v="2"/>
    <n v="5"/>
    <n v="250"/>
  </r>
  <r>
    <m/>
    <m/>
    <x v="1400"/>
    <x v="1359"/>
    <m/>
    <m/>
    <e v="#DIV/0!"/>
    <n v="22"/>
    <n v="12"/>
    <n v="54.54545454545454"/>
    <n v="22"/>
    <n v="12"/>
    <n v="54.54545454545454"/>
  </r>
  <r>
    <m/>
    <m/>
    <x v="1401"/>
    <x v="1360"/>
    <m/>
    <m/>
    <e v="#DIV/0!"/>
    <n v="3"/>
    <n v="3"/>
    <n v="100"/>
    <n v="3"/>
    <n v="3"/>
    <n v="100"/>
  </r>
  <r>
    <m/>
    <m/>
    <x v="1402"/>
    <x v="1361"/>
    <m/>
    <m/>
    <e v="#DIV/0!"/>
    <n v="4"/>
    <n v="3"/>
    <n v="75"/>
    <n v="4"/>
    <n v="3"/>
    <n v="75"/>
  </r>
  <r>
    <m/>
    <m/>
    <x v="1403"/>
    <x v="1362"/>
    <m/>
    <m/>
    <e v="#DIV/0!"/>
    <n v="4"/>
    <n v="1"/>
    <n v="25"/>
    <n v="4"/>
    <n v="1"/>
    <n v="25"/>
  </r>
  <r>
    <m/>
    <m/>
    <x v="1404"/>
    <x v="1363"/>
    <m/>
    <m/>
    <e v="#DIV/0!"/>
    <m/>
    <m/>
    <e v="#DIV/0!"/>
    <n v="0"/>
    <n v="0"/>
    <e v="#DIV/0!"/>
  </r>
  <r>
    <m/>
    <m/>
    <x v="1405"/>
    <x v="1364"/>
    <m/>
    <m/>
    <e v="#DIV/0!"/>
    <n v="51"/>
    <n v="38"/>
    <n v="74.509803921568633"/>
    <n v="51"/>
    <n v="38"/>
    <n v="74.509803921568633"/>
  </r>
  <r>
    <m/>
    <m/>
    <x v="1406"/>
    <x v="1365"/>
    <m/>
    <m/>
    <e v="#DIV/0!"/>
    <n v="8"/>
    <n v="9"/>
    <n v="112.5"/>
    <n v="8"/>
    <n v="9"/>
    <n v="112.5"/>
  </r>
  <r>
    <m/>
    <m/>
    <x v="1407"/>
    <x v="1366"/>
    <m/>
    <m/>
    <e v="#DIV/0!"/>
    <n v="39"/>
    <n v="25"/>
    <n v="64.102564102564102"/>
    <n v="39"/>
    <n v="25"/>
    <n v="64.102564102564102"/>
  </r>
  <r>
    <m/>
    <m/>
    <x v="682"/>
    <x v="669"/>
    <m/>
    <m/>
    <e v="#DIV/0!"/>
    <n v="2117"/>
    <n v="1462"/>
    <n v="69.059990552668864"/>
    <n v="2117"/>
    <n v="1462"/>
    <n v="69.059990552668864"/>
  </r>
  <r>
    <m/>
    <m/>
    <x v="1408"/>
    <x v="1367"/>
    <m/>
    <m/>
    <e v="#DIV/0!"/>
    <m/>
    <m/>
    <e v="#DIV/0!"/>
    <n v="0"/>
    <n v="0"/>
    <e v="#DIV/0!"/>
  </r>
  <r>
    <m/>
    <m/>
    <x v="1409"/>
    <x v="1368"/>
    <m/>
    <m/>
    <e v="#DIV/0!"/>
    <n v="1"/>
    <n v="1"/>
    <n v="100"/>
    <n v="1"/>
    <n v="1"/>
    <n v="100"/>
  </r>
  <r>
    <m/>
    <m/>
    <x v="1410"/>
    <x v="1369"/>
    <m/>
    <m/>
    <e v="#DIV/0!"/>
    <n v="1"/>
    <m/>
    <n v="0"/>
    <n v="1"/>
    <n v="0"/>
    <n v="0"/>
  </r>
  <r>
    <m/>
    <m/>
    <x v="1411"/>
    <x v="1370"/>
    <m/>
    <m/>
    <e v="#DIV/0!"/>
    <n v="31"/>
    <n v="19"/>
    <n v="61.29032258064516"/>
    <n v="31"/>
    <n v="19"/>
    <n v="61.29032258064516"/>
  </r>
  <r>
    <m/>
    <m/>
    <x v="1412"/>
    <x v="1371"/>
    <m/>
    <m/>
    <e v="#DIV/0!"/>
    <n v="11"/>
    <n v="11"/>
    <n v="100"/>
    <n v="11"/>
    <n v="11"/>
    <n v="100"/>
  </r>
  <r>
    <m/>
    <m/>
    <x v="1413"/>
    <x v="1372"/>
    <m/>
    <m/>
    <e v="#DIV/0!"/>
    <m/>
    <m/>
    <e v="#DIV/0!"/>
    <n v="0"/>
    <n v="0"/>
    <e v="#DIV/0!"/>
  </r>
  <r>
    <m/>
    <m/>
    <x v="1113"/>
    <x v="1091"/>
    <m/>
    <m/>
    <e v="#DIV/0!"/>
    <m/>
    <n v="1"/>
    <e v="#DIV/0!"/>
    <n v="0"/>
    <n v="1"/>
    <e v="#DIV/0!"/>
  </r>
  <r>
    <m/>
    <m/>
    <x v="1414"/>
    <x v="1373"/>
    <m/>
    <m/>
    <e v="#DIV/0!"/>
    <m/>
    <m/>
    <e v="#DIV/0!"/>
    <n v="0"/>
    <n v="0"/>
    <e v="#DIV/0!"/>
  </r>
  <r>
    <m/>
    <m/>
    <x v="1415"/>
    <x v="1374"/>
    <m/>
    <m/>
    <e v="#DIV/0!"/>
    <n v="173"/>
    <n v="117"/>
    <n v="67.630057803468219"/>
    <n v="173"/>
    <n v="117"/>
    <n v="67.630057803468219"/>
  </r>
  <r>
    <m/>
    <m/>
    <x v="1416"/>
    <x v="1375"/>
    <m/>
    <m/>
    <e v="#DIV/0!"/>
    <m/>
    <m/>
    <e v="#DIV/0!"/>
    <n v="0"/>
    <n v="0"/>
    <e v="#DIV/0!"/>
  </r>
  <r>
    <m/>
    <m/>
    <x v="1417"/>
    <x v="1376"/>
    <m/>
    <m/>
    <e v="#DIV/0!"/>
    <m/>
    <n v="1"/>
    <e v="#DIV/0!"/>
    <n v="0"/>
    <n v="1"/>
    <e v="#DIV/0!"/>
  </r>
  <r>
    <m/>
    <m/>
    <x v="1418"/>
    <x v="1377"/>
    <m/>
    <m/>
    <e v="#DIV/0!"/>
    <m/>
    <m/>
    <e v="#DIV/0!"/>
    <n v="0"/>
    <n v="0"/>
    <e v="#DIV/0!"/>
  </r>
  <r>
    <m/>
    <m/>
    <x v="1419"/>
    <x v="1378"/>
    <m/>
    <m/>
    <e v="#DIV/0!"/>
    <m/>
    <m/>
    <e v="#DIV/0!"/>
    <n v="0"/>
    <n v="0"/>
    <e v="#DIV/0!"/>
  </r>
  <r>
    <m/>
    <m/>
    <x v="1420"/>
    <x v="1379"/>
    <m/>
    <m/>
    <e v="#DIV/0!"/>
    <m/>
    <n v="2"/>
    <e v="#DIV/0!"/>
    <n v="0"/>
    <n v="2"/>
    <e v="#DIV/0!"/>
  </r>
  <r>
    <m/>
    <m/>
    <x v="1421"/>
    <x v="1380"/>
    <m/>
    <n v="791"/>
    <e v="#DIV/0!"/>
    <n v="4"/>
    <m/>
    <n v="0"/>
    <n v="4"/>
    <n v="791"/>
    <n v="19775"/>
  </r>
  <r>
    <m/>
    <m/>
    <x v="133"/>
    <x v="132"/>
    <m/>
    <m/>
    <e v="#DIV/0!"/>
    <n v="4"/>
    <m/>
    <n v="0"/>
    <n v="4"/>
    <n v="0"/>
    <n v="0"/>
  </r>
  <r>
    <m/>
    <m/>
    <x v="1422"/>
    <x v="1381"/>
    <m/>
    <n v="1"/>
    <e v="#DIV/0!"/>
    <n v="2"/>
    <n v="3"/>
    <n v="150"/>
    <n v="2"/>
    <n v="4"/>
    <n v="200"/>
  </r>
  <r>
    <m/>
    <m/>
    <x v="1423"/>
    <x v="1382"/>
    <m/>
    <m/>
    <e v="#DIV/0!"/>
    <m/>
    <m/>
    <e v="#DIV/0!"/>
    <n v="0"/>
    <n v="0"/>
    <e v="#DIV/0!"/>
  </r>
  <r>
    <m/>
    <m/>
    <x v="1424"/>
    <x v="1383"/>
    <m/>
    <m/>
    <e v="#DIV/0!"/>
    <m/>
    <m/>
    <e v="#DIV/0!"/>
    <n v="0"/>
    <n v="0"/>
    <e v="#DIV/0!"/>
  </r>
  <r>
    <m/>
    <m/>
    <x v="1425"/>
    <x v="1384"/>
    <m/>
    <m/>
    <e v="#DIV/0!"/>
    <m/>
    <m/>
    <e v="#DIV/0!"/>
    <n v="0"/>
    <n v="0"/>
    <e v="#DIV/0!"/>
  </r>
  <r>
    <m/>
    <m/>
    <x v="1426"/>
    <x v="1385"/>
    <m/>
    <m/>
    <e v="#DIV/0!"/>
    <n v="1"/>
    <n v="2"/>
    <n v="200"/>
    <n v="1"/>
    <n v="2"/>
    <n v="200"/>
  </r>
  <r>
    <m/>
    <m/>
    <x v="1427"/>
    <x v="1386"/>
    <n v="107"/>
    <n v="61"/>
    <n v="57.009345794392516"/>
    <m/>
    <m/>
    <e v="#DIV/0!"/>
    <n v="107"/>
    <n v="61"/>
    <n v="57.009345794392516"/>
  </r>
  <r>
    <m/>
    <m/>
    <x v="1428"/>
    <x v="1387"/>
    <n v="69"/>
    <n v="44"/>
    <n v="63.768115942028977"/>
    <m/>
    <m/>
    <e v="#DIV/0!"/>
    <n v="69"/>
    <n v="44"/>
    <n v="63.768115942028977"/>
  </r>
  <r>
    <m/>
    <m/>
    <x v="1429"/>
    <x v="1388"/>
    <n v="192"/>
    <n v="158"/>
    <n v="82.291666666666657"/>
    <m/>
    <m/>
    <e v="#DIV/0!"/>
    <n v="192"/>
    <n v="158"/>
    <n v="82.291666666666657"/>
  </r>
  <r>
    <m/>
    <m/>
    <x v="1430"/>
    <x v="1389"/>
    <n v="336"/>
    <n v="239"/>
    <n v="71.13095238095238"/>
    <m/>
    <m/>
    <e v="#DIV/0!"/>
    <n v="336"/>
    <n v="239"/>
    <n v="71.13095238095238"/>
  </r>
  <r>
    <m/>
    <m/>
    <x v="1431"/>
    <x v="1390"/>
    <n v="10"/>
    <n v="7"/>
    <n v="70"/>
    <m/>
    <m/>
    <e v="#DIV/0!"/>
    <n v="10"/>
    <n v="7"/>
    <n v="70"/>
  </r>
  <r>
    <m/>
    <m/>
    <x v="1432"/>
    <x v="1391"/>
    <n v="565"/>
    <n v="429"/>
    <n v="75.929203539823007"/>
    <m/>
    <m/>
    <e v="#DIV/0!"/>
    <n v="565"/>
    <n v="429"/>
    <n v="75.929203539823007"/>
  </r>
  <r>
    <m/>
    <m/>
    <x v="1433"/>
    <x v="1392"/>
    <n v="98"/>
    <n v="66"/>
    <n v="67.346938775510196"/>
    <m/>
    <m/>
    <e v="#DIV/0!"/>
    <n v="98"/>
    <n v="66"/>
    <n v="67.346938775510196"/>
  </r>
  <r>
    <m/>
    <m/>
    <x v="1434"/>
    <x v="1393"/>
    <n v="207"/>
    <n v="147"/>
    <n v="71.014492753623188"/>
    <m/>
    <m/>
    <e v="#DIV/0!"/>
    <n v="207"/>
    <n v="147"/>
    <n v="71.014492753623188"/>
  </r>
  <r>
    <m/>
    <m/>
    <x v="1435"/>
    <x v="1394"/>
    <n v="247"/>
    <n v="213"/>
    <n v="86.23481781376519"/>
    <m/>
    <m/>
    <e v="#DIV/0!"/>
    <n v="247"/>
    <n v="213"/>
    <n v="86.23481781376519"/>
  </r>
  <r>
    <m/>
    <m/>
    <x v="1436"/>
    <x v="1395"/>
    <n v="17"/>
    <n v="17"/>
    <n v="100"/>
    <m/>
    <m/>
    <e v="#DIV/0!"/>
    <n v="17"/>
    <n v="17"/>
    <n v="100"/>
  </r>
  <r>
    <m/>
    <m/>
    <x v="1437"/>
    <x v="1396"/>
    <n v="321"/>
    <n v="197"/>
    <n v="61.370716510903421"/>
    <m/>
    <m/>
    <e v="#DIV/0!"/>
    <n v="321"/>
    <n v="197"/>
    <n v="61.370716510903421"/>
  </r>
  <r>
    <m/>
    <m/>
    <x v="1438"/>
    <x v="1397"/>
    <n v="41"/>
    <n v="19"/>
    <n v="46.341463414634148"/>
    <m/>
    <m/>
    <e v="#DIV/0!"/>
    <n v="41"/>
    <n v="19"/>
    <n v="46.341463414634148"/>
  </r>
  <r>
    <m/>
    <m/>
    <x v="1439"/>
    <x v="1398"/>
    <n v="655"/>
    <n v="510"/>
    <n v="77.862595419847324"/>
    <m/>
    <m/>
    <e v="#DIV/0!"/>
    <n v="655"/>
    <n v="510"/>
    <n v="77.862595419847324"/>
  </r>
  <r>
    <m/>
    <m/>
    <x v="1440"/>
    <x v="1399"/>
    <n v="285"/>
    <n v="198"/>
    <n v="69.473684210526315"/>
    <m/>
    <m/>
    <e v="#DIV/0!"/>
    <n v="285"/>
    <n v="198"/>
    <n v="69.473684210526315"/>
  </r>
  <r>
    <m/>
    <m/>
    <x v="1441"/>
    <x v="1400"/>
    <n v="40"/>
    <n v="27"/>
    <n v="67.5"/>
    <m/>
    <m/>
    <e v="#DIV/0!"/>
    <n v="40"/>
    <n v="27"/>
    <n v="67.5"/>
  </r>
  <r>
    <m/>
    <m/>
    <x v="1442"/>
    <x v="1401"/>
    <n v="5"/>
    <n v="2"/>
    <n v="40"/>
    <m/>
    <m/>
    <e v="#DIV/0!"/>
    <n v="5"/>
    <n v="2"/>
    <n v="40"/>
  </r>
  <r>
    <m/>
    <m/>
    <x v="1443"/>
    <x v="1402"/>
    <m/>
    <m/>
    <e v="#DIV/0!"/>
    <m/>
    <m/>
    <e v="#DIV/0!"/>
    <n v="0"/>
    <n v="0"/>
    <e v="#DIV/0!"/>
  </r>
  <r>
    <m/>
    <m/>
    <x v="1444"/>
    <x v="1403"/>
    <n v="740"/>
    <n v="578"/>
    <n v="78.108108108108112"/>
    <m/>
    <m/>
    <e v="#DIV/0!"/>
    <n v="740"/>
    <n v="578"/>
    <n v="78.108108108108112"/>
  </r>
  <r>
    <m/>
    <m/>
    <x v="1445"/>
    <x v="1404"/>
    <n v="176"/>
    <n v="132"/>
    <n v="75"/>
    <m/>
    <m/>
    <e v="#DIV/0!"/>
    <n v="176"/>
    <n v="132"/>
    <n v="75"/>
  </r>
  <r>
    <m/>
    <m/>
    <x v="1446"/>
    <x v="1405"/>
    <n v="1014"/>
    <n v="773"/>
    <n v="76.232741617357007"/>
    <m/>
    <m/>
    <e v="#DIV/0!"/>
    <n v="1014"/>
    <n v="773"/>
    <n v="76.232741617357007"/>
  </r>
  <r>
    <m/>
    <m/>
    <x v="1447"/>
    <x v="982"/>
    <n v="6054"/>
    <n v="5084"/>
    <n v="83.977535513709938"/>
    <n v="6"/>
    <n v="2"/>
    <n v="33.333333333333329"/>
    <n v="6060"/>
    <n v="5086"/>
    <n v="83.927392739273927"/>
  </r>
  <r>
    <m/>
    <m/>
    <x v="1448"/>
    <x v="1406"/>
    <n v="517"/>
    <n v="414"/>
    <n v="80.07736943907156"/>
    <m/>
    <m/>
    <e v="#DIV/0!"/>
    <n v="517"/>
    <n v="414"/>
    <n v="80.07736943907156"/>
  </r>
  <r>
    <m/>
    <m/>
    <x v="1449"/>
    <x v="1407"/>
    <n v="104"/>
    <n v="88"/>
    <n v="84.615384615384613"/>
    <m/>
    <m/>
    <e v="#DIV/0!"/>
    <n v="104"/>
    <n v="88"/>
    <n v="84.615384615384613"/>
  </r>
  <r>
    <m/>
    <m/>
    <x v="1450"/>
    <x v="1408"/>
    <n v="1041"/>
    <n v="800"/>
    <n v="76.849183477425555"/>
    <m/>
    <m/>
    <e v="#DIV/0!"/>
    <n v="1041"/>
    <n v="800"/>
    <n v="76.849183477425555"/>
  </r>
  <r>
    <m/>
    <m/>
    <x v="1451"/>
    <x v="1409"/>
    <n v="10"/>
    <n v="9"/>
    <n v="90"/>
    <m/>
    <m/>
    <e v="#DIV/0!"/>
    <n v="10"/>
    <n v="9"/>
    <n v="90"/>
  </r>
  <r>
    <m/>
    <m/>
    <x v="1452"/>
    <x v="1410"/>
    <m/>
    <m/>
    <e v="#DIV/0!"/>
    <m/>
    <m/>
    <e v="#DIV/0!"/>
    <n v="0"/>
    <n v="0"/>
    <e v="#DIV/0!"/>
  </r>
  <r>
    <m/>
    <m/>
    <x v="1453"/>
    <x v="1411"/>
    <n v="1"/>
    <n v="3"/>
    <n v="300"/>
    <m/>
    <m/>
    <e v="#DIV/0!"/>
    <n v="1"/>
    <n v="3"/>
    <n v="300"/>
  </r>
  <r>
    <m/>
    <m/>
    <x v="1454"/>
    <x v="1344"/>
    <n v="181"/>
    <n v="108"/>
    <n v="59.668508287292823"/>
    <m/>
    <m/>
    <e v="#DIV/0!"/>
    <n v="181"/>
    <n v="108"/>
    <n v="59.668508287292823"/>
  </r>
  <r>
    <m/>
    <m/>
    <x v="1455"/>
    <x v="1345"/>
    <n v="304"/>
    <n v="216"/>
    <n v="71.05263157894737"/>
    <m/>
    <m/>
    <e v="#DIV/0!"/>
    <n v="304"/>
    <n v="216"/>
    <n v="71.05263157894737"/>
  </r>
  <r>
    <m/>
    <m/>
    <x v="1456"/>
    <x v="1346"/>
    <n v="249"/>
    <n v="188"/>
    <n v="75.502008032128515"/>
    <m/>
    <m/>
    <e v="#DIV/0!"/>
    <n v="249"/>
    <n v="188"/>
    <n v="75.502008032128515"/>
  </r>
  <r>
    <m/>
    <m/>
    <x v="1457"/>
    <x v="1347"/>
    <n v="713"/>
    <n v="565"/>
    <n v="79.242636746143063"/>
    <m/>
    <m/>
    <e v="#DIV/0!"/>
    <n v="713"/>
    <n v="565"/>
    <n v="79.242636746143063"/>
  </r>
  <r>
    <m/>
    <m/>
    <x v="1458"/>
    <x v="1348"/>
    <n v="894"/>
    <n v="674"/>
    <n v="75.391498881431758"/>
    <m/>
    <m/>
    <e v="#DIV/0!"/>
    <n v="894"/>
    <n v="674"/>
    <n v="75.391498881431758"/>
  </r>
  <r>
    <m/>
    <m/>
    <x v="1459"/>
    <x v="1349"/>
    <n v="35"/>
    <n v="27"/>
    <n v="77.142857142857153"/>
    <m/>
    <m/>
    <e v="#DIV/0!"/>
    <n v="35"/>
    <n v="27"/>
    <n v="77.142857142857153"/>
  </r>
  <r>
    <m/>
    <m/>
    <x v="1460"/>
    <x v="1350"/>
    <n v="1158"/>
    <n v="876"/>
    <n v="75.647668393782382"/>
    <m/>
    <m/>
    <e v="#DIV/0!"/>
    <n v="1158"/>
    <n v="876"/>
    <n v="75.647668393782382"/>
  </r>
  <r>
    <m/>
    <m/>
    <x v="1461"/>
    <x v="1351"/>
    <n v="368"/>
    <n v="243"/>
    <n v="66.032608695652172"/>
    <m/>
    <m/>
    <e v="#DIV/0!"/>
    <n v="368"/>
    <n v="243"/>
    <n v="66.032608695652172"/>
  </r>
  <r>
    <m/>
    <m/>
    <x v="1462"/>
    <x v="1352"/>
    <n v="699"/>
    <n v="542"/>
    <n v="77.539341917024316"/>
    <m/>
    <m/>
    <e v="#DIV/0!"/>
    <n v="699"/>
    <n v="542"/>
    <n v="77.539341917024316"/>
  </r>
  <r>
    <m/>
    <m/>
    <x v="1463"/>
    <x v="1353"/>
    <n v="633"/>
    <n v="592"/>
    <n v="93.522906793048975"/>
    <m/>
    <m/>
    <e v="#DIV/0!"/>
    <n v="633"/>
    <n v="592"/>
    <n v="93.522906793048975"/>
  </r>
  <r>
    <m/>
    <m/>
    <x v="1464"/>
    <x v="1354"/>
    <n v="48"/>
    <n v="44"/>
    <n v="91.666666666666657"/>
    <m/>
    <m/>
    <e v="#DIV/0!"/>
    <n v="48"/>
    <n v="44"/>
    <n v="91.666666666666657"/>
  </r>
  <r>
    <m/>
    <m/>
    <x v="1465"/>
    <x v="1355"/>
    <n v="751"/>
    <n v="503"/>
    <n v="66.977363515312916"/>
    <m/>
    <m/>
    <e v="#DIV/0!"/>
    <n v="751"/>
    <n v="503"/>
    <n v="66.977363515312916"/>
  </r>
  <r>
    <m/>
    <m/>
    <x v="1466"/>
    <x v="1356"/>
    <n v="81"/>
    <n v="46"/>
    <n v="56.79012345679012"/>
    <m/>
    <m/>
    <e v="#DIV/0!"/>
    <n v="81"/>
    <n v="46"/>
    <n v="56.79012345679012"/>
  </r>
  <r>
    <m/>
    <m/>
    <x v="1467"/>
    <x v="1357"/>
    <n v="1138"/>
    <n v="861"/>
    <n v="75.659050966608092"/>
    <m/>
    <m/>
    <e v="#DIV/0!"/>
    <n v="1138"/>
    <n v="861"/>
    <n v="75.659050966608092"/>
  </r>
  <r>
    <m/>
    <m/>
    <x v="1468"/>
    <x v="1358"/>
    <n v="366"/>
    <n v="253"/>
    <n v="69.125683060109282"/>
    <m/>
    <m/>
    <e v="#DIV/0!"/>
    <n v="366"/>
    <n v="253"/>
    <n v="69.125683060109282"/>
  </r>
  <r>
    <m/>
    <m/>
    <x v="1469"/>
    <x v="1359"/>
    <n v="91"/>
    <n v="51"/>
    <n v="56.043956043956044"/>
    <m/>
    <m/>
    <e v="#DIV/0!"/>
    <n v="91"/>
    <n v="51"/>
    <n v="56.043956043956044"/>
  </r>
  <r>
    <m/>
    <m/>
    <x v="1470"/>
    <x v="1360"/>
    <n v="9"/>
    <n v="4"/>
    <n v="44.444444444444443"/>
    <m/>
    <m/>
    <e v="#DIV/0!"/>
    <n v="9"/>
    <n v="4"/>
    <n v="44.444444444444443"/>
  </r>
  <r>
    <m/>
    <m/>
    <x v="1471"/>
    <x v="1361"/>
    <n v="22"/>
    <n v="9"/>
    <n v="40.909090909090914"/>
    <m/>
    <m/>
    <e v="#DIV/0!"/>
    <n v="22"/>
    <n v="9"/>
    <n v="40.909090909090914"/>
  </r>
  <r>
    <m/>
    <m/>
    <x v="1472"/>
    <x v="1362"/>
    <n v="94"/>
    <n v="73"/>
    <n v="77.659574468085097"/>
    <m/>
    <m/>
    <e v="#DIV/0!"/>
    <n v="94"/>
    <n v="73"/>
    <n v="77.659574468085097"/>
  </r>
  <r>
    <m/>
    <m/>
    <x v="1473"/>
    <x v="1412"/>
    <m/>
    <m/>
    <e v="#DIV/0!"/>
    <m/>
    <m/>
    <e v="#DIV/0!"/>
    <n v="0"/>
    <n v="0"/>
    <e v="#DIV/0!"/>
  </r>
  <r>
    <m/>
    <m/>
    <x v="1474"/>
    <x v="1413"/>
    <n v="2"/>
    <n v="5"/>
    <n v="250"/>
    <m/>
    <m/>
    <e v="#DIV/0!"/>
    <n v="2"/>
    <n v="5"/>
    <n v="250"/>
  </r>
  <r>
    <m/>
    <m/>
    <x v="1475"/>
    <x v="1414"/>
    <n v="837"/>
    <n v="644"/>
    <n v="76.941457586618881"/>
    <m/>
    <m/>
    <e v="#DIV/0!"/>
    <n v="837"/>
    <n v="644"/>
    <n v="76.941457586618881"/>
  </r>
  <r>
    <m/>
    <m/>
    <x v="1476"/>
    <x v="1415"/>
    <n v="238"/>
    <n v="163"/>
    <n v="68.487394957983199"/>
    <m/>
    <m/>
    <e v="#DIV/0!"/>
    <n v="238"/>
    <n v="163"/>
    <n v="68.487394957983199"/>
  </r>
  <r>
    <m/>
    <m/>
    <x v="1477"/>
    <x v="1416"/>
    <n v="1392"/>
    <n v="981"/>
    <n v="70.474137931034491"/>
    <m/>
    <m/>
    <e v="#DIV/0!"/>
    <n v="1392"/>
    <n v="981"/>
    <n v="70.474137931034491"/>
  </r>
  <r>
    <m/>
    <m/>
    <x v="1478"/>
    <x v="669"/>
    <n v="6490"/>
    <n v="5274"/>
    <n v="81.263482280431433"/>
    <n v="2"/>
    <n v="2"/>
    <n v="100"/>
    <n v="6492"/>
    <n v="5276"/>
    <n v="81.269254467036362"/>
  </r>
  <r>
    <m/>
    <m/>
    <x v="1479"/>
    <x v="1417"/>
    <m/>
    <m/>
    <e v="#DIV/0!"/>
    <m/>
    <m/>
    <e v="#DIV/0!"/>
    <n v="0"/>
    <n v="0"/>
    <e v="#DIV/0!"/>
  </r>
  <r>
    <m/>
    <m/>
    <x v="1480"/>
    <x v="1418"/>
    <n v="42"/>
    <n v="26"/>
    <n v="61.904761904761905"/>
    <m/>
    <m/>
    <e v="#DIV/0!"/>
    <n v="42"/>
    <n v="26"/>
    <n v="61.904761904761905"/>
  </r>
  <r>
    <m/>
    <m/>
    <x v="1481"/>
    <x v="1419"/>
    <n v="6"/>
    <n v="4"/>
    <n v="66.666666666666657"/>
    <m/>
    <m/>
    <e v="#DIV/0!"/>
    <n v="6"/>
    <n v="4"/>
    <n v="66.666666666666657"/>
  </r>
  <r>
    <m/>
    <m/>
    <x v="1482"/>
    <x v="1420"/>
    <n v="571"/>
    <n v="439"/>
    <n v="76.882661996497376"/>
    <m/>
    <m/>
    <e v="#DIV/0!"/>
    <n v="571"/>
    <n v="439"/>
    <n v="76.882661996497376"/>
  </r>
  <r>
    <m/>
    <m/>
    <x v="1483"/>
    <x v="1421"/>
    <n v="185"/>
    <n v="130"/>
    <n v="70.270270270270274"/>
    <m/>
    <m/>
    <e v="#DIV/0!"/>
    <n v="185"/>
    <n v="130"/>
    <n v="70.270270270270274"/>
  </r>
  <r>
    <m/>
    <m/>
    <x v="1484"/>
    <x v="1374"/>
    <n v="1256"/>
    <n v="898"/>
    <n v="71.496815286624198"/>
    <m/>
    <m/>
    <e v="#DIV/0!"/>
    <n v="1256"/>
    <n v="898"/>
    <n v="71.496815286624198"/>
  </r>
  <r>
    <m/>
    <m/>
    <x v="1485"/>
    <x v="1422"/>
    <n v="12"/>
    <n v="9"/>
    <n v="75"/>
    <m/>
    <m/>
    <e v="#DIV/0!"/>
    <n v="12"/>
    <n v="9"/>
    <n v="75"/>
  </r>
  <r>
    <m/>
    <m/>
    <x v="1486"/>
    <x v="1423"/>
    <n v="78"/>
    <n v="45"/>
    <n v="57.692307692307686"/>
    <m/>
    <m/>
    <e v="#DIV/0!"/>
    <n v="78"/>
    <n v="45"/>
    <n v="57.692307692307686"/>
  </r>
  <r>
    <m/>
    <m/>
    <x v="1487"/>
    <x v="1424"/>
    <n v="11"/>
    <n v="6"/>
    <n v="54.54545454545454"/>
    <m/>
    <m/>
    <e v="#DIV/0!"/>
    <n v="11"/>
    <n v="6"/>
    <n v="54.54545454545454"/>
  </r>
  <r>
    <m/>
    <m/>
    <x v="1488"/>
    <x v="1425"/>
    <n v="40"/>
    <n v="33"/>
    <n v="82.5"/>
    <m/>
    <m/>
    <e v="#DIV/0!"/>
    <n v="40"/>
    <n v="33"/>
    <n v="82.5"/>
  </r>
  <r>
    <m/>
    <m/>
    <x v="1489"/>
    <x v="1426"/>
    <n v="35"/>
    <n v="21"/>
    <n v="60"/>
    <m/>
    <m/>
    <e v="#DIV/0!"/>
    <n v="35"/>
    <n v="21"/>
    <n v="60"/>
  </r>
  <r>
    <m/>
    <m/>
    <x v="1490"/>
    <x v="1411"/>
    <n v="8"/>
    <n v="9"/>
    <n v="112.5"/>
    <m/>
    <m/>
    <e v="#DIV/0!"/>
    <n v="8"/>
    <n v="9"/>
    <n v="112.5"/>
  </r>
  <r>
    <m/>
    <m/>
    <x v="1491"/>
    <x v="1427"/>
    <m/>
    <m/>
    <e v="#DIV/0!"/>
    <m/>
    <m/>
    <e v="#DIV/0!"/>
    <n v="0"/>
    <n v="0"/>
    <e v="#DIV/0!"/>
  </r>
  <r>
    <m/>
    <m/>
    <x v="1492"/>
    <x v="1428"/>
    <n v="2"/>
    <n v="5"/>
    <n v="250"/>
    <m/>
    <m/>
    <e v="#DIV/0!"/>
    <n v="2"/>
    <n v="5"/>
    <n v="250"/>
  </r>
  <r>
    <m/>
    <m/>
    <x v="1493"/>
    <x v="1429"/>
    <m/>
    <m/>
    <e v="#DIV/0!"/>
    <m/>
    <m/>
    <e v="#DIV/0!"/>
    <n v="0"/>
    <n v="0"/>
    <e v="#DIV/0!"/>
  </r>
  <r>
    <m/>
    <m/>
    <x v="1494"/>
    <x v="1410"/>
    <m/>
    <m/>
    <e v="#DIV/0!"/>
    <m/>
    <m/>
    <e v="#DIV/0!"/>
    <n v="0"/>
    <n v="0"/>
    <e v="#DIV/0!"/>
  </r>
  <r>
    <m/>
    <m/>
    <x v="1495"/>
    <x v="1430"/>
    <n v="3"/>
    <n v="2"/>
    <n v="66.666666666666657"/>
    <m/>
    <m/>
    <e v="#DIV/0!"/>
    <n v="3"/>
    <n v="2"/>
    <n v="66.666666666666657"/>
  </r>
  <r>
    <m/>
    <m/>
    <x v="1496"/>
    <x v="1431"/>
    <m/>
    <m/>
    <e v="#DIV/0!"/>
    <m/>
    <m/>
    <e v="#DIV/0!"/>
    <n v="0"/>
    <n v="0"/>
    <e v="#DIV/0!"/>
  </r>
  <r>
    <m/>
    <m/>
    <x v="1497"/>
    <x v="1432"/>
    <n v="1"/>
    <m/>
    <n v="0"/>
    <m/>
    <m/>
    <e v="#DIV/0!"/>
    <n v="1"/>
    <n v="0"/>
    <n v="0"/>
  </r>
  <r>
    <m/>
    <m/>
    <x v="1498"/>
    <x v="1091"/>
    <n v="1"/>
    <n v="1"/>
    <n v="100"/>
    <m/>
    <m/>
    <e v="#DIV/0!"/>
    <n v="1"/>
    <n v="1"/>
    <n v="100"/>
  </r>
  <r>
    <m/>
    <m/>
    <x v="1499"/>
    <x v="1433"/>
    <n v="1"/>
    <m/>
    <n v="0"/>
    <m/>
    <m/>
    <e v="#DIV/0!"/>
    <n v="1"/>
    <n v="0"/>
    <n v="0"/>
  </r>
  <r>
    <m/>
    <m/>
    <x v="1500"/>
    <x v="1380"/>
    <n v="553"/>
    <m/>
    <n v="0"/>
    <m/>
    <n v="3"/>
    <e v="#DIV/0!"/>
    <n v="553"/>
    <n v="3"/>
    <n v="0.54249547920433994"/>
  </r>
  <r>
    <m/>
    <m/>
    <x v="1501"/>
    <x v="1434"/>
    <n v="543"/>
    <n v="785"/>
    <n v="144.56721915285451"/>
    <m/>
    <m/>
    <e v="#DIV/0!"/>
    <n v="543"/>
    <n v="785"/>
    <n v="144.56721915285451"/>
  </r>
  <r>
    <m/>
    <m/>
    <x v="1502"/>
    <x v="1435"/>
    <n v="1"/>
    <m/>
    <n v="0"/>
    <m/>
    <m/>
    <e v="#DIV/0!"/>
    <n v="1"/>
    <n v="0"/>
    <n v="0"/>
  </r>
  <r>
    <m/>
    <m/>
    <x v="1503"/>
    <x v="1436"/>
    <n v="1"/>
    <n v="1"/>
    <n v="100"/>
    <m/>
    <m/>
    <e v="#DIV/0!"/>
    <n v="1"/>
    <n v="1"/>
    <n v="100"/>
  </r>
  <r>
    <m/>
    <m/>
    <x v="1504"/>
    <x v="1437"/>
    <n v="2"/>
    <n v="2"/>
    <n v="100"/>
    <m/>
    <m/>
    <e v="#DIV/0!"/>
    <n v="2"/>
    <n v="2"/>
    <n v="100"/>
  </r>
  <r>
    <m/>
    <m/>
    <x v="1505"/>
    <x v="1422"/>
    <n v="1"/>
    <m/>
    <n v="0"/>
    <m/>
    <m/>
    <e v="#DIV/0!"/>
    <n v="1"/>
    <n v="0"/>
    <n v="0"/>
  </r>
  <r>
    <m/>
    <m/>
    <x v="1506"/>
    <x v="1385"/>
    <n v="1"/>
    <m/>
    <n v="0"/>
    <m/>
    <m/>
    <e v="#DIV/0!"/>
    <n v="1"/>
    <n v="0"/>
    <n v="0"/>
  </r>
  <r>
    <m/>
    <m/>
    <x v="298"/>
    <x v="292"/>
    <n v="1148"/>
    <m/>
    <n v="0"/>
    <m/>
    <m/>
    <e v="#DIV/0!"/>
    <n v="1148"/>
    <n v="0"/>
    <n v="0"/>
  </r>
  <r>
    <m/>
    <m/>
    <x v="1507"/>
    <x v="1373"/>
    <n v="2"/>
    <n v="1"/>
    <n v="50"/>
    <m/>
    <m/>
    <e v="#DIV/0!"/>
    <n v="2"/>
    <n v="1"/>
    <n v="50"/>
  </r>
  <r>
    <m/>
    <m/>
    <x v="1418"/>
    <x v="1377"/>
    <n v="1"/>
    <m/>
    <n v="0"/>
    <m/>
    <m/>
    <e v="#DIV/0!"/>
    <n v="1"/>
    <n v="0"/>
    <n v="0"/>
  </r>
  <r>
    <m/>
    <s v="ИНТЕРВЕНТНА РАДИОЛОГИЈА"/>
    <x v="0"/>
    <x v="0"/>
    <m/>
    <m/>
    <m/>
    <m/>
    <m/>
    <m/>
    <m/>
    <m/>
    <m/>
  </r>
  <r>
    <m/>
    <s v="Број пацијената"/>
    <x v="0"/>
    <x v="0"/>
    <n v="509"/>
    <n v="198"/>
    <n v="38.899803536345779"/>
    <n v="147"/>
    <n v="101"/>
    <n v="68.707482993197274"/>
    <n v="656"/>
    <n v="299"/>
    <n v="45.579268292682926"/>
  </r>
  <r>
    <m/>
    <s v="Укупно услуга"/>
    <x v="0"/>
    <x v="0"/>
    <n v="702"/>
    <n v="392"/>
    <n v="55.840455840455839"/>
    <n v="224"/>
    <n v="158"/>
    <n v="70.535714285714292"/>
    <n v="926"/>
    <n v="550"/>
    <n v="59.395248380129594"/>
  </r>
  <r>
    <m/>
    <m/>
    <x v="1508"/>
    <x v="1438"/>
    <n v="68"/>
    <m/>
    <n v="0"/>
    <n v="40"/>
    <m/>
    <n v="0"/>
    <n v="108"/>
    <n v="0"/>
    <n v="0"/>
  </r>
  <r>
    <m/>
    <m/>
    <x v="1509"/>
    <x v="1439"/>
    <n v="1"/>
    <m/>
    <n v="0"/>
    <m/>
    <m/>
    <e v="#DIV/0!"/>
    <n v="1"/>
    <n v="0"/>
    <n v="0"/>
  </r>
  <r>
    <m/>
    <m/>
    <x v="109"/>
    <x v="108"/>
    <n v="3"/>
    <m/>
    <n v="0"/>
    <m/>
    <m/>
    <e v="#DIV/0!"/>
    <n v="3"/>
    <n v="0"/>
    <n v="0"/>
  </r>
  <r>
    <m/>
    <m/>
    <x v="1510"/>
    <x v="1440"/>
    <m/>
    <m/>
    <e v="#DIV/0!"/>
    <m/>
    <m/>
    <e v="#DIV/0!"/>
    <n v="0"/>
    <n v="0"/>
    <e v="#DIV/0!"/>
  </r>
  <r>
    <m/>
    <m/>
    <x v="408"/>
    <x v="401"/>
    <m/>
    <m/>
    <e v="#DIV/0!"/>
    <m/>
    <m/>
    <e v="#DIV/0!"/>
    <n v="0"/>
    <n v="0"/>
    <e v="#DIV/0!"/>
  </r>
  <r>
    <m/>
    <m/>
    <x v="1121"/>
    <x v="1099"/>
    <n v="17"/>
    <n v="8"/>
    <n v="47.058823529411761"/>
    <n v="24"/>
    <n v="7"/>
    <n v="29.166666666666668"/>
    <n v="41"/>
    <n v="15"/>
    <n v="36.585365853658537"/>
  </r>
  <r>
    <m/>
    <m/>
    <x v="899"/>
    <x v="883"/>
    <n v="101"/>
    <n v="51"/>
    <n v="50.495049504950494"/>
    <m/>
    <n v="1"/>
    <e v="#DIV/0!"/>
    <n v="101"/>
    <n v="52"/>
    <n v="51.485148514851488"/>
  </r>
  <r>
    <m/>
    <m/>
    <x v="333"/>
    <x v="326"/>
    <m/>
    <m/>
    <e v="#DIV/0!"/>
    <m/>
    <m/>
    <e v="#DIV/0!"/>
    <n v="0"/>
    <n v="0"/>
    <e v="#DIV/0!"/>
  </r>
  <r>
    <m/>
    <m/>
    <x v="126"/>
    <x v="125"/>
    <m/>
    <m/>
    <e v="#DIV/0!"/>
    <m/>
    <m/>
    <e v="#DIV/0!"/>
    <n v="0"/>
    <n v="0"/>
    <e v="#DIV/0!"/>
  </r>
  <r>
    <m/>
    <m/>
    <x v="128"/>
    <x v="127"/>
    <n v="1"/>
    <m/>
    <n v="0"/>
    <m/>
    <m/>
    <e v="#DIV/0!"/>
    <n v="1"/>
    <n v="0"/>
    <n v="0"/>
  </r>
  <r>
    <m/>
    <m/>
    <x v="4"/>
    <x v="4"/>
    <n v="204"/>
    <n v="142"/>
    <n v="69.607843137254903"/>
    <n v="11"/>
    <n v="15"/>
    <n v="136.36363636363635"/>
    <n v="215"/>
    <n v="157"/>
    <n v="73.023255813953497"/>
  </r>
  <r>
    <m/>
    <m/>
    <x v="1511"/>
    <x v="1441"/>
    <n v="3"/>
    <n v="1"/>
    <n v="33.333333333333329"/>
    <m/>
    <m/>
    <e v="#DIV/0!"/>
    <n v="3"/>
    <n v="1"/>
    <n v="33.333333333333329"/>
  </r>
  <r>
    <m/>
    <m/>
    <x v="121"/>
    <x v="120"/>
    <n v="221"/>
    <n v="114"/>
    <n v="51.583710407239828"/>
    <n v="99"/>
    <n v="63"/>
    <n v="63.636363636363633"/>
    <n v="320"/>
    <n v="177"/>
    <n v="55.3125"/>
  </r>
  <r>
    <m/>
    <m/>
    <x v="1026"/>
    <x v="302"/>
    <m/>
    <m/>
    <e v="#DIV/0!"/>
    <m/>
    <m/>
    <e v="#DIV/0!"/>
    <n v="0"/>
    <n v="0"/>
    <e v="#DIV/0!"/>
  </r>
  <r>
    <m/>
    <m/>
    <x v="1129"/>
    <x v="1106"/>
    <m/>
    <m/>
    <e v="#DIV/0!"/>
    <m/>
    <m/>
    <e v="#DIV/0!"/>
    <n v="0"/>
    <n v="0"/>
    <e v="#DIV/0!"/>
  </r>
  <r>
    <m/>
    <m/>
    <x v="1512"/>
    <x v="1442"/>
    <n v="7"/>
    <n v="5"/>
    <n v="71.428571428571431"/>
    <n v="10"/>
    <n v="4"/>
    <n v="40"/>
    <n v="17"/>
    <n v="9"/>
    <n v="52.941176470588239"/>
  </r>
  <r>
    <m/>
    <m/>
    <x v="502"/>
    <x v="493"/>
    <m/>
    <m/>
    <e v="#DIV/0!"/>
    <n v="2"/>
    <n v="1"/>
    <n v="50"/>
    <n v="2"/>
    <n v="1"/>
    <n v="50"/>
  </r>
  <r>
    <m/>
    <m/>
    <x v="1131"/>
    <x v="1108"/>
    <n v="1"/>
    <n v="1"/>
    <n v="100"/>
    <n v="1"/>
    <n v="1"/>
    <n v="100"/>
    <n v="2"/>
    <n v="2"/>
    <n v="100"/>
  </r>
  <r>
    <m/>
    <m/>
    <x v="324"/>
    <x v="318"/>
    <m/>
    <m/>
    <e v="#DIV/0!"/>
    <n v="2"/>
    <n v="1"/>
    <n v="50"/>
    <n v="2"/>
    <n v="1"/>
    <n v="50"/>
  </r>
  <r>
    <m/>
    <m/>
    <x v="222"/>
    <x v="218"/>
    <m/>
    <m/>
    <e v="#DIV/0!"/>
    <m/>
    <m/>
    <e v="#DIV/0!"/>
    <n v="0"/>
    <n v="0"/>
    <e v="#DIV/0!"/>
  </r>
  <r>
    <m/>
    <m/>
    <x v="661"/>
    <x v="649"/>
    <n v="1"/>
    <n v="3"/>
    <n v="300"/>
    <n v="2"/>
    <n v="1"/>
    <n v="50"/>
    <n v="3"/>
    <n v="4"/>
    <n v="133.33333333333331"/>
  </r>
  <r>
    <m/>
    <m/>
    <x v="606"/>
    <x v="595"/>
    <m/>
    <n v="1"/>
    <e v="#DIV/0!"/>
    <m/>
    <m/>
    <e v="#DIV/0!"/>
    <n v="0"/>
    <n v="1"/>
    <e v="#DIV/0!"/>
  </r>
  <r>
    <m/>
    <m/>
    <x v="930"/>
    <x v="914"/>
    <m/>
    <n v="1"/>
    <e v="#DIV/0!"/>
    <m/>
    <m/>
    <e v="#DIV/0!"/>
    <n v="0"/>
    <n v="1"/>
    <e v="#DIV/0!"/>
  </r>
  <r>
    <m/>
    <m/>
    <x v="1513"/>
    <x v="1443"/>
    <n v="3"/>
    <n v="1"/>
    <n v="33.333333333333329"/>
    <n v="12"/>
    <n v="11"/>
    <n v="91.666666666666657"/>
    <n v="15"/>
    <n v="12"/>
    <n v="80"/>
  </r>
  <r>
    <m/>
    <m/>
    <x v="898"/>
    <x v="882"/>
    <n v="34"/>
    <n v="13"/>
    <n v="38.235294117647058"/>
    <n v="1"/>
    <m/>
    <n v="0"/>
    <n v="35"/>
    <n v="13"/>
    <n v="37.142857142857146"/>
  </r>
  <r>
    <m/>
    <m/>
    <x v="64"/>
    <x v="63"/>
    <m/>
    <m/>
    <e v="#DIV/0!"/>
    <m/>
    <m/>
    <e v="#DIV/0!"/>
    <n v="0"/>
    <n v="0"/>
    <e v="#DIV/0!"/>
  </r>
  <r>
    <m/>
    <m/>
    <x v="1514"/>
    <x v="1444"/>
    <m/>
    <m/>
    <e v="#DIV/0!"/>
    <m/>
    <m/>
    <e v="#DIV/0!"/>
    <n v="0"/>
    <n v="0"/>
    <e v="#DIV/0!"/>
  </r>
  <r>
    <m/>
    <m/>
    <x v="1125"/>
    <x v="1103"/>
    <m/>
    <m/>
    <e v="#DIV/0!"/>
    <n v="1"/>
    <m/>
    <n v="0"/>
    <n v="1"/>
    <n v="0"/>
    <n v="0"/>
  </r>
  <r>
    <m/>
    <m/>
    <x v="1515"/>
    <x v="1445"/>
    <m/>
    <m/>
    <e v="#DIV/0!"/>
    <m/>
    <m/>
    <e v="#DIV/0!"/>
    <n v="0"/>
    <n v="0"/>
    <e v="#DIV/0!"/>
  </r>
  <r>
    <m/>
    <m/>
    <x v="1516"/>
    <x v="1446"/>
    <m/>
    <m/>
    <e v="#DIV/0!"/>
    <m/>
    <m/>
    <e v="#DIV/0!"/>
    <n v="0"/>
    <n v="0"/>
    <e v="#DIV/0!"/>
  </r>
  <r>
    <m/>
    <m/>
    <x v="1517"/>
    <x v="1447"/>
    <m/>
    <m/>
    <e v="#DIV/0!"/>
    <m/>
    <m/>
    <e v="#DIV/0!"/>
    <n v="0"/>
    <n v="0"/>
    <e v="#DIV/0!"/>
  </r>
  <r>
    <m/>
    <m/>
    <x v="809"/>
    <x v="794"/>
    <m/>
    <m/>
    <e v="#DIV/0!"/>
    <m/>
    <m/>
    <e v="#DIV/0!"/>
    <n v="0"/>
    <n v="0"/>
    <e v="#DIV/0!"/>
  </r>
  <r>
    <m/>
    <m/>
    <x v="678"/>
    <x v="666"/>
    <m/>
    <m/>
    <e v="#DIV/0!"/>
    <m/>
    <m/>
    <e v="#DIV/0!"/>
    <n v="0"/>
    <n v="0"/>
    <e v="#DIV/0!"/>
  </r>
  <r>
    <m/>
    <m/>
    <x v="1508"/>
    <x v="1438"/>
    <m/>
    <n v="18"/>
    <e v="#DIV/0!"/>
    <m/>
    <n v="35"/>
    <e v="#DIV/0!"/>
    <n v="0"/>
    <n v="53"/>
    <e v="#DIV/0!"/>
  </r>
  <r>
    <m/>
    <m/>
    <x v="1518"/>
    <x v="1448"/>
    <m/>
    <m/>
    <e v="#DIV/0!"/>
    <n v="1"/>
    <n v="1"/>
    <n v="100"/>
    <n v="1"/>
    <n v="1"/>
    <n v="100"/>
  </r>
  <r>
    <m/>
    <m/>
    <x v="1519"/>
    <x v="1449"/>
    <n v="1"/>
    <n v="1"/>
    <n v="100"/>
    <m/>
    <m/>
    <e v="#DIV/0!"/>
    <n v="1"/>
    <n v="1"/>
    <n v="100"/>
  </r>
  <r>
    <m/>
    <m/>
    <x v="1520"/>
    <x v="1450"/>
    <m/>
    <m/>
    <e v="#DIV/0!"/>
    <m/>
    <m/>
    <e v="#DIV/0!"/>
    <n v="0"/>
    <n v="0"/>
    <e v="#DIV/0!"/>
  </r>
  <r>
    <m/>
    <m/>
    <x v="178"/>
    <x v="177"/>
    <m/>
    <m/>
    <e v="#DIV/0!"/>
    <m/>
    <m/>
    <e v="#DIV/0!"/>
    <n v="0"/>
    <n v="0"/>
    <e v="#DIV/0!"/>
  </r>
  <r>
    <m/>
    <m/>
    <x v="5"/>
    <x v="5"/>
    <n v="2"/>
    <n v="4"/>
    <n v="200"/>
    <m/>
    <n v="1"/>
    <e v="#DIV/0!"/>
    <n v="2"/>
    <n v="5"/>
    <n v="250"/>
  </r>
  <r>
    <m/>
    <m/>
    <x v="1521"/>
    <x v="1451"/>
    <m/>
    <m/>
    <e v="#DIV/0!"/>
    <m/>
    <n v="1"/>
    <e v="#DIV/0!"/>
    <n v="0"/>
    <n v="1"/>
    <e v="#DIV/0!"/>
  </r>
  <r>
    <m/>
    <m/>
    <x v="316"/>
    <x v="310"/>
    <n v="16"/>
    <n v="8"/>
    <n v="50"/>
    <n v="2"/>
    <n v="5"/>
    <n v="250"/>
    <n v="18"/>
    <n v="13"/>
    <n v="72.222222222222214"/>
  </r>
  <r>
    <m/>
    <m/>
    <x v="1522"/>
    <x v="1452"/>
    <m/>
    <m/>
    <e v="#DIV/0!"/>
    <m/>
    <m/>
    <e v="#DIV/0!"/>
    <n v="0"/>
    <n v="0"/>
    <e v="#DIV/0!"/>
  </r>
  <r>
    <m/>
    <m/>
    <x v="1523"/>
    <x v="1453"/>
    <n v="1"/>
    <m/>
    <n v="0"/>
    <m/>
    <m/>
    <e v="#DIV/0!"/>
    <n v="1"/>
    <n v="0"/>
    <n v="0"/>
  </r>
  <r>
    <m/>
    <m/>
    <x v="141"/>
    <x v="140"/>
    <m/>
    <m/>
    <e v="#DIV/0!"/>
    <m/>
    <m/>
    <e v="#DIV/0!"/>
    <n v="0"/>
    <n v="0"/>
    <e v="#DIV/0!"/>
  </r>
  <r>
    <m/>
    <m/>
    <x v="1524"/>
    <x v="1454"/>
    <m/>
    <m/>
    <e v="#DIV/0!"/>
    <m/>
    <m/>
    <e v="#DIV/0!"/>
    <n v="0"/>
    <n v="0"/>
    <e v="#DIV/0!"/>
  </r>
  <r>
    <m/>
    <m/>
    <x v="407"/>
    <x v="400"/>
    <n v="6"/>
    <n v="6"/>
    <n v="100"/>
    <n v="1"/>
    <n v="1"/>
    <n v="100"/>
    <n v="7"/>
    <n v="7"/>
    <n v="100"/>
  </r>
  <r>
    <m/>
    <m/>
    <x v="1525"/>
    <x v="1455"/>
    <m/>
    <m/>
    <e v="#DIV/0!"/>
    <m/>
    <m/>
    <e v="#DIV/0!"/>
    <n v="0"/>
    <n v="0"/>
    <e v="#DIV/0!"/>
  </r>
  <r>
    <m/>
    <m/>
    <x v="1135"/>
    <x v="1112"/>
    <n v="4"/>
    <n v="3"/>
    <n v="75"/>
    <n v="3"/>
    <m/>
    <n v="0"/>
    <n v="7"/>
    <n v="3"/>
    <n v="42.857142857142854"/>
  </r>
  <r>
    <m/>
    <m/>
    <x v="1526"/>
    <x v="1456"/>
    <m/>
    <n v="4"/>
    <e v="#DIV/0!"/>
    <m/>
    <n v="1"/>
    <e v="#DIV/0!"/>
    <n v="0"/>
    <n v="5"/>
    <e v="#DIV/0!"/>
  </r>
  <r>
    <m/>
    <m/>
    <x v="32"/>
    <x v="32"/>
    <n v="1"/>
    <m/>
    <n v="0"/>
    <n v="1"/>
    <m/>
    <n v="0"/>
    <n v="2"/>
    <n v="0"/>
    <n v="0"/>
  </r>
  <r>
    <m/>
    <m/>
    <x v="1527"/>
    <x v="1457"/>
    <m/>
    <m/>
    <e v="#DIV/0!"/>
    <m/>
    <m/>
    <e v="#DIV/0!"/>
    <n v="0"/>
    <n v="0"/>
    <e v="#DIV/0!"/>
  </r>
  <r>
    <m/>
    <m/>
    <x v="162"/>
    <x v="161"/>
    <m/>
    <m/>
    <e v="#DIV/0!"/>
    <m/>
    <m/>
    <e v="#DIV/0!"/>
    <n v="0"/>
    <n v="0"/>
    <e v="#DIV/0!"/>
  </r>
  <r>
    <m/>
    <m/>
    <x v="1528"/>
    <x v="1458"/>
    <m/>
    <m/>
    <e v="#DIV/0!"/>
    <m/>
    <m/>
    <e v="#DIV/0!"/>
    <n v="0"/>
    <n v="0"/>
    <e v="#DIV/0!"/>
  </r>
  <r>
    <m/>
    <m/>
    <x v="930"/>
    <x v="914"/>
    <m/>
    <m/>
    <e v="#DIV/0!"/>
    <m/>
    <m/>
    <e v="#DIV/0!"/>
    <n v="0"/>
    <n v="0"/>
    <e v="#DIV/0!"/>
  </r>
  <r>
    <m/>
    <m/>
    <x v="174"/>
    <x v="173"/>
    <n v="1"/>
    <n v="2"/>
    <n v="200"/>
    <n v="7"/>
    <n v="8"/>
    <n v="114.28571428571428"/>
    <n v="8"/>
    <n v="10"/>
    <n v="125"/>
  </r>
  <r>
    <m/>
    <m/>
    <x v="1529"/>
    <x v="1459"/>
    <m/>
    <n v="1"/>
    <e v="#DIV/0!"/>
    <n v="1"/>
    <m/>
    <n v="0"/>
    <n v="1"/>
    <n v="1"/>
    <n v="100"/>
  </r>
  <r>
    <m/>
    <m/>
    <x v="1530"/>
    <x v="1460"/>
    <n v="1"/>
    <n v="1"/>
    <n v="100"/>
    <m/>
    <m/>
    <e v="#DIV/0!"/>
    <n v="1"/>
    <n v="1"/>
    <n v="100"/>
  </r>
  <r>
    <m/>
    <m/>
    <x v="1531"/>
    <x v="1461"/>
    <m/>
    <m/>
    <e v="#DIV/0!"/>
    <m/>
    <m/>
    <e v="#DIV/0!"/>
    <n v="0"/>
    <n v="0"/>
    <e v="#DIV/0!"/>
  </r>
  <r>
    <m/>
    <m/>
    <x v="1532"/>
    <x v="1462"/>
    <n v="3"/>
    <m/>
    <n v="0"/>
    <m/>
    <m/>
    <e v="#DIV/0!"/>
    <n v="3"/>
    <n v="0"/>
    <n v="0"/>
  </r>
  <r>
    <m/>
    <m/>
    <x v="1533"/>
    <x v="1463"/>
    <m/>
    <m/>
    <e v="#DIV/0!"/>
    <m/>
    <m/>
    <e v="#DIV/0!"/>
    <n v="0"/>
    <n v="0"/>
    <e v="#DIV/0!"/>
  </r>
  <r>
    <m/>
    <m/>
    <x v="68"/>
    <x v="67"/>
    <m/>
    <m/>
    <e v="#DIV/0!"/>
    <n v="1"/>
    <m/>
    <n v="0"/>
    <n v="1"/>
    <n v="0"/>
    <n v="0"/>
  </r>
  <r>
    <m/>
    <m/>
    <x v="1534"/>
    <x v="1464"/>
    <m/>
    <m/>
    <e v="#DIV/0!"/>
    <n v="1"/>
    <m/>
    <n v="0"/>
    <n v="1"/>
    <n v="0"/>
    <n v="0"/>
  </r>
  <r>
    <m/>
    <m/>
    <x v="1535"/>
    <x v="1465"/>
    <n v="1"/>
    <m/>
    <n v="0"/>
    <m/>
    <m/>
    <e v="#DIV/0!"/>
    <n v="1"/>
    <n v="0"/>
    <n v="0"/>
  </r>
  <r>
    <m/>
    <m/>
    <x v="1536"/>
    <x v="1466"/>
    <m/>
    <m/>
    <e v="#DIV/0!"/>
    <n v="1"/>
    <m/>
    <n v="0"/>
    <n v="1"/>
    <n v="0"/>
    <n v="0"/>
  </r>
  <r>
    <m/>
    <m/>
    <x v="1537"/>
    <x v="1467"/>
    <m/>
    <n v="1"/>
    <e v="#DIV/0!"/>
    <m/>
    <m/>
    <e v="#DIV/0!"/>
    <n v="0"/>
    <n v="1"/>
    <e v="#DIV/0!"/>
  </r>
  <r>
    <m/>
    <m/>
    <x v="409"/>
    <x v="402"/>
    <m/>
    <n v="1"/>
    <e v="#DIV/0!"/>
    <m/>
    <m/>
    <e v="#DIV/0!"/>
    <n v="0"/>
    <n v="1"/>
    <e v="#DIV/0!"/>
  </r>
  <r>
    <m/>
    <m/>
    <x v="815"/>
    <x v="799"/>
    <m/>
    <n v="1"/>
    <e v="#DIV/0!"/>
    <m/>
    <m/>
    <e v="#DIV/0!"/>
    <n v="0"/>
    <n v="1"/>
    <e v="#DIV/0!"/>
  </r>
  <r>
    <m/>
    <m/>
    <x v="0"/>
    <x v="0"/>
    <m/>
    <m/>
    <e v="#DIV/0!"/>
    <m/>
    <m/>
    <e v="#DIV/0!"/>
    <n v="0"/>
    <n v="0"/>
    <e v="#DIV/0!"/>
  </r>
  <r>
    <m/>
    <s v="Ултразвучна дијагностика (8 апарата и 3 смене)"/>
    <x v="0"/>
    <x v="0"/>
    <m/>
    <m/>
    <m/>
    <m/>
    <m/>
    <m/>
    <m/>
    <m/>
    <m/>
  </r>
  <r>
    <m/>
    <s v="Број прегледаних пацијената"/>
    <x v="0"/>
    <x v="0"/>
    <n v="4887"/>
    <n v="3603"/>
    <n v="73.726212400245544"/>
    <n v="1077"/>
    <n v="829"/>
    <n v="76.973073351903437"/>
    <n v="5964"/>
    <n v="4432"/>
    <n v="74.312541918175725"/>
  </r>
  <r>
    <m/>
    <s v="Укупан број услуга"/>
    <x v="0"/>
    <x v="0"/>
    <n v="9366"/>
    <n v="4165"/>
    <n v="44.469357249626306"/>
    <n v="2682"/>
    <n v="1002"/>
    <n v="37.360178970917225"/>
    <n v="12048"/>
    <n v="5167"/>
    <n v="42.886786188579016"/>
  </r>
  <r>
    <m/>
    <m/>
    <x v="377"/>
    <x v="370"/>
    <n v="272"/>
    <m/>
    <n v="0"/>
    <n v="64"/>
    <m/>
    <n v="0"/>
    <n v="336"/>
    <n v="0"/>
    <n v="0"/>
  </r>
  <r>
    <m/>
    <m/>
    <x v="302"/>
    <x v="296"/>
    <n v="594"/>
    <n v="441"/>
    <n v="74.242424242424249"/>
    <n v="66"/>
    <n v="41"/>
    <n v="62.121212121212125"/>
    <n v="660"/>
    <n v="482"/>
    <n v="73.030303030303031"/>
  </r>
  <r>
    <m/>
    <m/>
    <x v="303"/>
    <x v="297"/>
    <n v="3765"/>
    <n v="2800"/>
    <n v="74.369189907038518"/>
    <n v="1208"/>
    <n v="931"/>
    <n v="77.069536423841058"/>
    <n v="4973"/>
    <n v="3731"/>
    <n v="75.025135732957978"/>
  </r>
  <r>
    <m/>
    <m/>
    <x v="378"/>
    <x v="371"/>
    <n v="8"/>
    <n v="2"/>
    <n v="25"/>
    <n v="1"/>
    <n v="3"/>
    <n v="300"/>
    <n v="9"/>
    <n v="5"/>
    <n v="55.555555555555557"/>
  </r>
  <r>
    <m/>
    <m/>
    <x v="1111"/>
    <x v="1089"/>
    <n v="3"/>
    <n v="1"/>
    <n v="33.333333333333329"/>
    <n v="3"/>
    <m/>
    <n v="0"/>
    <n v="6"/>
    <n v="1"/>
    <n v="16.666666666666664"/>
  </r>
  <r>
    <m/>
    <m/>
    <x v="652"/>
    <x v="640"/>
    <n v="18"/>
    <n v="22"/>
    <n v="122.22222222222223"/>
    <n v="2"/>
    <n v="1"/>
    <n v="50"/>
    <n v="20"/>
    <n v="23"/>
    <n v="114.99999999999999"/>
  </r>
  <r>
    <m/>
    <m/>
    <x v="299"/>
    <x v="293"/>
    <n v="414"/>
    <n v="237"/>
    <n v="57.246376811594203"/>
    <n v="11"/>
    <n v="7"/>
    <n v="63.636363636363633"/>
    <n v="425"/>
    <n v="244"/>
    <n v="57.411764705882348"/>
  </r>
  <r>
    <m/>
    <m/>
    <x v="1112"/>
    <x v="1090"/>
    <n v="1"/>
    <m/>
    <n v="0"/>
    <n v="26"/>
    <m/>
    <n v="0"/>
    <n v="27"/>
    <n v="0"/>
    <n v="0"/>
  </r>
  <r>
    <m/>
    <m/>
    <x v="116"/>
    <x v="115"/>
    <n v="2"/>
    <n v="3"/>
    <n v="150"/>
    <n v="541"/>
    <n v="1"/>
    <n v="0.18484288354898337"/>
    <n v="543"/>
    <n v="4"/>
    <n v="0.73664825046040516"/>
  </r>
  <r>
    <m/>
    <m/>
    <x v="1538"/>
    <x v="1468"/>
    <n v="1"/>
    <n v="3"/>
    <n v="300"/>
    <n v="5"/>
    <n v="7"/>
    <n v="140"/>
    <n v="6"/>
    <n v="10"/>
    <n v="166.66666666666669"/>
  </r>
  <r>
    <m/>
    <m/>
    <x v="1539"/>
    <x v="1469"/>
    <m/>
    <m/>
    <e v="#DIV/0!"/>
    <m/>
    <m/>
    <e v="#DIV/0!"/>
    <n v="0"/>
    <n v="0"/>
    <e v="#DIV/0!"/>
  </r>
  <r>
    <m/>
    <m/>
    <x v="1540"/>
    <x v="1470"/>
    <n v="115"/>
    <n v="99"/>
    <n v="86.08695652173914"/>
    <n v="14"/>
    <n v="4"/>
    <n v="28.571428571428569"/>
    <n v="129"/>
    <n v="103"/>
    <n v="79.84496124031007"/>
  </r>
  <r>
    <m/>
    <m/>
    <x v="1541"/>
    <x v="1471"/>
    <n v="5"/>
    <n v="4"/>
    <n v="80"/>
    <n v="1"/>
    <n v="1"/>
    <n v="100"/>
    <n v="6"/>
    <n v="5"/>
    <n v="83.333333333333343"/>
  </r>
  <r>
    <m/>
    <m/>
    <x v="920"/>
    <x v="904"/>
    <n v="31"/>
    <n v="26"/>
    <n v="83.870967741935488"/>
    <n v="1"/>
    <m/>
    <n v="0"/>
    <n v="32"/>
    <n v="26"/>
    <n v="81.25"/>
  </r>
  <r>
    <m/>
    <m/>
    <x v="697"/>
    <x v="684"/>
    <n v="78"/>
    <n v="80"/>
    <n v="102.56410256410255"/>
    <n v="10"/>
    <m/>
    <n v="0"/>
    <n v="88"/>
    <n v="80"/>
    <n v="90.909090909090907"/>
  </r>
  <r>
    <m/>
    <m/>
    <x v="910"/>
    <x v="894"/>
    <n v="41"/>
    <n v="31"/>
    <n v="75.609756097560975"/>
    <m/>
    <m/>
    <e v="#DIV/0!"/>
    <n v="41"/>
    <n v="31"/>
    <n v="75.609756097560975"/>
  </r>
  <r>
    <m/>
    <m/>
    <x v="905"/>
    <x v="889"/>
    <n v="279"/>
    <n v="172"/>
    <n v="61.648745519713266"/>
    <n v="4"/>
    <n v="3"/>
    <n v="75"/>
    <n v="283"/>
    <n v="175"/>
    <n v="61.837455830388691"/>
  </r>
  <r>
    <m/>
    <m/>
    <x v="674"/>
    <x v="662"/>
    <m/>
    <m/>
    <e v="#DIV/0!"/>
    <m/>
    <m/>
    <e v="#DIV/0!"/>
    <n v="0"/>
    <n v="0"/>
    <e v="#DIV/0!"/>
  </r>
  <r>
    <m/>
    <m/>
    <x v="919"/>
    <x v="903"/>
    <n v="50"/>
    <n v="37"/>
    <n v="74"/>
    <m/>
    <m/>
    <e v="#DIV/0!"/>
    <n v="50"/>
    <n v="37"/>
    <n v="74"/>
  </r>
  <r>
    <m/>
    <m/>
    <x v="911"/>
    <x v="895"/>
    <n v="250"/>
    <n v="154"/>
    <n v="61.6"/>
    <n v="3"/>
    <n v="2"/>
    <n v="66.666666666666657"/>
    <n v="253"/>
    <n v="156"/>
    <n v="61.660079051383399"/>
  </r>
  <r>
    <m/>
    <m/>
    <x v="389"/>
    <x v="382"/>
    <n v="8"/>
    <n v="2"/>
    <n v="25"/>
    <n v="296"/>
    <m/>
    <n v="0"/>
    <n v="304"/>
    <n v="2"/>
    <n v="0.6578947368421052"/>
  </r>
  <r>
    <m/>
    <m/>
    <x v="912"/>
    <x v="896"/>
    <n v="83"/>
    <n v="49"/>
    <n v="59.036144578313255"/>
    <m/>
    <n v="1"/>
    <e v="#DIV/0!"/>
    <n v="83"/>
    <n v="50"/>
    <n v="60.24096385542169"/>
  </r>
  <r>
    <m/>
    <m/>
    <x v="131"/>
    <x v="130"/>
    <m/>
    <m/>
    <e v="#DIV/0!"/>
    <n v="20"/>
    <m/>
    <n v="0"/>
    <n v="20"/>
    <n v="0"/>
    <n v="0"/>
  </r>
  <r>
    <m/>
    <m/>
    <x v="132"/>
    <x v="131"/>
    <n v="3345"/>
    <m/>
    <n v="0"/>
    <n v="405"/>
    <m/>
    <n v="0"/>
    <n v="3750"/>
    <n v="0"/>
    <n v="0"/>
  </r>
  <r>
    <m/>
    <m/>
    <x v="911"/>
    <x v="895"/>
    <m/>
    <m/>
    <e v="#DIV/0!"/>
    <m/>
    <m/>
    <e v="#DIV/0!"/>
    <n v="0"/>
    <n v="0"/>
    <e v="#DIV/0!"/>
  </r>
  <r>
    <m/>
    <m/>
    <x v="1542"/>
    <x v="1472"/>
    <n v="2"/>
    <n v="2"/>
    <n v="100"/>
    <m/>
    <m/>
    <e v="#DIV/0!"/>
    <n v="2"/>
    <n v="2"/>
    <n v="100"/>
  </r>
  <r>
    <m/>
    <m/>
    <x v="1543"/>
    <x v="1473"/>
    <m/>
    <m/>
    <e v="#DIV/0!"/>
    <m/>
    <m/>
    <e v="#DIV/0!"/>
    <n v="0"/>
    <n v="0"/>
    <e v="#DIV/0!"/>
  </r>
  <r>
    <m/>
    <m/>
    <x v="1544"/>
    <x v="1474"/>
    <m/>
    <m/>
    <e v="#DIV/0!"/>
    <m/>
    <m/>
    <e v="#DIV/0!"/>
    <n v="0"/>
    <n v="0"/>
    <e v="#DIV/0!"/>
  </r>
  <r>
    <m/>
    <m/>
    <x v="1545"/>
    <x v="1475"/>
    <n v="1"/>
    <m/>
    <n v="0"/>
    <m/>
    <m/>
    <e v="#DIV/0!"/>
    <n v="1"/>
    <n v="0"/>
    <n v="0"/>
  </r>
  <r>
    <m/>
    <m/>
    <x v="1546"/>
    <x v="1476"/>
    <m/>
    <m/>
    <e v="#DIV/0!"/>
    <n v="1"/>
    <m/>
    <n v="0"/>
    <n v="1"/>
    <n v="0"/>
    <n v="0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1547"/>
    <x v="0"/>
    <m/>
    <m/>
    <e v="#DIV/0!"/>
    <m/>
    <m/>
    <e v="#DIV/0!"/>
    <n v="0"/>
    <n v="0"/>
    <e v="#DIV/0!"/>
  </r>
  <r>
    <m/>
    <m/>
    <x v="1500"/>
    <x v="1380"/>
    <m/>
    <m/>
    <m/>
    <m/>
    <m/>
    <m/>
    <m/>
    <m/>
    <m/>
  </r>
  <r>
    <m/>
    <m/>
    <x v="0"/>
    <x v="1477"/>
    <m/>
    <m/>
    <m/>
    <m/>
    <m/>
    <m/>
    <m/>
    <m/>
    <m/>
  </r>
  <r>
    <m/>
    <s v="rendgen"/>
    <x v="0"/>
    <x v="0"/>
    <m/>
    <m/>
    <e v="#DIV/0!"/>
    <m/>
    <m/>
    <e v="#DIV/0!"/>
    <n v="0"/>
    <n v="0"/>
    <e v="#DIV/0!"/>
  </r>
  <r>
    <m/>
    <s v="Доплер( 4 апарата и 2 смене)"/>
    <x v="0"/>
    <x v="0"/>
    <m/>
    <m/>
    <m/>
    <m/>
    <m/>
    <m/>
    <m/>
    <m/>
    <m/>
  </r>
  <r>
    <m/>
    <s v="Број прегледаних пацијената"/>
    <x v="0"/>
    <x v="0"/>
    <m/>
    <m/>
    <e v="#DIV/0!"/>
    <m/>
    <m/>
    <e v="#DIV/0!"/>
    <n v="0"/>
    <n v="0"/>
    <e v="#DIV/0!"/>
  </r>
  <r>
    <m/>
    <s v="Укупан број услуга"/>
    <x v="0"/>
    <x v="0"/>
    <n v="0"/>
    <n v="0"/>
    <e v="#DIV/0!"/>
    <n v="0"/>
    <n v="0"/>
    <e v="#DIV/0!"/>
    <n v="0"/>
    <n v="0"/>
    <e v="#DIV/0!"/>
  </r>
  <r>
    <m/>
    <m/>
    <x v="304"/>
    <x v="298"/>
    <m/>
    <m/>
    <e v="#DIV/0!"/>
    <m/>
    <m/>
    <e v="#DIV/0!"/>
    <n v="0"/>
    <n v="0"/>
    <e v="#DIV/0!"/>
  </r>
  <r>
    <m/>
    <m/>
    <x v="653"/>
    <x v="641"/>
    <m/>
    <m/>
    <e v="#DIV/0!"/>
    <m/>
    <m/>
    <e v="#DIV/0!"/>
    <n v="0"/>
    <n v="0"/>
    <e v="#DIV/0!"/>
  </r>
  <r>
    <m/>
    <m/>
    <x v="654"/>
    <x v="642"/>
    <m/>
    <m/>
    <e v="#DIV/0!"/>
    <m/>
    <m/>
    <e v="#DIV/0!"/>
    <n v="0"/>
    <n v="0"/>
    <e v="#DIV/0!"/>
  </r>
  <r>
    <m/>
    <m/>
    <x v="655"/>
    <x v="643"/>
    <m/>
    <m/>
    <e v="#DIV/0!"/>
    <m/>
    <m/>
    <e v="#DIV/0!"/>
    <n v="0"/>
    <n v="0"/>
    <e v="#DIV/0!"/>
  </r>
  <r>
    <m/>
    <m/>
    <x v="656"/>
    <x v="644"/>
    <m/>
    <m/>
    <e v="#DIV/0!"/>
    <m/>
    <m/>
    <e v="#DIV/0!"/>
    <n v="0"/>
    <n v="0"/>
    <e v="#DIV/0!"/>
  </r>
  <r>
    <m/>
    <m/>
    <x v="657"/>
    <x v="645"/>
    <m/>
    <m/>
    <e v="#DIV/0!"/>
    <m/>
    <m/>
    <e v="#DIV/0!"/>
    <n v="0"/>
    <n v="0"/>
    <e v="#DIV/0!"/>
  </r>
  <r>
    <m/>
    <m/>
    <x v="646"/>
    <x v="634"/>
    <m/>
    <m/>
    <e v="#DIV/0!"/>
    <m/>
    <m/>
    <e v="#DIV/0!"/>
    <n v="0"/>
    <n v="0"/>
    <e v="#DIV/0!"/>
  </r>
  <r>
    <m/>
    <m/>
    <x v="662"/>
    <x v="650"/>
    <m/>
    <m/>
    <e v="#DIV/0!"/>
    <m/>
    <m/>
    <e v="#DIV/0!"/>
    <n v="0"/>
    <n v="0"/>
    <e v="#DIV/0!"/>
  </r>
  <r>
    <m/>
    <m/>
    <x v="663"/>
    <x v="651"/>
    <m/>
    <m/>
    <e v="#DIV/0!"/>
    <m/>
    <m/>
    <e v="#DIV/0!"/>
    <n v="0"/>
    <n v="0"/>
    <e v="#DIV/0!"/>
  </r>
  <r>
    <m/>
    <m/>
    <x v="687"/>
    <x v="674"/>
    <m/>
    <m/>
    <e v="#DIV/0!"/>
    <m/>
    <m/>
    <e v="#DIV/0!"/>
    <n v="0"/>
    <n v="0"/>
    <e v="#DIV/0!"/>
  </r>
  <r>
    <m/>
    <m/>
    <x v="1548"/>
    <x v="1478"/>
    <m/>
    <m/>
    <e v="#DIV/0!"/>
    <m/>
    <m/>
    <e v="#DIV/0!"/>
    <n v="0"/>
    <n v="0"/>
    <e v="#DIV/0!"/>
  </r>
  <r>
    <m/>
    <m/>
    <x v="674"/>
    <x v="662"/>
    <m/>
    <m/>
    <e v="#DIV/0!"/>
    <m/>
    <m/>
    <e v="#DIV/0!"/>
    <n v="0"/>
    <n v="0"/>
    <e v="#DIV/0!"/>
  </r>
  <r>
    <m/>
    <m/>
    <x v="1549"/>
    <x v="1479"/>
    <m/>
    <m/>
    <e v="#DIV/0!"/>
    <m/>
    <m/>
    <e v="#DIV/0!"/>
    <n v="0"/>
    <n v="0"/>
    <e v="#DIV/0!"/>
  </r>
  <r>
    <m/>
    <s v="ЦТ Скенер (1 апарат и 3 смене)"/>
    <x v="0"/>
    <x v="0"/>
    <m/>
    <m/>
    <m/>
    <m/>
    <m/>
    <m/>
    <m/>
    <m/>
    <m/>
  </r>
  <r>
    <m/>
    <s v="Број прегледаних пацијената"/>
    <x v="0"/>
    <x v="0"/>
    <n v="6727"/>
    <n v="6105"/>
    <n v="90.75367920321095"/>
    <n v="1836"/>
    <n v="1517"/>
    <n v="82.62527233115469"/>
    <n v="8563"/>
    <n v="7622"/>
    <n v="89.01086067966834"/>
  </r>
  <r>
    <m/>
    <s v="Укупан број услуга"/>
    <x v="0"/>
    <x v="0"/>
    <n v="7765"/>
    <n v="6932"/>
    <n v="89.272376046361885"/>
    <n v="2056"/>
    <n v="1683"/>
    <n v="81.857976653696497"/>
    <n v="9821"/>
    <n v="8615"/>
    <n v="87.720191426534981"/>
  </r>
  <r>
    <m/>
    <m/>
    <x v="1550"/>
    <x v="1480"/>
    <n v="1679"/>
    <n v="1407"/>
    <n v="83.79988088147708"/>
    <n v="558"/>
    <n v="385"/>
    <n v="68.996415770609318"/>
    <n v="2237"/>
    <n v="1792"/>
    <n v="80.107286544479223"/>
  </r>
  <r>
    <m/>
    <m/>
    <x v="1551"/>
    <x v="1481"/>
    <n v="88"/>
    <n v="116"/>
    <n v="131.81818181818181"/>
    <n v="18"/>
    <n v="30"/>
    <n v="166.66666666666669"/>
    <n v="106"/>
    <n v="146"/>
    <n v="137.73584905660377"/>
  </r>
  <r>
    <m/>
    <m/>
    <x v="1552"/>
    <x v="1482"/>
    <m/>
    <m/>
    <e v="#DIV/0!"/>
    <n v="1"/>
    <m/>
    <n v="0"/>
    <n v="1"/>
    <n v="0"/>
    <n v="0"/>
  </r>
  <r>
    <m/>
    <m/>
    <x v="1553"/>
    <x v="1483"/>
    <n v="2"/>
    <n v="3"/>
    <n v="150"/>
    <m/>
    <m/>
    <e v="#DIV/0!"/>
    <n v="2"/>
    <n v="3"/>
    <n v="150"/>
  </r>
  <r>
    <m/>
    <m/>
    <x v="1554"/>
    <x v="1484"/>
    <n v="2"/>
    <m/>
    <n v="0"/>
    <m/>
    <m/>
    <e v="#DIV/0!"/>
    <n v="2"/>
    <n v="0"/>
    <n v="0"/>
  </r>
  <r>
    <m/>
    <m/>
    <x v="1555"/>
    <x v="1485"/>
    <n v="1"/>
    <m/>
    <n v="0"/>
    <m/>
    <m/>
    <e v="#DIV/0!"/>
    <n v="1"/>
    <n v="0"/>
    <n v="0"/>
  </r>
  <r>
    <m/>
    <m/>
    <x v="1556"/>
    <x v="1486"/>
    <n v="1"/>
    <m/>
    <n v="0"/>
    <m/>
    <m/>
    <e v="#DIV/0!"/>
    <n v="1"/>
    <n v="0"/>
    <n v="0"/>
  </r>
  <r>
    <m/>
    <m/>
    <x v="1557"/>
    <x v="1487"/>
    <m/>
    <m/>
    <e v="#DIV/0!"/>
    <m/>
    <m/>
    <e v="#DIV/0!"/>
    <n v="0"/>
    <n v="0"/>
    <e v="#DIV/0!"/>
  </r>
  <r>
    <m/>
    <m/>
    <x v="1558"/>
    <x v="1488"/>
    <n v="38"/>
    <n v="34"/>
    <n v="89.473684210526315"/>
    <n v="7"/>
    <n v="7"/>
    <n v="100"/>
    <n v="45"/>
    <n v="41"/>
    <n v="91.111111111111114"/>
  </r>
  <r>
    <m/>
    <m/>
    <x v="1559"/>
    <x v="1489"/>
    <m/>
    <m/>
    <e v="#DIV/0!"/>
    <m/>
    <m/>
    <e v="#DIV/0!"/>
    <n v="0"/>
    <n v="0"/>
    <e v="#DIV/0!"/>
  </r>
  <r>
    <m/>
    <m/>
    <x v="1560"/>
    <x v="1490"/>
    <n v="159"/>
    <n v="125"/>
    <n v="78.616352201257868"/>
    <n v="35"/>
    <n v="33"/>
    <n v="94.285714285714278"/>
    <n v="194"/>
    <n v="158"/>
    <n v="81.44329896907216"/>
  </r>
  <r>
    <m/>
    <m/>
    <x v="1561"/>
    <x v="1491"/>
    <n v="66"/>
    <n v="108"/>
    <n v="163.63636363636365"/>
    <n v="15"/>
    <n v="39"/>
    <n v="260"/>
    <n v="81"/>
    <n v="147"/>
    <n v="181.4814814814815"/>
  </r>
  <r>
    <m/>
    <m/>
    <x v="1562"/>
    <x v="1492"/>
    <m/>
    <m/>
    <e v="#DIV/0!"/>
    <m/>
    <m/>
    <e v="#DIV/0!"/>
    <n v="0"/>
    <n v="0"/>
    <e v="#DIV/0!"/>
  </r>
  <r>
    <m/>
    <m/>
    <x v="1563"/>
    <x v="1493"/>
    <m/>
    <m/>
    <e v="#DIV/0!"/>
    <m/>
    <m/>
    <e v="#DIV/0!"/>
    <n v="0"/>
    <n v="0"/>
    <e v="#DIV/0!"/>
  </r>
  <r>
    <m/>
    <m/>
    <x v="1564"/>
    <x v="1494"/>
    <n v="1648"/>
    <n v="1519"/>
    <n v="92.172330097087368"/>
    <n v="395"/>
    <n v="267"/>
    <n v="67.594936708860757"/>
    <n v="2043"/>
    <n v="1786"/>
    <n v="87.420460107684775"/>
  </r>
  <r>
    <m/>
    <m/>
    <x v="1565"/>
    <x v="1495"/>
    <n v="6"/>
    <n v="2"/>
    <n v="33.333333333333329"/>
    <m/>
    <n v="1"/>
    <e v="#DIV/0!"/>
    <n v="6"/>
    <n v="3"/>
    <n v="50"/>
  </r>
  <r>
    <m/>
    <m/>
    <x v="1566"/>
    <x v="1496"/>
    <m/>
    <m/>
    <e v="#DIV/0!"/>
    <m/>
    <m/>
    <e v="#DIV/0!"/>
    <n v="0"/>
    <n v="0"/>
    <e v="#DIV/0!"/>
  </r>
  <r>
    <m/>
    <m/>
    <x v="1567"/>
    <x v="1497"/>
    <n v="1364"/>
    <n v="1279"/>
    <n v="93.768328445747812"/>
    <n v="369"/>
    <n v="327"/>
    <n v="88.617886178861795"/>
    <n v="1733"/>
    <n v="1606"/>
    <n v="92.671667628390082"/>
  </r>
  <r>
    <m/>
    <m/>
    <x v="1568"/>
    <x v="1498"/>
    <m/>
    <m/>
    <e v="#DIV/0!"/>
    <m/>
    <m/>
    <e v="#DIV/0!"/>
    <n v="0"/>
    <n v="0"/>
    <e v="#DIV/0!"/>
  </r>
  <r>
    <m/>
    <m/>
    <x v="1569"/>
    <x v="1499"/>
    <n v="227"/>
    <n v="115"/>
    <n v="50.660792951541858"/>
    <n v="29"/>
    <n v="21"/>
    <n v="72.41379310344827"/>
    <n v="256"/>
    <n v="136"/>
    <n v="53.125"/>
  </r>
  <r>
    <m/>
    <m/>
    <x v="1570"/>
    <x v="1500"/>
    <m/>
    <m/>
    <e v="#DIV/0!"/>
    <m/>
    <m/>
    <e v="#DIV/0!"/>
    <n v="0"/>
    <n v="0"/>
    <e v="#DIV/0!"/>
  </r>
  <r>
    <m/>
    <m/>
    <x v="1571"/>
    <x v="1501"/>
    <n v="1325"/>
    <n v="1234"/>
    <n v="93.132075471698116"/>
    <n v="351"/>
    <n v="336"/>
    <n v="95.726495726495727"/>
    <n v="1676"/>
    <n v="1570"/>
    <n v="93.675417661097853"/>
  </r>
  <r>
    <m/>
    <m/>
    <x v="1572"/>
    <x v="1502"/>
    <m/>
    <m/>
    <e v="#DIV/0!"/>
    <m/>
    <m/>
    <e v="#DIV/0!"/>
    <n v="0"/>
    <n v="0"/>
    <e v="#DIV/0!"/>
  </r>
  <r>
    <m/>
    <m/>
    <x v="1573"/>
    <x v="1503"/>
    <n v="1"/>
    <m/>
    <n v="0"/>
    <m/>
    <m/>
    <e v="#DIV/0!"/>
    <n v="1"/>
    <n v="0"/>
    <n v="0"/>
  </r>
  <r>
    <m/>
    <m/>
    <x v="1574"/>
    <x v="1504"/>
    <m/>
    <m/>
    <e v="#DIV/0!"/>
    <m/>
    <m/>
    <e v="#DIV/0!"/>
    <n v="0"/>
    <n v="0"/>
    <e v="#DIV/0!"/>
  </r>
  <r>
    <m/>
    <m/>
    <x v="1575"/>
    <x v="1505"/>
    <m/>
    <m/>
    <e v="#DIV/0!"/>
    <m/>
    <m/>
    <e v="#DIV/0!"/>
    <n v="0"/>
    <n v="0"/>
    <e v="#DIV/0!"/>
  </r>
  <r>
    <m/>
    <m/>
    <x v="1576"/>
    <x v="1506"/>
    <m/>
    <m/>
    <e v="#DIV/0!"/>
    <m/>
    <m/>
    <e v="#DIV/0!"/>
    <n v="0"/>
    <n v="0"/>
    <e v="#DIV/0!"/>
  </r>
  <r>
    <m/>
    <m/>
    <x v="1577"/>
    <x v="1507"/>
    <m/>
    <m/>
    <e v="#DIV/0!"/>
    <m/>
    <m/>
    <e v="#DIV/0!"/>
    <n v="0"/>
    <n v="0"/>
    <e v="#DIV/0!"/>
  </r>
  <r>
    <m/>
    <m/>
    <x v="1578"/>
    <x v="1508"/>
    <m/>
    <m/>
    <e v="#DIV/0!"/>
    <m/>
    <m/>
    <e v="#DIV/0!"/>
    <n v="0"/>
    <n v="0"/>
    <e v="#DIV/0!"/>
  </r>
  <r>
    <m/>
    <m/>
    <x v="1579"/>
    <x v="1509"/>
    <m/>
    <m/>
    <e v="#DIV/0!"/>
    <m/>
    <m/>
    <e v="#DIV/0!"/>
    <n v="0"/>
    <n v="0"/>
    <e v="#DIV/0!"/>
  </r>
  <r>
    <m/>
    <m/>
    <x v="1580"/>
    <x v="1510"/>
    <m/>
    <m/>
    <e v="#DIV/0!"/>
    <m/>
    <m/>
    <e v="#DIV/0!"/>
    <n v="0"/>
    <n v="0"/>
    <e v="#DIV/0!"/>
  </r>
  <r>
    <m/>
    <m/>
    <x v="1581"/>
    <x v="1511"/>
    <n v="1"/>
    <n v="1"/>
    <n v="100"/>
    <m/>
    <n v="1"/>
    <e v="#DIV/0!"/>
    <n v="1"/>
    <n v="2"/>
    <n v="200"/>
  </r>
  <r>
    <m/>
    <m/>
    <x v="1582"/>
    <x v="1512"/>
    <m/>
    <m/>
    <e v="#DIV/0!"/>
    <n v="3"/>
    <m/>
    <n v="0"/>
    <n v="3"/>
    <n v="0"/>
    <n v="0"/>
  </r>
  <r>
    <m/>
    <m/>
    <x v="1583"/>
    <x v="1513"/>
    <n v="97"/>
    <n v="68"/>
    <n v="70.103092783505147"/>
    <n v="6"/>
    <n v="1"/>
    <n v="16.666666666666664"/>
    <n v="103"/>
    <n v="69"/>
    <n v="66.990291262135926"/>
  </r>
  <r>
    <m/>
    <m/>
    <x v="1584"/>
    <x v="1514"/>
    <n v="65"/>
    <n v="46"/>
    <n v="70.769230769230774"/>
    <n v="9"/>
    <n v="1"/>
    <n v="11.111111111111111"/>
    <n v="74"/>
    <n v="47"/>
    <n v="63.513513513513509"/>
  </r>
  <r>
    <m/>
    <m/>
    <x v="1585"/>
    <x v="1515"/>
    <n v="103"/>
    <n v="78"/>
    <n v="75.728155339805824"/>
    <n v="15"/>
    <n v="5"/>
    <n v="33.333333333333329"/>
    <n v="118"/>
    <n v="83"/>
    <n v="70.33898305084746"/>
  </r>
  <r>
    <m/>
    <m/>
    <x v="1586"/>
    <x v="1516"/>
    <n v="6"/>
    <n v="3"/>
    <n v="50"/>
    <n v="1"/>
    <m/>
    <n v="0"/>
    <n v="7"/>
    <n v="3"/>
    <n v="42.857142857142854"/>
  </r>
  <r>
    <m/>
    <m/>
    <x v="1587"/>
    <x v="1517"/>
    <n v="196"/>
    <n v="130"/>
    <n v="66.326530612244895"/>
    <n v="7"/>
    <n v="7"/>
    <n v="100"/>
    <n v="203"/>
    <n v="137"/>
    <n v="67.487684729064028"/>
  </r>
  <r>
    <m/>
    <m/>
    <x v="1588"/>
    <x v="1518"/>
    <n v="61"/>
    <n v="49"/>
    <n v="80.327868852459019"/>
    <n v="6"/>
    <n v="2"/>
    <n v="33.333333333333329"/>
    <n v="67"/>
    <n v="51"/>
    <n v="76.119402985074629"/>
  </r>
  <r>
    <m/>
    <m/>
    <x v="1589"/>
    <x v="1519"/>
    <n v="44"/>
    <n v="26"/>
    <n v="59.090909090909093"/>
    <n v="10"/>
    <n v="5"/>
    <n v="50"/>
    <n v="54"/>
    <n v="31"/>
    <n v="57.407407407407405"/>
  </r>
  <r>
    <m/>
    <m/>
    <x v="1590"/>
    <x v="1520"/>
    <m/>
    <m/>
    <e v="#DIV/0!"/>
    <m/>
    <m/>
    <e v="#DIV/0!"/>
    <n v="0"/>
    <n v="0"/>
    <e v="#DIV/0!"/>
  </r>
  <r>
    <m/>
    <m/>
    <x v="1591"/>
    <x v="1521"/>
    <n v="49"/>
    <n v="38"/>
    <n v="77.551020408163268"/>
    <n v="8"/>
    <n v="15"/>
    <n v="187.5"/>
    <n v="57"/>
    <n v="53"/>
    <n v="92.982456140350877"/>
  </r>
  <r>
    <m/>
    <m/>
    <x v="1592"/>
    <x v="1522"/>
    <n v="304"/>
    <n v="383"/>
    <n v="125.98684210526316"/>
    <n v="177"/>
    <n v="155"/>
    <n v="87.570621468926561"/>
    <n v="481"/>
    <n v="538"/>
    <n v="111.85031185031184"/>
  </r>
  <r>
    <m/>
    <m/>
    <x v="1593"/>
    <x v="1523"/>
    <m/>
    <m/>
    <e v="#DIV/0!"/>
    <m/>
    <m/>
    <e v="#DIV/0!"/>
    <n v="0"/>
    <n v="0"/>
    <e v="#DIV/0!"/>
  </r>
  <r>
    <m/>
    <m/>
    <x v="1594"/>
    <x v="1524"/>
    <m/>
    <m/>
    <e v="#DIV/0!"/>
    <m/>
    <m/>
    <e v="#DIV/0!"/>
    <n v="0"/>
    <n v="0"/>
    <e v="#DIV/0!"/>
  </r>
  <r>
    <m/>
    <m/>
    <x v="1595"/>
    <x v="1525"/>
    <n v="13"/>
    <n v="17"/>
    <n v="130.76923076923077"/>
    <n v="2"/>
    <n v="1"/>
    <n v="50"/>
    <n v="15"/>
    <n v="18"/>
    <n v="120"/>
  </r>
  <r>
    <m/>
    <m/>
    <x v="1596"/>
    <x v="1526"/>
    <m/>
    <m/>
    <e v="#DIV/0!"/>
    <m/>
    <m/>
    <e v="#DIV/0!"/>
    <n v="0"/>
    <n v="0"/>
    <e v="#DIV/0!"/>
  </r>
  <r>
    <m/>
    <m/>
    <x v="1597"/>
    <x v="1499"/>
    <m/>
    <m/>
    <e v="#DIV/0!"/>
    <m/>
    <m/>
    <e v="#DIV/0!"/>
    <n v="0"/>
    <n v="0"/>
    <e v="#DIV/0!"/>
  </r>
  <r>
    <m/>
    <m/>
    <x v="1598"/>
    <x v="1527"/>
    <n v="219"/>
    <n v="151"/>
    <n v="68.949771689497723"/>
    <n v="34"/>
    <n v="44"/>
    <n v="129.41176470588235"/>
    <n v="253"/>
    <n v="195"/>
    <n v="77.07509881422925"/>
  </r>
  <r>
    <m/>
    <m/>
    <x v="1599"/>
    <x v="1528"/>
    <m/>
    <m/>
    <e v="#DIV/0!"/>
    <m/>
    <m/>
    <e v="#DIV/0!"/>
    <n v="0"/>
    <n v="0"/>
    <e v="#DIV/0!"/>
  </r>
  <r>
    <m/>
    <m/>
    <x v="1600"/>
    <x v="1529"/>
    <m/>
    <m/>
    <e v="#DIV/0!"/>
    <m/>
    <m/>
    <e v="#DIV/0!"/>
    <n v="0"/>
    <n v="0"/>
    <e v="#DIV/0!"/>
  </r>
  <r>
    <m/>
    <m/>
    <x v="1601"/>
    <x v="1530"/>
    <m/>
    <m/>
    <e v="#DIV/0!"/>
    <m/>
    <m/>
    <e v="#DIV/0!"/>
    <n v="0"/>
    <n v="0"/>
    <e v="#DIV/0!"/>
  </r>
  <r>
    <m/>
    <m/>
    <x v="911"/>
    <x v="895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Број прегледа у оквиру организованог скрининга рака*"/>
    <x v="0"/>
    <x v="0"/>
    <m/>
    <m/>
    <m/>
    <m/>
    <m/>
    <m/>
    <m/>
    <m/>
    <m/>
  </r>
  <r>
    <m/>
    <s v="Број прегледаних пацијената"/>
    <x v="0"/>
    <x v="0"/>
    <m/>
    <m/>
    <m/>
    <m/>
    <m/>
    <m/>
    <m/>
    <m/>
    <m/>
  </r>
  <r>
    <m/>
    <s v="Укупан број услуга"/>
    <x v="0"/>
    <x v="0"/>
    <n v="0"/>
    <n v="0"/>
    <e v="#DIV/0!"/>
    <n v="0"/>
    <n v="0"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m/>
    <x v="0"/>
    <x v="0"/>
    <m/>
    <m/>
    <e v="#DIV/0!"/>
    <m/>
    <m/>
    <e v="#DIV/0!"/>
    <n v="0"/>
    <n v="0"/>
    <e v="#DIV/0!"/>
  </r>
  <r>
    <m/>
    <s v="Ендоскопска сала(2 апарата и 1 смена)"/>
    <x v="0"/>
    <x v="0"/>
    <m/>
    <m/>
    <m/>
    <m/>
    <m/>
    <m/>
    <m/>
    <m/>
    <m/>
  </r>
  <r>
    <m/>
    <s v="Број прегледаних пацијената"/>
    <x v="0"/>
    <x v="0"/>
    <n v="0"/>
    <n v="0"/>
    <e v="#DIV/0!"/>
    <n v="0"/>
    <n v="0"/>
    <e v="#DIV/0!"/>
    <n v="0"/>
    <n v="0"/>
    <e v="#DIV/0!"/>
  </r>
  <r>
    <m/>
    <s v="Укупан број услуга"/>
    <x v="0"/>
    <x v="0"/>
    <n v="0"/>
    <n v="0"/>
    <e v="#DIV/0!"/>
    <n v="0"/>
    <n v="0"/>
    <e v="#DIV/0!"/>
    <n v="0"/>
    <n v="0"/>
    <e v="#DIV/0!"/>
  </r>
  <r>
    <m/>
    <m/>
    <x v="318"/>
    <x v="312"/>
    <m/>
    <m/>
    <e v="#DIV/0!"/>
    <m/>
    <m/>
    <e v="#DIV/0!"/>
    <n v="0"/>
    <n v="0"/>
    <e v="#DIV/0!"/>
  </r>
  <r>
    <m/>
    <m/>
    <x v="650"/>
    <x v="638"/>
    <m/>
    <m/>
    <e v="#DIV/0!"/>
    <m/>
    <m/>
    <e v="#DIV/0!"/>
    <n v="0"/>
    <n v="0"/>
    <e v="#DIV/0!"/>
  </r>
  <r>
    <m/>
    <m/>
    <x v="651"/>
    <x v="639"/>
    <m/>
    <m/>
    <e v="#DIV/0!"/>
    <m/>
    <m/>
    <e v="#DIV/0!"/>
    <n v="0"/>
    <n v="0"/>
    <e v="#DIV/0!"/>
  </r>
  <r>
    <m/>
    <m/>
    <x v="415"/>
    <x v="408"/>
    <m/>
    <m/>
    <e v="#DIV/0!"/>
    <m/>
    <m/>
    <e v="#DIV/0!"/>
    <n v="0"/>
    <n v="0"/>
    <e v="#DIV/0!"/>
  </r>
  <r>
    <m/>
    <m/>
    <x v="319"/>
    <x v="313"/>
    <m/>
    <m/>
    <e v="#DIV/0!"/>
    <m/>
    <m/>
    <e v="#DIV/0!"/>
    <n v="0"/>
    <n v="0"/>
    <e v="#DIV/0!"/>
  </r>
  <r>
    <m/>
    <m/>
    <x v="320"/>
    <x v="314"/>
    <m/>
    <m/>
    <e v="#DIV/0!"/>
    <m/>
    <m/>
    <e v="#DIV/0!"/>
    <n v="0"/>
    <n v="0"/>
    <e v="#DIV/0!"/>
  </r>
  <r>
    <m/>
    <m/>
    <x v="416"/>
    <x v="409"/>
    <m/>
    <m/>
    <e v="#DIV/0!"/>
    <m/>
    <m/>
    <e v="#DIV/0!"/>
    <n v="0"/>
    <n v="0"/>
    <e v="#DIV/0!"/>
  </r>
  <r>
    <m/>
    <m/>
    <x v="417"/>
    <x v="410"/>
    <m/>
    <m/>
    <e v="#DIV/0!"/>
    <m/>
    <m/>
    <e v="#DIV/0!"/>
    <n v="0"/>
    <n v="0"/>
    <e v="#DIV/0!"/>
  </r>
  <r>
    <m/>
    <m/>
    <x v="412"/>
    <x v="405"/>
    <m/>
    <m/>
    <e v="#DIV/0!"/>
    <m/>
    <m/>
    <e v="#DIV/0!"/>
    <n v="0"/>
    <n v="0"/>
    <e v="#DIV/0!"/>
  </r>
  <r>
    <m/>
    <m/>
    <x v="411"/>
    <x v="404"/>
    <m/>
    <m/>
    <e v="#DIV/0!"/>
    <m/>
    <m/>
    <e v="#DIV/0!"/>
    <n v="0"/>
    <n v="0"/>
    <e v="#DIV/0!"/>
  </r>
  <r>
    <m/>
    <m/>
    <x v="1602"/>
    <x v="1531"/>
    <m/>
    <m/>
    <e v="#DIV/0!"/>
    <m/>
    <m/>
    <e v="#DIV/0!"/>
    <n v="0"/>
    <n v="0"/>
    <e v="#DIV/0!"/>
  </r>
  <r>
    <m/>
    <s v="Укупан број прегледаних пацијената"/>
    <x v="0"/>
    <x v="0"/>
    <n v="30598"/>
    <n v="23572"/>
    <n v="77.037714883325705"/>
    <n v="5186"/>
    <n v="4040"/>
    <n v="77.902043964519862"/>
    <n v="35784"/>
    <n v="27612"/>
    <n v="77.162977867203224"/>
  </r>
  <r>
    <m/>
    <s v="Укупно свих услуга"/>
    <x v="0"/>
    <x v="0"/>
    <n v="51984"/>
    <n v="37855"/>
    <n v="72.820483225607873"/>
    <n v="7897"/>
    <n v="4842"/>
    <n v="61.314423198683045"/>
    <n v="59881"/>
    <n v="42697"/>
    <n v="71.3030844508274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itemPrintTitles="1" createdVersion="6" indent="0" compact="0" compactData="0" multipleFieldFilters="0">
  <location ref="A6:D1609" firstHeaderRow="1" firstDataRow="2" firstDataCol="2"/>
  <pivotFields count="13">
    <pivotField compact="0" outline="0" showAll="0" defaultSubtotal="0"/>
    <pivotField compact="0" outline="0" showAll="0" defaultSubtotal="0"/>
    <pivotField axis="axisRow" compact="0" outline="0" showAll="0" defaultSubtotal="0">
      <items count="1603">
        <item x="20"/>
        <item x="21"/>
        <item x="23"/>
        <item x="22"/>
        <item x="409"/>
        <item x="407"/>
        <item x="408"/>
        <item x="416"/>
        <item x="411"/>
        <item x="413"/>
        <item x="55"/>
        <item x="410"/>
        <item x="299"/>
        <item x="1500"/>
        <item x="1379"/>
        <item x="1377"/>
        <item x="1378"/>
        <item x="1381"/>
        <item x="1380"/>
        <item x="1383"/>
        <item x="1384"/>
        <item x="1382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2"/>
        <item x="183"/>
        <item x="184"/>
        <item x="185"/>
        <item x="186"/>
        <item x="187"/>
        <item x="188"/>
        <item x="189"/>
        <item x="190"/>
        <item x="191"/>
        <item x="18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6"/>
        <item x="334"/>
        <item x="335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12"/>
        <item x="414"/>
        <item x="415"/>
        <item x="417"/>
        <item x="418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8"/>
        <item x="489"/>
        <item x="490"/>
        <item x="491"/>
        <item x="492"/>
        <item x="493"/>
        <item x="494"/>
        <item x="495"/>
        <item x="496"/>
        <item x="1084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497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1415"/>
        <item x="683"/>
        <item x="684"/>
        <item x="685"/>
        <item x="686"/>
        <item x="687"/>
        <item x="688"/>
        <item x="179"/>
        <item x="689"/>
        <item x="634"/>
        <item x="690"/>
        <item x="691"/>
        <item x="692"/>
        <item x="693"/>
        <item x="694"/>
        <item x="695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642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785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632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641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697"/>
        <item x="900"/>
        <item x="901"/>
        <item x="902"/>
        <item x="903"/>
        <item x="904"/>
        <item x="905"/>
        <item x="858"/>
        <item x="906"/>
        <item x="907"/>
        <item x="860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698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859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370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420"/>
        <item x="998"/>
        <item x="1458"/>
        <item x="1478"/>
        <item x="999"/>
        <item x="1000"/>
        <item x="1001"/>
        <item x="1002"/>
        <item x="1003"/>
        <item x="1004"/>
        <item x="1005"/>
        <item x="1006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696"/>
        <item x="1054"/>
        <item x="1055"/>
        <item x="1008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10"/>
        <item x="1111"/>
        <item x="1112"/>
        <item x="1113"/>
        <item x="1114"/>
        <item x="1115"/>
        <item x="1116"/>
        <item x="1117"/>
        <item x="1118"/>
        <item x="1119"/>
        <item x="1107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952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372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3"/>
        <item x="1374"/>
        <item x="1375"/>
        <item x="1376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6"/>
        <item x="1417"/>
        <item x="1418"/>
        <item x="1419"/>
        <item x="1420"/>
        <item x="1422"/>
        <item x="1423"/>
        <item x="1424"/>
        <item x="1425"/>
        <item x="1426"/>
        <item x="1484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9"/>
        <item x="1480"/>
        <item x="1481"/>
        <item x="1482"/>
        <item x="1483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8"/>
        <item x="1539"/>
        <item x="1540"/>
        <item x="1541"/>
        <item x="1542"/>
        <item x="1543"/>
        <item x="1544"/>
        <item x="1545"/>
        <item x="1546"/>
        <item h="1"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631"/>
        <item x="498"/>
        <item x="633"/>
        <item x="635"/>
        <item x="636"/>
        <item x="637"/>
        <item x="371"/>
        <item x="782"/>
        <item x="783"/>
        <item x="784"/>
        <item x="951"/>
        <item x="1106"/>
        <item x="1143"/>
        <item x="1144"/>
        <item x="1145"/>
        <item x="1146"/>
        <item x="1147"/>
        <item x="450"/>
        <item x="419"/>
        <item x="1108"/>
        <item x="180"/>
        <item x="638"/>
        <item x="639"/>
        <item x="640"/>
        <item x="786"/>
        <item x="787"/>
        <item x="819"/>
        <item x="1056"/>
        <item x="1421"/>
        <item x="487"/>
        <item x="643"/>
        <item x="644"/>
        <item x="645"/>
        <item x="861"/>
        <item x="862"/>
        <item x="953"/>
        <item x="954"/>
        <item x="955"/>
        <item x="956"/>
        <item x="1537"/>
        <item x="106"/>
        <item x="107"/>
        <item x="1109"/>
        <item x="1007"/>
      </items>
    </pivotField>
    <pivotField axis="axisRow" compact="0" outline="0" showAll="0" defaultSubtotal="0">
      <items count="1614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1571"/>
        <item m="1" x="156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m="1" x="1600"/>
        <item x="171"/>
        <item x="172"/>
        <item x="173"/>
        <item x="174"/>
        <item x="175"/>
        <item x="176"/>
        <item x="177"/>
        <item x="181"/>
        <item x="182"/>
        <item x="183"/>
        <item x="184"/>
        <item x="185"/>
        <item x="186"/>
        <item x="187"/>
        <item x="188"/>
        <item x="189"/>
        <item x="190"/>
        <item m="1" x="1593"/>
        <item x="191"/>
        <item x="192"/>
        <item x="193"/>
        <item x="194"/>
        <item x="195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966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m="1" x="1533"/>
        <item x="326"/>
        <item x="329"/>
        <item x="327"/>
        <item x="328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5"/>
        <item x="366"/>
        <item x="367"/>
        <item x="368"/>
        <item m="1" x="1542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9"/>
        <item x="480"/>
        <item x="481"/>
        <item x="482"/>
        <item x="483"/>
        <item x="484"/>
        <item x="485"/>
        <item x="486"/>
        <item x="487"/>
        <item x="488"/>
        <item m="1" x="1601"/>
        <item x="490"/>
        <item m="1" x="1604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m="1" x="1597"/>
        <item x="542"/>
        <item m="1" x="1587"/>
        <item x="544"/>
        <item x="545"/>
        <item x="546"/>
        <item m="1" x="1554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34"/>
        <item x="635"/>
        <item x="636"/>
        <item x="637"/>
        <item x="638"/>
        <item x="639"/>
        <item m="1" x="1568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m="1" x="1567"/>
        <item x="661"/>
        <item x="662"/>
        <item x="663"/>
        <item x="664"/>
        <item x="665"/>
        <item x="666"/>
        <item x="667"/>
        <item x="668"/>
        <item x="669"/>
        <item x="1374"/>
        <item x="670"/>
        <item x="671"/>
        <item x="672"/>
        <item x="673"/>
        <item x="674"/>
        <item m="1" x="1564"/>
        <item x="178"/>
        <item x="676"/>
        <item x="622"/>
        <item x="677"/>
        <item x="678"/>
        <item x="679"/>
        <item x="680"/>
        <item x="681"/>
        <item x="682"/>
        <item x="683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m="1" x="1594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73"/>
        <item x="774"/>
        <item x="775"/>
        <item x="776"/>
        <item x="777"/>
        <item m="1" x="1543"/>
        <item x="779"/>
        <item x="780"/>
        <item x="781"/>
        <item x="782"/>
        <item x="783"/>
        <item x="784"/>
        <item x="785"/>
        <item x="770"/>
        <item x="786"/>
        <item x="787"/>
        <item x="788"/>
        <item m="1" x="1573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620"/>
        <item x="804"/>
        <item x="805"/>
        <item x="806"/>
        <item x="807"/>
        <item x="808"/>
        <item m="1" x="1550"/>
        <item x="810"/>
        <item x="811"/>
        <item m="1" x="1561"/>
        <item x="813"/>
        <item x="814"/>
        <item x="629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m="1" x="1579"/>
        <item x="833"/>
        <item x="834"/>
        <item x="835"/>
        <item x="836"/>
        <item x="837"/>
        <item x="838"/>
        <item x="839"/>
        <item x="840"/>
        <item x="841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9"/>
        <item x="868"/>
        <item x="870"/>
        <item m="1" x="1537"/>
        <item x="872"/>
        <item x="873"/>
        <item x="874"/>
        <item m="1" x="1581"/>
        <item m="1" x="1544"/>
        <item x="877"/>
        <item x="878"/>
        <item x="880"/>
        <item x="881"/>
        <item m="1" x="1611"/>
        <item m="1" x="1580"/>
        <item x="684"/>
        <item x="884"/>
        <item x="885"/>
        <item x="886"/>
        <item x="887"/>
        <item x="888"/>
        <item x="889"/>
        <item x="842"/>
        <item x="890"/>
        <item x="891"/>
        <item m="1" x="1536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685"/>
        <item x="906"/>
        <item x="907"/>
        <item x="908"/>
        <item m="1" x="1570"/>
        <item x="910"/>
        <item x="911"/>
        <item x="912"/>
        <item x="913"/>
        <item x="914"/>
        <item x="915"/>
        <item x="916"/>
        <item x="917"/>
        <item x="843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m="1" x="1559"/>
        <item x="961"/>
        <item x="962"/>
        <item x="963"/>
        <item x="964"/>
        <item x="965"/>
        <item x="967"/>
        <item m="1" x="1575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m="1" x="1556"/>
        <item x="982"/>
        <item x="1348"/>
        <item x="983"/>
        <item x="984"/>
        <item x="985"/>
        <item x="986"/>
        <item x="987"/>
        <item x="988"/>
        <item x="989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m="1" x="1608"/>
        <item x="1026"/>
        <item x="1027"/>
        <item x="1028"/>
        <item x="1029"/>
        <item x="1030"/>
        <item x="1031"/>
        <item x="1032"/>
        <item x="1033"/>
        <item x="1034"/>
        <item m="1" x="1541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m="1" x="1547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m="1" x="1596"/>
        <item x="1075"/>
        <item x="1076"/>
        <item x="1077"/>
        <item x="1078"/>
        <item x="1079"/>
        <item x="1080"/>
        <item x="1081"/>
        <item x="1082"/>
        <item x="1083"/>
        <item x="1088"/>
        <item x="1089"/>
        <item m="1" x="1555"/>
        <item x="1091"/>
        <item x="1092"/>
        <item x="1093"/>
        <item x="1094"/>
        <item x="1095"/>
        <item x="1096"/>
        <item x="1097"/>
        <item x="1113"/>
        <item x="1098"/>
        <item x="1099"/>
        <item x="1100"/>
        <item x="1101"/>
        <item x="1102"/>
        <item x="1103"/>
        <item x="1437"/>
        <item x="1104"/>
        <item x="1105"/>
        <item x="1106"/>
        <item x="1107"/>
        <item x="1108"/>
        <item x="1109"/>
        <item x="1110"/>
        <item x="1111"/>
        <item x="1112"/>
        <item x="1114"/>
        <item x="1115"/>
        <item x="1116"/>
        <item x="1117"/>
        <item x="1118"/>
        <item x="1119"/>
        <item x="1125"/>
        <item x="1126"/>
        <item x="93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331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m="1" x="1562"/>
        <item x="1174"/>
        <item m="1" x="1586"/>
        <item x="1176"/>
        <item m="1" x="1535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m="1" x="1599"/>
        <item x="1216"/>
        <item m="1" x="1605"/>
        <item x="1218"/>
        <item m="1" x="1548"/>
        <item x="1220"/>
        <item m="1" x="1577"/>
        <item x="1222"/>
        <item x="1223"/>
        <item x="1224"/>
        <item x="1225"/>
        <item x="1226"/>
        <item x="1227"/>
        <item x="1228"/>
        <item m="1" x="1557"/>
        <item m="1" x="1582"/>
        <item m="1" x="1545"/>
        <item x="1232"/>
        <item x="1233"/>
        <item x="1234"/>
        <item x="1235"/>
        <item x="1236"/>
        <item x="1237"/>
        <item x="1238"/>
        <item x="1239"/>
        <item m="1" x="1551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m="1" x="1591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m="1" x="1583"/>
        <item m="1" x="1558"/>
        <item x="1273"/>
        <item m="1" x="1588"/>
        <item x="1275"/>
        <item m="1" x="1574"/>
        <item m="1" x="1569"/>
        <item m="1" x="1607"/>
        <item x="1279"/>
        <item m="1" x="1602"/>
        <item m="1" x="1595"/>
        <item x="1282"/>
        <item m="1" x="1546"/>
        <item x="1284"/>
        <item m="1" x="1549"/>
        <item m="1" x="1613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2"/>
        <item x="1333"/>
        <item m="1" x="1578"/>
        <item m="1" x="1603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5"/>
        <item m="1" x="1540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m="1" x="1592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m="1" x="1552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8"/>
        <item x="1469"/>
        <item x="1470"/>
        <item x="1471"/>
        <item x="1472"/>
        <item x="1473"/>
        <item x="1474"/>
        <item x="1475"/>
        <item x="1476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177"/>
        <item x="1240"/>
        <item x="1173"/>
        <item x="1175"/>
        <item x="1215"/>
        <item x="1217"/>
        <item x="1219"/>
        <item x="1221"/>
        <item x="1229"/>
        <item x="1230"/>
        <item x="1231"/>
        <item x="1258"/>
        <item x="1271"/>
        <item x="1272"/>
        <item x="1274"/>
        <item x="1276"/>
        <item x="1277"/>
        <item x="1278"/>
        <item x="1280"/>
        <item x="1281"/>
        <item x="1283"/>
        <item x="1285"/>
        <item x="1286"/>
        <item x="1334"/>
        <item x="1449"/>
        <item x="640"/>
        <item m="1" x="1609"/>
        <item m="1" x="1589"/>
        <item m="1" x="1565"/>
        <item x="1477"/>
        <item x="619"/>
        <item x="489"/>
        <item x="491"/>
        <item x="621"/>
        <item x="623"/>
        <item x="624"/>
        <item x="625"/>
        <item m="1" x="1566"/>
        <item x="364"/>
        <item x="143"/>
        <item x="675"/>
        <item x="767"/>
        <item x="768"/>
        <item x="769"/>
        <item x="778"/>
        <item x="789"/>
        <item x="660"/>
        <item x="809"/>
        <item x="812"/>
        <item x="867"/>
        <item x="871"/>
        <item x="875"/>
        <item x="876"/>
        <item x="879"/>
        <item x="882"/>
        <item x="883"/>
        <item x="844"/>
        <item x="909"/>
        <item x="935"/>
        <item x="325"/>
        <item x="832"/>
        <item x="1052"/>
        <item x="1074"/>
        <item x="1084"/>
        <item x="1085"/>
        <item x="1090"/>
        <item x="1120"/>
        <item x="1121"/>
        <item x="1122"/>
        <item x="1123"/>
        <item x="1124"/>
        <item x="442"/>
        <item x="170"/>
        <item x="144"/>
        <item x="196"/>
        <item x="412"/>
        <item x="369"/>
        <item x="960"/>
        <item x="968"/>
        <item m="1" x="1590"/>
        <item x="543"/>
        <item x="1376"/>
        <item m="1" x="1585"/>
        <item m="1" x="1572"/>
        <item x="1086"/>
        <item x="179"/>
        <item x="180"/>
        <item m="1" x="1610"/>
        <item m="1" x="1576"/>
        <item x="626"/>
        <item x="627"/>
        <item x="628"/>
        <item x="771"/>
        <item x="772"/>
        <item m="1" x="1539"/>
        <item x="803"/>
        <item x="1025"/>
        <item x="1035"/>
        <item m="1" x="1606"/>
        <item m="1" x="1553"/>
        <item x="478"/>
        <item m="1" x="1584"/>
        <item x="630"/>
        <item x="631"/>
        <item x="632"/>
        <item x="633"/>
        <item m="1" x="1612"/>
        <item x="845"/>
        <item x="846"/>
        <item x="937"/>
        <item x="938"/>
        <item x="939"/>
        <item x="940"/>
        <item m="1" x="1598"/>
        <item m="1" x="1532"/>
        <item m="1" x="1538"/>
        <item x="1467"/>
        <item m="1" x="1534"/>
        <item x="105"/>
        <item x="106"/>
        <item m="1" x="1560"/>
        <item x="1087"/>
        <item x="547"/>
        <item x="990"/>
      </items>
    </pivotField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ubtotalTop="0" showAll="0" defaultSubtotal="0"/>
    <pivotField dataField="1" compact="0" outline="0" showAll="0" defaultSubtotal="0"/>
    <pivotField compact="0" outline="0" showAll="0" defaultSubtotal="0"/>
  </pivotFields>
  <rowFields count="2">
    <field x="2"/>
    <field x="3"/>
  </rowFields>
  <rowItems count="1602">
    <i>
      <x/>
      <x v="20"/>
    </i>
    <i>
      <x v="1"/>
      <x v="21"/>
    </i>
    <i>
      <x v="2"/>
      <x v="23"/>
    </i>
    <i>
      <x v="3"/>
      <x v="22"/>
    </i>
    <i>
      <x v="4"/>
      <x v="397"/>
    </i>
    <i>
      <x v="5"/>
      <x v="395"/>
    </i>
    <i>
      <x v="6"/>
      <x v="396"/>
    </i>
    <i>
      <x v="7"/>
      <x v="404"/>
    </i>
    <i>
      <x v="8"/>
      <x v="399"/>
    </i>
    <i>
      <x v="9"/>
      <x v="401"/>
    </i>
    <i>
      <x v="10"/>
      <x v="54"/>
    </i>
    <i>
      <x v="11"/>
      <x v="398"/>
    </i>
    <i>
      <x v="12"/>
      <x v="289"/>
    </i>
    <i>
      <x v="13"/>
      <x v="1340"/>
    </i>
    <i>
      <x v="14"/>
      <x v="1300"/>
    </i>
    <i>
      <x v="15"/>
      <x v="1298"/>
    </i>
    <i>
      <x v="16"/>
      <x v="1299"/>
    </i>
    <i>
      <x v="17"/>
      <x v="1302"/>
    </i>
    <i>
      <x v="18"/>
      <x v="1301"/>
    </i>
    <i>
      <x v="19"/>
      <x v="1304"/>
    </i>
    <i>
      <x v="20"/>
      <x v="1305"/>
    </i>
    <i>
      <x v="21"/>
      <x v="1303"/>
    </i>
    <i>
      <x v="23"/>
      <x v="1"/>
    </i>
    <i>
      <x v="24"/>
      <x v="2"/>
    </i>
    <i>
      <x v="25"/>
      <x v="3"/>
    </i>
    <i>
      <x v="26"/>
      <x v="4"/>
    </i>
    <i>
      <x v="27"/>
      <x v="5"/>
    </i>
    <i>
      <x v="28"/>
      <x v="6"/>
    </i>
    <i>
      <x v="29"/>
      <x v="7"/>
    </i>
    <i>
      <x v="30"/>
      <x v="8"/>
    </i>
    <i>
      <x v="31"/>
      <x v="9"/>
    </i>
    <i>
      <x v="32"/>
      <x v="10"/>
    </i>
    <i>
      <x v="33"/>
      <x v="11"/>
    </i>
    <i>
      <x v="34"/>
      <x v="12"/>
    </i>
    <i>
      <x v="35"/>
      <x v="13"/>
    </i>
    <i>
      <x v="36"/>
      <x v="14"/>
    </i>
    <i>
      <x v="37"/>
      <x v="15"/>
    </i>
    <i>
      <x v="38"/>
      <x v="16"/>
    </i>
    <i>
      <x v="39"/>
      <x v="17"/>
    </i>
    <i>
      <x v="40"/>
      <x v="18"/>
    </i>
    <i>
      <x v="41"/>
      <x v="19"/>
    </i>
    <i>
      <x v="42"/>
      <x v="24"/>
    </i>
    <i>
      <x v="43"/>
      <x v="25"/>
    </i>
    <i>
      <x v="44"/>
      <x v="26"/>
    </i>
    <i>
      <x v="45"/>
      <x v="27"/>
    </i>
    <i>
      <x v="46"/>
      <x v="28"/>
    </i>
    <i>
      <x v="47"/>
      <x v="29"/>
    </i>
    <i>
      <x v="48"/>
      <x v="30"/>
    </i>
    <i>
      <x v="49"/>
      <x v="31"/>
    </i>
    <i>
      <x v="50"/>
      <x v="32"/>
    </i>
    <i>
      <x v="51"/>
      <x v="33"/>
    </i>
    <i>
      <x v="52"/>
      <x v="34"/>
    </i>
    <i>
      <x v="53"/>
      <x v="35"/>
    </i>
    <i>
      <x v="54"/>
      <x v="36"/>
    </i>
    <i>
      <x v="55"/>
      <x v="37"/>
    </i>
    <i>
      <x v="56"/>
      <x v="38"/>
    </i>
    <i>
      <x v="57"/>
      <x v="39"/>
    </i>
    <i>
      <x v="58"/>
      <x v="40"/>
    </i>
    <i>
      <x v="59"/>
      <x v="41"/>
    </i>
    <i>
      <x v="60"/>
      <x v="42"/>
    </i>
    <i>
      <x v="61"/>
      <x v="43"/>
    </i>
    <i>
      <x v="62"/>
      <x v="44"/>
    </i>
    <i>
      <x v="63"/>
      <x v="45"/>
    </i>
    <i>
      <x v="64"/>
      <x v="46"/>
    </i>
    <i>
      <x v="65"/>
      <x v="47"/>
    </i>
    <i>
      <x v="66"/>
      <x v="48"/>
    </i>
    <i>
      <x v="67"/>
      <x v="49"/>
    </i>
    <i>
      <x v="68"/>
      <x v="50"/>
    </i>
    <i>
      <x v="69"/>
      <x v="33"/>
    </i>
    <i>
      <x v="70"/>
      <x v="51"/>
    </i>
    <i>
      <x v="71"/>
      <x v="52"/>
    </i>
    <i>
      <x v="72"/>
      <x v="53"/>
    </i>
    <i>
      <x v="73"/>
      <x v="55"/>
    </i>
    <i>
      <x v="74"/>
      <x v="56"/>
    </i>
    <i>
      <x v="75"/>
      <x v="57"/>
    </i>
    <i>
      <x v="76"/>
      <x v="58"/>
    </i>
    <i>
      <x v="77"/>
      <x v="59"/>
    </i>
    <i>
      <x v="78"/>
      <x v="60"/>
    </i>
    <i>
      <x v="79"/>
      <x v="61"/>
    </i>
    <i>
      <x v="80"/>
      <x v="62"/>
    </i>
    <i>
      <x v="81"/>
      <x v="63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6"/>
    </i>
    <i>
      <x v="95"/>
      <x v="77"/>
    </i>
    <i>
      <x v="96"/>
      <x v="78"/>
    </i>
    <i>
      <x v="97"/>
      <x v="79"/>
    </i>
    <i>
      <x v="98"/>
      <x v="80"/>
    </i>
    <i>
      <x v="99"/>
      <x v="81"/>
    </i>
    <i>
      <x v="100"/>
      <x v="82"/>
    </i>
    <i>
      <x v="101"/>
      <x v="83"/>
    </i>
    <i>
      <x v="102"/>
      <x v="84"/>
    </i>
    <i>
      <x v="103"/>
      <x v="85"/>
    </i>
    <i>
      <x v="104"/>
      <x v="86"/>
    </i>
    <i>
      <x v="105"/>
      <x v="87"/>
    </i>
    <i>
      <x v="106"/>
      <x v="88"/>
    </i>
    <i>
      <x v="107"/>
      <x v="89"/>
    </i>
    <i>
      <x v="108"/>
      <x v="90"/>
    </i>
    <i>
      <x v="109"/>
      <x v="91"/>
    </i>
    <i>
      <x v="110"/>
      <x v="92"/>
    </i>
    <i>
      <x v="111"/>
      <x v="93"/>
    </i>
    <i>
      <x v="112"/>
      <x v="94"/>
    </i>
    <i>
      <x v="113"/>
      <x v="95"/>
    </i>
    <i>
      <x v="114"/>
      <x v="96"/>
    </i>
    <i>
      <x v="115"/>
      <x v="97"/>
    </i>
    <i>
      <x v="116"/>
      <x v="98"/>
    </i>
    <i>
      <x v="117"/>
      <x v="99"/>
    </i>
    <i>
      <x v="118"/>
      <x v="100"/>
    </i>
    <i>
      <x v="119"/>
      <x v="101"/>
    </i>
    <i>
      <x v="120"/>
      <x v="102"/>
    </i>
    <i>
      <x v="121"/>
      <x v="103"/>
    </i>
    <i>
      <x v="122"/>
      <x v="104"/>
    </i>
    <i>
      <x v="123"/>
      <x v="105"/>
    </i>
    <i>
      <x v="124"/>
      <x v="106"/>
    </i>
    <i>
      <x v="125"/>
      <x v="107"/>
    </i>
    <i>
      <x v="126"/>
      <x v="108"/>
    </i>
    <i>
      <x v="127"/>
      <x v="109"/>
    </i>
    <i>
      <x v="128"/>
      <x v="110"/>
    </i>
    <i>
      <x v="129"/>
      <x v="111"/>
    </i>
    <i>
      <x v="130"/>
      <x v="112"/>
    </i>
    <i>
      <x v="131"/>
      <x v="113"/>
    </i>
    <i>
      <x v="132"/>
      <x v="114"/>
    </i>
    <i>
      <x v="133"/>
      <x v="115"/>
    </i>
    <i>
      <x v="134"/>
      <x v="116"/>
    </i>
    <i>
      <x v="135"/>
      <x v="117"/>
    </i>
    <i>
      <x v="136"/>
      <x v="118"/>
    </i>
    <i>
      <x v="137"/>
      <x v="119"/>
    </i>
    <i>
      <x v="138"/>
      <x v="120"/>
    </i>
    <i>
      <x v="139"/>
      <x v="121"/>
    </i>
    <i>
      <x v="140"/>
      <x v="122"/>
    </i>
    <i>
      <x v="141"/>
      <x v="123"/>
    </i>
    <i>
      <x v="142"/>
      <x v="124"/>
    </i>
    <i>
      <x v="143"/>
      <x v="125"/>
    </i>
    <i>
      <x v="144"/>
      <x v="126"/>
    </i>
    <i>
      <x v="145"/>
      <x v="127"/>
    </i>
    <i>
      <x v="146"/>
      <x v="128"/>
    </i>
    <i>
      <x v="147"/>
      <x v="129"/>
    </i>
    <i>
      <x v="148"/>
      <x v="130"/>
    </i>
    <i>
      <x v="149"/>
      <x v="131"/>
    </i>
    <i>
      <x v="150"/>
      <x v="132"/>
    </i>
    <i>
      <x v="151"/>
      <x v="133"/>
    </i>
    <i>
      <x v="152"/>
      <x v="134"/>
    </i>
    <i>
      <x v="153"/>
      <x v="135"/>
    </i>
    <i>
      <x v="154"/>
      <x v="136"/>
    </i>
    <i>
      <x v="155"/>
      <x v="137"/>
    </i>
    <i>
      <x v="156"/>
      <x v="138"/>
    </i>
    <i>
      <x v="157"/>
      <x v="139"/>
    </i>
    <i>
      <x v="158"/>
      <x v="140"/>
    </i>
    <i>
      <x v="159"/>
      <x v="1529"/>
    </i>
    <i>
      <x v="160"/>
      <x v="1563"/>
    </i>
    <i>
      <x v="161"/>
      <x v="143"/>
    </i>
    <i>
      <x v="162"/>
      <x v="144"/>
    </i>
    <i>
      <x v="163"/>
      <x v="145"/>
    </i>
    <i>
      <x v="164"/>
      <x v="146"/>
    </i>
    <i>
      <x v="165"/>
      <x v="147"/>
    </i>
    <i>
      <x v="166"/>
      <x v="148"/>
    </i>
    <i>
      <x v="167"/>
      <x v="149"/>
    </i>
    <i>
      <x v="168"/>
      <x v="150"/>
    </i>
    <i>
      <x v="169"/>
      <x v="151"/>
    </i>
    <i>
      <x v="170"/>
      <x v="152"/>
    </i>
    <i>
      <x v="171"/>
      <x v="153"/>
    </i>
    <i>
      <x v="172"/>
      <x v="154"/>
    </i>
    <i>
      <x v="173"/>
      <x v="155"/>
    </i>
    <i>
      <x v="174"/>
      <x v="156"/>
    </i>
    <i>
      <x v="175"/>
      <x v="157"/>
    </i>
    <i>
      <x v="176"/>
      <x v="158"/>
    </i>
    <i>
      <x v="177"/>
      <x v="159"/>
    </i>
    <i>
      <x v="178"/>
      <x v="160"/>
    </i>
    <i>
      <x v="179"/>
      <x v="161"/>
    </i>
    <i>
      <x v="180"/>
      <x v="162"/>
    </i>
    <i>
      <x v="181"/>
      <x v="163"/>
    </i>
    <i>
      <x v="182"/>
      <x v="164"/>
    </i>
    <i>
      <x v="183"/>
      <x v="165"/>
    </i>
    <i>
      <x v="184"/>
      <x v="166"/>
    </i>
    <i>
      <x v="185"/>
      <x v="167"/>
    </i>
    <i>
      <x v="186"/>
      <x v="1562"/>
    </i>
    <i>
      <x v="187"/>
      <x v="169"/>
    </i>
    <i>
      <x v="188"/>
      <x v="170"/>
    </i>
    <i>
      <x v="189"/>
      <x v="171"/>
    </i>
    <i>
      <x v="190"/>
      <x v="172"/>
    </i>
    <i>
      <x v="191"/>
      <x v="173"/>
    </i>
    <i>
      <x v="192"/>
      <x v="174"/>
    </i>
    <i>
      <x v="193"/>
      <x v="175"/>
    </i>
    <i>
      <x v="194"/>
      <x v="176"/>
    </i>
    <i>
      <x v="195"/>
      <x v="177"/>
    </i>
    <i>
      <x v="196"/>
      <x v="178"/>
    </i>
    <i>
      <x v="197"/>
      <x v="179"/>
    </i>
    <i>
      <x v="198"/>
      <x v="180"/>
    </i>
    <i>
      <x v="199"/>
      <x v="181"/>
    </i>
    <i>
      <x v="200"/>
      <x v="182"/>
    </i>
    <i>
      <x v="201"/>
      <x v="183"/>
    </i>
    <i>
      <x v="202"/>
      <x v="184"/>
    </i>
    <i>
      <x v="203"/>
      <x v="185"/>
    </i>
    <i>
      <x v="204"/>
      <x v="1576"/>
    </i>
    <i>
      <x v="205"/>
      <x v="187"/>
    </i>
    <i>
      <x v="206"/>
      <x v="188"/>
    </i>
    <i>
      <x v="207"/>
      <x v="189"/>
    </i>
    <i>
      <x v="208"/>
      <x v="190"/>
    </i>
    <i>
      <x v="209"/>
      <x v="191"/>
    </i>
    <i>
      <x v="210"/>
      <x v="1564"/>
    </i>
    <i>
      <x v="211"/>
      <x v="192"/>
    </i>
    <i>
      <x v="212"/>
      <x v="193"/>
    </i>
    <i>
      <x v="213"/>
      <x v="194"/>
    </i>
    <i>
      <x v="214"/>
      <x v="195"/>
    </i>
    <i>
      <x v="215"/>
      <x v="196"/>
    </i>
    <i>
      <x v="216"/>
      <x v="197"/>
    </i>
    <i>
      <x v="217"/>
      <x v="198"/>
    </i>
    <i>
      <x v="218"/>
      <x v="199"/>
    </i>
    <i>
      <x v="219"/>
      <x v="200"/>
    </i>
    <i>
      <x v="220"/>
      <x v="201"/>
    </i>
    <i>
      <x v="221"/>
      <x v="126"/>
    </i>
    <i>
      <x v="222"/>
      <x v="202"/>
    </i>
    <i>
      <x v="223"/>
      <x v="203"/>
    </i>
    <i>
      <x v="224"/>
      <x v="188"/>
    </i>
    <i>
      <x v="225"/>
      <x v="204"/>
    </i>
    <i>
      <x v="226"/>
      <x v="205"/>
    </i>
    <i>
      <x v="227"/>
      <x v="206"/>
    </i>
    <i>
      <x v="228"/>
      <x v="207"/>
    </i>
    <i>
      <x v="229"/>
      <x v="208"/>
    </i>
    <i>
      <x v="230"/>
      <x v="209"/>
    </i>
    <i>
      <x v="231"/>
      <x v="210"/>
    </i>
    <i>
      <x v="232"/>
      <x v="211"/>
    </i>
    <i>
      <x v="233"/>
      <x v="147"/>
    </i>
    <i>
      <x v="234"/>
      <x v="212"/>
    </i>
    <i>
      <x v="235"/>
      <x v="213"/>
    </i>
    <i>
      <x v="236"/>
      <x v="214"/>
    </i>
    <i>
      <x v="237"/>
      <x v="215"/>
    </i>
    <i>
      <x v="238"/>
      <x v="216"/>
    </i>
    <i>
      <x v="239"/>
      <x v="217"/>
    </i>
    <i>
      <x v="240"/>
      <x v="218"/>
    </i>
    <i>
      <x v="241"/>
      <x v="219"/>
    </i>
    <i>
      <x v="242"/>
      <x v="220"/>
    </i>
    <i>
      <x v="243"/>
      <x v="221"/>
    </i>
    <i>
      <x v="244"/>
      <x v="222"/>
    </i>
    <i>
      <x v="245"/>
      <x v="223"/>
    </i>
    <i>
      <x v="246"/>
      <x v="224"/>
    </i>
    <i>
      <x v="247"/>
      <x v="225"/>
    </i>
    <i>
      <x v="248"/>
      <x v="226"/>
    </i>
    <i>
      <x v="249"/>
      <x v="227"/>
    </i>
    <i>
      <x v="250"/>
      <x v="228"/>
    </i>
    <i>
      <x v="251"/>
      <x v="229"/>
    </i>
    <i>
      <x v="252"/>
      <x v="230"/>
    </i>
    <i>
      <x v="253"/>
      <x v="231"/>
    </i>
    <i>
      <x v="254"/>
      <x v="232"/>
    </i>
    <i>
      <x v="255"/>
      <x v="233"/>
    </i>
    <i>
      <x v="256"/>
      <x v="234"/>
    </i>
    <i>
      <x v="257"/>
      <x v="235"/>
    </i>
    <i>
      <x v="258"/>
      <x v="236"/>
    </i>
    <i>
      <x v="259"/>
      <x v="237"/>
    </i>
    <i>
      <x v="260"/>
      <x v="238"/>
    </i>
    <i>
      <x v="261"/>
      <x v="239"/>
    </i>
    <i>
      <x v="262"/>
      <x v="240"/>
    </i>
    <i>
      <x v="263"/>
      <x v="241"/>
    </i>
    <i>
      <x v="264"/>
      <x v="242"/>
    </i>
    <i>
      <x v="265"/>
      <x v="243"/>
    </i>
    <i>
      <x v="266"/>
      <x v="244"/>
    </i>
    <i>
      <x v="267"/>
      <x v="245"/>
    </i>
    <i>
      <x v="268"/>
      <x v="246"/>
    </i>
    <i>
      <x v="269"/>
      <x v="247"/>
    </i>
    <i>
      <x v="270"/>
      <x v="248"/>
    </i>
    <i>
      <x v="271"/>
      <x v="249"/>
    </i>
    <i>
      <x v="272"/>
      <x v="250"/>
    </i>
    <i>
      <x v="273"/>
      <x v="251"/>
    </i>
    <i>
      <x v="274"/>
      <x v="252"/>
    </i>
    <i>
      <x v="275"/>
      <x v="253"/>
    </i>
    <i>
      <x v="276"/>
      <x v="254"/>
    </i>
    <i>
      <x v="277"/>
      <x v="255"/>
    </i>
    <i>
      <x v="278"/>
      <x v="256"/>
    </i>
    <i>
      <x v="279"/>
      <x v="257"/>
    </i>
    <i>
      <x v="280"/>
      <x v="258"/>
    </i>
    <i>
      <x v="281"/>
      <x v="259"/>
    </i>
    <i>
      <x v="282"/>
      <x v="260"/>
    </i>
    <i>
      <x v="283"/>
      <x v="261"/>
    </i>
    <i>
      <x v="284"/>
      <x v="262"/>
    </i>
    <i>
      <x v="285"/>
      <x v="263"/>
    </i>
    <i>
      <x v="286"/>
      <x v="264"/>
    </i>
    <i>
      <x v="287"/>
      <x v="265"/>
    </i>
    <i>
      <x v="288"/>
      <x v="266"/>
    </i>
    <i>
      <x v="289"/>
      <x v="267"/>
    </i>
    <i>
      <x v="290"/>
      <x v="268"/>
    </i>
    <i>
      <x v="291"/>
      <x v="269"/>
    </i>
    <i>
      <x v="292"/>
      <x v="270"/>
    </i>
    <i>
      <x v="293"/>
      <x v="271"/>
    </i>
    <i>
      <x v="294"/>
      <x v="271"/>
    </i>
    <i>
      <x v="295"/>
      <x v="272"/>
    </i>
    <i>
      <x v="296"/>
      <x v="273"/>
    </i>
    <i>
      <x v="297"/>
      <x v="274"/>
    </i>
    <i>
      <x v="298"/>
      <x v="275"/>
    </i>
    <i>
      <x v="299"/>
      <x v="276"/>
    </i>
    <i>
      <x v="300"/>
      <x v="277"/>
    </i>
    <i>
      <x v="301"/>
      <x v="278"/>
    </i>
    <i>
      <x v="302"/>
      <x v="279"/>
    </i>
    <i>
      <x v="303"/>
      <x v="280"/>
    </i>
    <i>
      <x v="304"/>
      <x v="281"/>
    </i>
    <i>
      <x v="305"/>
      <x v="282"/>
    </i>
    <i>
      <x v="306"/>
      <x v="283"/>
    </i>
    <i>
      <x v="307"/>
      <x v="284"/>
    </i>
    <i>
      <x v="308"/>
      <x v="285"/>
    </i>
    <i>
      <x v="309"/>
      <x v="286"/>
    </i>
    <i>
      <x v="310"/>
      <x v="287"/>
    </i>
    <i>
      <x v="311"/>
      <x v="288"/>
    </i>
    <i>
      <x v="312"/>
      <x v="290"/>
    </i>
    <i>
      <x v="313"/>
      <x v="291"/>
    </i>
    <i>
      <x v="314"/>
      <x v="292"/>
    </i>
    <i>
      <x v="315"/>
      <x v="293"/>
    </i>
    <i>
      <x v="316"/>
      <x v="294"/>
    </i>
    <i>
      <x v="317"/>
      <x v="295"/>
    </i>
    <i>
      <x v="318"/>
      <x v="296"/>
    </i>
    <i>
      <x v="319"/>
      <x v="297"/>
    </i>
    <i>
      <x v="320"/>
      <x v="298"/>
    </i>
    <i>
      <x v="321"/>
      <x v="299"/>
    </i>
    <i>
      <x v="322"/>
      <x v="300"/>
    </i>
    <i>
      <x v="323"/>
      <x v="301"/>
    </i>
    <i>
      <x v="324"/>
      <x v="302"/>
    </i>
    <i>
      <x v="325"/>
      <x v="303"/>
    </i>
    <i>
      <x v="326"/>
      <x v="304"/>
    </i>
    <i>
      <x v="327"/>
      <x v="305"/>
    </i>
    <i>
      <x v="328"/>
      <x v="306"/>
    </i>
    <i>
      <x v="329"/>
      <x v="307"/>
    </i>
    <i>
      <x v="330"/>
      <x v="308"/>
    </i>
    <i>
      <x v="331"/>
      <x v="309"/>
    </i>
    <i>
      <x v="332"/>
      <x v="310"/>
    </i>
    <i>
      <x v="333"/>
      <x v="311"/>
    </i>
    <i>
      <x v="334"/>
      <x v="312"/>
    </i>
    <i>
      <x v="335"/>
      <x v="313"/>
    </i>
    <i>
      <x v="336"/>
      <x v="314"/>
    </i>
    <i>
      <x v="337"/>
      <x v="315"/>
    </i>
    <i>
      <x v="338"/>
      <x v="316"/>
    </i>
    <i>
      <x v="339"/>
      <x v="317"/>
    </i>
    <i>
      <x v="340"/>
      <x v="247"/>
    </i>
    <i>
      <x v="341"/>
      <x v="318"/>
    </i>
    <i>
      <x v="342"/>
      <x v="319"/>
    </i>
    <i>
      <x v="343"/>
      <x v="320"/>
    </i>
    <i>
      <x v="344"/>
      <x v="1549"/>
    </i>
    <i>
      <x v="345"/>
      <x v="322"/>
    </i>
    <i>
      <x v="346"/>
      <x v="323"/>
    </i>
    <i>
      <x v="347"/>
      <x v="324"/>
    </i>
    <i>
      <x v="348"/>
      <x v="325"/>
    </i>
    <i>
      <x v="349"/>
      <x v="326"/>
    </i>
    <i>
      <x v="350"/>
      <x v="327"/>
    </i>
    <i>
      <x v="351"/>
      <x v="328"/>
    </i>
    <i>
      <x v="352"/>
      <x v="329"/>
    </i>
    <i>
      <x v="353"/>
      <x v="330"/>
    </i>
    <i>
      <x v="354"/>
      <x v="331"/>
    </i>
    <i>
      <x v="355"/>
      <x v="332"/>
    </i>
    <i>
      <x v="356"/>
      <x v="333"/>
    </i>
    <i>
      <x v="357"/>
      <x v="334"/>
    </i>
    <i>
      <x v="358"/>
      <x v="335"/>
    </i>
    <i>
      <x v="359"/>
      <x v="336"/>
    </i>
    <i>
      <x v="360"/>
      <x v="337"/>
    </i>
    <i>
      <x v="361"/>
      <x v="338"/>
    </i>
    <i>
      <x v="362"/>
      <x v="339"/>
    </i>
    <i>
      <x v="363"/>
      <x v="340"/>
    </i>
    <i>
      <x v="364"/>
      <x v="341"/>
    </i>
    <i>
      <x v="365"/>
      <x v="342"/>
    </i>
    <i>
      <x v="366"/>
      <x v="343"/>
    </i>
    <i>
      <x v="367"/>
      <x v="344"/>
    </i>
    <i>
      <x v="368"/>
      <x v="345"/>
    </i>
    <i>
      <x v="369"/>
      <x v="346"/>
    </i>
    <i>
      <x v="370"/>
      <x v="347"/>
    </i>
    <i>
      <x v="371"/>
      <x v="348"/>
    </i>
    <i>
      <x v="372"/>
      <x v="349"/>
    </i>
    <i>
      <x v="373"/>
      <x v="350"/>
    </i>
    <i>
      <x v="374"/>
      <x v="351"/>
    </i>
    <i>
      <x v="375"/>
      <x v="352"/>
    </i>
    <i>
      <x v="376"/>
      <x v="353"/>
    </i>
    <i>
      <x v="377"/>
      <x v="354"/>
    </i>
    <i>
      <x v="378"/>
      <x v="355"/>
    </i>
    <i>
      <x v="379"/>
      <x v="356"/>
    </i>
    <i>
      <x v="380"/>
      <x v="357"/>
    </i>
    <i>
      <x v="381"/>
      <x v="358"/>
    </i>
    <i>
      <x v="382"/>
      <x v="360"/>
    </i>
    <i>
      <x v="383"/>
      <x v="361"/>
    </i>
    <i>
      <x v="384"/>
      <x v="362"/>
    </i>
    <i>
      <x v="385"/>
      <x v="363"/>
    </i>
    <i>
      <x v="386"/>
      <x v="1566"/>
    </i>
    <i>
      <x v="387"/>
      <x v="365"/>
    </i>
    <i>
      <x v="388"/>
      <x v="366"/>
    </i>
    <i>
      <x v="389"/>
      <x v="367"/>
    </i>
    <i>
      <x v="390"/>
      <x v="368"/>
    </i>
    <i>
      <x v="391"/>
      <x v="369"/>
    </i>
    <i>
      <x v="392"/>
      <x v="370"/>
    </i>
    <i>
      <x v="393"/>
      <x v="371"/>
    </i>
    <i>
      <x v="394"/>
      <x v="372"/>
    </i>
    <i>
      <x v="395"/>
      <x v="373"/>
    </i>
    <i>
      <x v="396"/>
      <x v="374"/>
    </i>
    <i>
      <x v="397"/>
      <x v="375"/>
    </i>
    <i>
      <x v="398"/>
      <x v="376"/>
    </i>
    <i>
      <x v="399"/>
      <x v="377"/>
    </i>
    <i>
      <x v="400"/>
      <x v="378"/>
    </i>
    <i>
      <x v="401"/>
      <x v="379"/>
    </i>
    <i>
      <x v="402"/>
      <x v="380"/>
    </i>
    <i>
      <x v="403"/>
      <x v="381"/>
    </i>
    <i>
      <x v="404"/>
      <x v="382"/>
    </i>
    <i>
      <x v="405"/>
      <x v="383"/>
    </i>
    <i>
      <x v="406"/>
      <x v="384"/>
    </i>
    <i>
      <x v="407"/>
      <x v="385"/>
    </i>
    <i>
      <x v="408"/>
      <x v="386"/>
    </i>
    <i>
      <x v="409"/>
      <x v="387"/>
    </i>
    <i>
      <x v="410"/>
      <x v="388"/>
    </i>
    <i>
      <x v="411"/>
      <x v="389"/>
    </i>
    <i>
      <x v="412"/>
      <x v="390"/>
    </i>
    <i>
      <x v="413"/>
      <x v="391"/>
    </i>
    <i>
      <x v="414"/>
      <x v="392"/>
    </i>
    <i>
      <x v="415"/>
      <x v="393"/>
    </i>
    <i>
      <x v="416"/>
      <x v="394"/>
    </i>
    <i>
      <x v="417"/>
      <x v="400"/>
    </i>
    <i>
      <x v="418"/>
      <x v="402"/>
    </i>
    <i>
      <x v="419"/>
      <x v="403"/>
    </i>
    <i>
      <x v="420"/>
      <x v="405"/>
    </i>
    <i>
      <x v="421"/>
      <x v="406"/>
    </i>
    <i>
      <x v="422"/>
      <x v="407"/>
    </i>
    <i>
      <x v="423"/>
      <x v="408"/>
    </i>
    <i>
      <x v="424"/>
      <x v="409"/>
    </i>
    <i>
      <x v="425"/>
      <x v="410"/>
    </i>
    <i>
      <x v="426"/>
      <x v="411"/>
    </i>
    <i>
      <x v="427"/>
      <x v="412"/>
    </i>
    <i>
      <x v="428"/>
      <x v="413"/>
    </i>
    <i>
      <x v="429"/>
      <x v="414"/>
    </i>
    <i>
      <x v="430"/>
      <x v="415"/>
    </i>
    <i>
      <x v="431"/>
      <x v="416"/>
    </i>
    <i>
      <x v="432"/>
      <x v="417"/>
    </i>
    <i>
      <x v="433"/>
      <x v="418"/>
    </i>
    <i>
      <x v="434"/>
      <x v="419"/>
    </i>
    <i>
      <x v="435"/>
      <x v="420"/>
    </i>
    <i>
      <x v="436"/>
      <x v="421"/>
    </i>
    <i>
      <x v="437"/>
      <x v="422"/>
    </i>
    <i>
      <x v="438"/>
      <x v="423"/>
    </i>
    <i>
      <x v="439"/>
      <x v="424"/>
    </i>
    <i>
      <x v="440"/>
      <x v="425"/>
    </i>
    <i>
      <x v="441"/>
      <x v="426"/>
    </i>
    <i>
      <x v="442"/>
      <x v="427"/>
    </i>
    <i>
      <x v="443"/>
      <x v="428"/>
    </i>
    <i>
      <x v="444"/>
      <x v="429"/>
    </i>
    <i>
      <x v="445"/>
      <x v="430"/>
    </i>
    <i>
      <x v="446"/>
      <x v="431"/>
    </i>
    <i>
      <x v="447"/>
      <x v="432"/>
    </i>
    <i>
      <x v="448"/>
      <x v="433"/>
    </i>
    <i>
      <x v="449"/>
      <x v="434"/>
    </i>
    <i>
      <x v="450"/>
      <x v="435"/>
    </i>
    <i>
      <x v="451"/>
      <x v="436"/>
    </i>
    <i>
      <x v="452"/>
      <x v="437"/>
    </i>
    <i>
      <x v="453"/>
      <x v="438"/>
    </i>
    <i>
      <x v="454"/>
      <x v="439"/>
    </i>
    <i>
      <x v="455"/>
      <x v="440"/>
    </i>
    <i>
      <x v="456"/>
      <x v="441"/>
    </i>
    <i>
      <x v="457"/>
      <x v="442"/>
    </i>
    <i>
      <x v="458"/>
      <x v="443"/>
    </i>
    <i>
      <x v="459"/>
      <x v="444"/>
    </i>
    <i>
      <x v="460"/>
      <x v="445"/>
    </i>
    <i>
      <x v="461"/>
      <x v="446"/>
    </i>
    <i>
      <x v="462"/>
      <x v="447"/>
    </i>
    <i>
      <x v="463"/>
      <x v="448"/>
    </i>
    <i>
      <x v="464"/>
      <x v="449"/>
    </i>
    <i>
      <x v="465"/>
      <x v="450"/>
    </i>
    <i>
      <x v="466"/>
      <x v="451"/>
    </i>
    <i>
      <x v="467"/>
      <x v="452"/>
    </i>
    <i>
      <x v="468"/>
      <x v="453"/>
    </i>
    <i>
      <x v="469"/>
      <x v="454"/>
    </i>
    <i>
      <x v="470"/>
      <x v="455"/>
    </i>
    <i>
      <x v="471"/>
      <x v="456"/>
    </i>
    <i>
      <x v="472"/>
      <x v="457"/>
    </i>
    <i>
      <x v="473"/>
      <x v="458"/>
    </i>
    <i>
      <x v="474"/>
      <x v="459"/>
    </i>
    <i>
      <x v="475"/>
      <x v="460"/>
    </i>
    <i>
      <x v="476"/>
      <x v="461"/>
    </i>
    <i>
      <x v="477"/>
      <x v="462"/>
    </i>
    <i>
      <x v="478"/>
      <x v="463"/>
    </i>
    <i>
      <x v="479"/>
      <x v="464"/>
    </i>
    <i>
      <x v="480"/>
      <x v="465"/>
    </i>
    <i>
      <x v="481"/>
      <x v="466"/>
    </i>
    <i>
      <x v="482"/>
      <x v="467"/>
    </i>
    <i>
      <x v="483"/>
      <x v="468"/>
    </i>
    <i>
      <x v="484"/>
      <x v="469"/>
    </i>
    <i>
      <x v="485"/>
      <x v="443"/>
    </i>
    <i>
      <x v="486"/>
      <x v="470"/>
    </i>
    <i>
      <x v="487"/>
      <x v="471"/>
    </i>
    <i>
      <x v="488"/>
      <x v="472"/>
    </i>
    <i>
      <x v="489"/>
      <x v="473"/>
    </i>
    <i>
      <x v="490"/>
      <x v="474"/>
    </i>
    <i>
      <x v="491"/>
      <x v="475"/>
    </i>
    <i>
      <x v="492"/>
      <x v="476"/>
    </i>
    <i>
      <x v="493"/>
      <x v="477"/>
    </i>
    <i>
      <x v="494"/>
      <x v="478"/>
    </i>
    <i>
      <x v="495"/>
      <x v="479"/>
    </i>
    <i>
      <x v="496"/>
      <x v="480"/>
    </i>
    <i>
      <x v="497"/>
      <x v="482"/>
    </i>
    <i>
      <x v="498"/>
      <x v="1522"/>
    </i>
    <i>
      <x v="499"/>
      <x v="484"/>
    </i>
    <i>
      <x v="500"/>
      <x v="485"/>
    </i>
    <i>
      <x v="501"/>
      <x v="486"/>
    </i>
    <i>
      <x v="502"/>
      <x v="487"/>
    </i>
    <i>
      <x v="503"/>
      <x v="488"/>
    </i>
    <i>
      <x v="504"/>
      <x v="489"/>
    </i>
    <i>
      <x v="505"/>
      <x v="490"/>
    </i>
    <i>
      <x v="506"/>
      <x v="491"/>
    </i>
    <i>
      <x v="507"/>
      <x v="492"/>
    </i>
    <i>
      <x v="508"/>
      <x v="493"/>
    </i>
    <i>
      <x v="509"/>
      <x v="494"/>
    </i>
    <i>
      <x v="510"/>
      <x v="495"/>
    </i>
    <i>
      <x v="511"/>
      <x v="496"/>
    </i>
    <i>
      <x v="512"/>
      <x v="497"/>
    </i>
    <i>
      <x v="513"/>
      <x v="498"/>
    </i>
    <i>
      <x v="514"/>
      <x v="499"/>
    </i>
    <i>
      <x v="515"/>
      <x v="500"/>
    </i>
    <i>
      <x v="516"/>
      <x v="501"/>
    </i>
    <i>
      <x v="517"/>
      <x v="502"/>
    </i>
    <i>
      <x v="518"/>
      <x v="503"/>
    </i>
    <i>
      <x v="519"/>
      <x v="504"/>
    </i>
    <i>
      <x v="520"/>
      <x v="505"/>
    </i>
    <i>
      <x v="521"/>
      <x v="506"/>
    </i>
    <i>
      <x v="522"/>
      <x v="507"/>
    </i>
    <i>
      <x v="523"/>
      <x v="508"/>
    </i>
    <i>
      <x v="524"/>
      <x v="509"/>
    </i>
    <i>
      <x v="525"/>
      <x v="510"/>
    </i>
    <i>
      <x v="526"/>
      <x v="511"/>
    </i>
    <i>
      <x v="527"/>
      <x v="512"/>
    </i>
    <i>
      <x v="528"/>
      <x v="513"/>
    </i>
    <i>
      <x v="529"/>
      <x v="514"/>
    </i>
    <i>
      <x v="530"/>
      <x v="515"/>
    </i>
    <i>
      <x v="531"/>
      <x v="516"/>
    </i>
    <i>
      <x v="532"/>
      <x v="517"/>
    </i>
    <i>
      <x v="533"/>
      <x v="518"/>
    </i>
    <i>
      <x v="534"/>
      <x v="519"/>
    </i>
    <i>
      <x v="535"/>
      <x v="520"/>
    </i>
    <i>
      <x v="536"/>
      <x v="521"/>
    </i>
    <i>
      <x v="537"/>
      <x v="522"/>
    </i>
    <i>
      <x v="538"/>
      <x v="523"/>
    </i>
    <i>
      <x v="539"/>
      <x v="524"/>
    </i>
    <i>
      <x v="540"/>
      <x v="525"/>
    </i>
    <i>
      <x v="541"/>
      <x v="526"/>
    </i>
    <i>
      <x v="542"/>
      <x v="527"/>
    </i>
    <i>
      <x v="543"/>
      <x v="528"/>
    </i>
    <i>
      <x v="544"/>
      <x v="529"/>
    </i>
    <i>
      <x v="545"/>
      <x v="530"/>
    </i>
    <i>
      <x v="546"/>
      <x v="531"/>
    </i>
    <i>
      <x v="547"/>
      <x v="532"/>
    </i>
    <i>
      <x v="548"/>
      <x v="533"/>
    </i>
    <i>
      <x v="549"/>
      <x v="480"/>
    </i>
    <i>
      <x v="550"/>
      <x v="535"/>
    </i>
    <i>
      <x v="551"/>
      <x v="1570"/>
    </i>
    <i>
      <x v="552"/>
      <x v="537"/>
    </i>
    <i>
      <x v="553"/>
      <x v="538"/>
    </i>
    <i>
      <x v="554"/>
      <x v="539"/>
    </i>
    <i>
      <x v="555"/>
      <x v="1612"/>
    </i>
    <i>
      <x v="556"/>
      <x v="541"/>
    </i>
    <i>
      <x v="557"/>
      <x v="542"/>
    </i>
    <i>
      <x v="558"/>
      <x v="543"/>
    </i>
    <i>
      <x v="559"/>
      <x v="544"/>
    </i>
    <i>
      <x v="560"/>
      <x v="545"/>
    </i>
    <i>
      <x v="561"/>
      <x v="546"/>
    </i>
    <i>
      <x v="562"/>
      <x v="547"/>
    </i>
    <i>
      <x v="563"/>
      <x v="548"/>
    </i>
    <i>
      <x v="564"/>
      <x v="549"/>
    </i>
    <i>
      <x v="565"/>
      <x v="550"/>
    </i>
    <i>
      <x v="566"/>
      <x v="551"/>
    </i>
    <i>
      <x v="567"/>
      <x v="552"/>
    </i>
    <i>
      <x v="568"/>
      <x v="553"/>
    </i>
    <i>
      <x v="569"/>
      <x v="554"/>
    </i>
    <i>
      <x v="570"/>
      <x v="555"/>
    </i>
    <i>
      <x v="571"/>
      <x v="556"/>
    </i>
    <i>
      <x v="572"/>
      <x v="557"/>
    </i>
    <i>
      <x v="573"/>
      <x v="558"/>
    </i>
    <i>
      <x v="574"/>
      <x v="559"/>
    </i>
    <i>
      <x v="575"/>
      <x v="560"/>
    </i>
    <i>
      <x v="576"/>
      <x v="561"/>
    </i>
    <i>
      <x v="577"/>
      <x v="562"/>
    </i>
    <i>
      <x v="578"/>
      <x v="563"/>
    </i>
    <i>
      <x v="579"/>
      <x v="564"/>
    </i>
    <i>
      <x v="580"/>
      <x v="565"/>
    </i>
    <i>
      <x v="581"/>
      <x v="566"/>
    </i>
    <i>
      <x v="582"/>
      <x v="567"/>
    </i>
    <i>
      <x v="583"/>
      <x v="568"/>
    </i>
    <i>
      <x v="584"/>
      <x v="569"/>
    </i>
    <i>
      <x v="585"/>
      <x v="570"/>
    </i>
    <i>
      <x v="586"/>
      <x v="571"/>
    </i>
    <i>
      <x v="587"/>
      <x v="572"/>
    </i>
    <i>
      <x v="588"/>
      <x v="573"/>
    </i>
    <i>
      <x v="589"/>
      <x v="574"/>
    </i>
    <i>
      <x v="590"/>
      <x v="575"/>
    </i>
    <i>
      <x v="591"/>
      <x v="576"/>
    </i>
    <i>
      <x v="592"/>
      <x v="522"/>
    </i>
    <i>
      <x v="593"/>
      <x v="577"/>
    </i>
    <i>
      <x v="594"/>
      <x v="569"/>
    </i>
    <i>
      <x v="595"/>
      <x v="578"/>
    </i>
    <i>
      <x v="596"/>
      <x v="579"/>
    </i>
    <i>
      <x v="597"/>
      <x v="580"/>
    </i>
    <i>
      <x v="598"/>
      <x v="581"/>
    </i>
    <i>
      <x v="599"/>
      <x v="582"/>
    </i>
    <i>
      <x v="600"/>
      <x v="583"/>
    </i>
    <i>
      <x v="601"/>
      <x v="584"/>
    </i>
    <i>
      <x v="602"/>
      <x v="585"/>
    </i>
    <i>
      <x v="603"/>
      <x v="586"/>
    </i>
    <i>
      <x v="604"/>
      <x v="587"/>
    </i>
    <i>
      <x v="605"/>
      <x v="588"/>
    </i>
    <i>
      <x v="606"/>
      <x v="589"/>
    </i>
    <i>
      <x v="607"/>
      <x v="590"/>
    </i>
    <i>
      <x v="608"/>
      <x v="591"/>
    </i>
    <i>
      <x v="609"/>
      <x v="592"/>
    </i>
    <i>
      <x v="610"/>
      <x v="593"/>
    </i>
    <i>
      <x v="611"/>
      <x v="594"/>
    </i>
    <i>
      <x v="612"/>
      <x v="595"/>
    </i>
    <i>
      <x v="613"/>
      <x v="596"/>
    </i>
    <i>
      <x v="614"/>
      <x v="597"/>
    </i>
    <i>
      <x v="615"/>
      <x v="598"/>
    </i>
    <i>
      <x v="616"/>
      <x v="599"/>
    </i>
    <i>
      <x v="617"/>
      <x v="600"/>
    </i>
    <i>
      <x v="618"/>
      <x v="601"/>
    </i>
    <i>
      <x v="619"/>
      <x v="602"/>
    </i>
    <i>
      <x v="620"/>
      <x v="603"/>
    </i>
    <i>
      <x v="621"/>
      <x v="604"/>
    </i>
    <i>
      <x v="622"/>
      <x v="605"/>
    </i>
    <i>
      <x v="623"/>
      <x v="606"/>
    </i>
    <i>
      <x v="624"/>
      <x v="607"/>
    </i>
    <i>
      <x v="625"/>
      <x v="546"/>
    </i>
    <i>
      <x v="626"/>
      <x v="608"/>
    </i>
    <i>
      <x v="627"/>
      <x v="609"/>
    </i>
    <i>
      <x v="628"/>
      <x v="610"/>
    </i>
    <i>
      <x v="629"/>
      <x v="611"/>
    </i>
    <i>
      <x v="630"/>
      <x v="612"/>
    </i>
    <i>
      <x v="631"/>
      <x v="613"/>
    </i>
    <i>
      <x v="632"/>
      <x v="614"/>
    </i>
    <i>
      <x v="633"/>
      <x v="615"/>
    </i>
    <i>
      <x v="634"/>
      <x v="616"/>
    </i>
    <i>
      <x v="635"/>
      <x v="617"/>
    </i>
    <i>
      <x v="636"/>
      <x v="1515"/>
    </i>
    <i>
      <x v="637"/>
      <x v="619"/>
    </i>
    <i>
      <x v="638"/>
      <x v="620"/>
    </i>
    <i>
      <x v="639"/>
      <x v="621"/>
    </i>
    <i>
      <x v="640"/>
      <x v="622"/>
    </i>
    <i>
      <x v="641"/>
      <x v="623"/>
    </i>
    <i>
      <x v="642"/>
      <x v="624"/>
    </i>
    <i>
      <x v="643"/>
      <x v="625"/>
    </i>
    <i>
      <x v="644"/>
      <x v="626"/>
    </i>
    <i>
      <x v="645"/>
      <x v="627"/>
    </i>
    <i>
      <x v="646"/>
      <x v="628"/>
    </i>
    <i>
      <x v="647"/>
      <x v="629"/>
    </i>
    <i>
      <x v="648"/>
      <x v="630"/>
    </i>
    <i>
      <x v="649"/>
      <x v="631"/>
    </i>
    <i>
      <x v="650"/>
      <x v="632"/>
    </i>
    <i>
      <x v="651"/>
      <x v="633"/>
    </i>
    <i>
      <x v="652"/>
      <x v="634"/>
    </i>
    <i>
      <x v="653"/>
      <x v="635"/>
    </i>
    <i>
      <x v="654"/>
      <x v="636"/>
    </i>
    <i>
      <x v="655"/>
      <x v="637"/>
    </i>
    <i>
      <x v="656"/>
      <x v="1536"/>
    </i>
    <i>
      <x v="657"/>
      <x v="639"/>
    </i>
    <i>
      <x v="658"/>
      <x v="640"/>
    </i>
    <i>
      <x v="659"/>
      <x v="641"/>
    </i>
    <i>
      <x v="660"/>
      <x v="642"/>
    </i>
    <i>
      <x v="661"/>
      <x v="643"/>
    </i>
    <i>
      <x v="662"/>
      <x v="644"/>
    </i>
    <i>
      <x v="663"/>
      <x v="645"/>
    </i>
    <i>
      <x v="664"/>
      <x v="646"/>
    </i>
    <i>
      <x v="665"/>
      <x v="645"/>
    </i>
    <i>
      <x v="666"/>
      <x v="647"/>
    </i>
    <i>
      <x v="667"/>
      <x v="648"/>
    </i>
    <i>
      <x v="668"/>
      <x v="649"/>
    </i>
    <i>
      <x v="669"/>
      <x v="650"/>
    </i>
    <i>
      <x v="670"/>
      <x v="651"/>
    </i>
    <i>
      <x v="671"/>
      <x v="652"/>
    </i>
    <i>
      <x v="672"/>
      <x v="653"/>
    </i>
    <i>
      <x v="673"/>
      <x v="1530"/>
    </i>
    <i>
      <x v="674"/>
      <x v="655"/>
    </i>
    <i>
      <x v="675"/>
      <x v="656"/>
    </i>
    <i>
      <x v="676"/>
      <x v="657"/>
    </i>
    <i>
      <x v="677"/>
      <x v="658"/>
    </i>
    <i>
      <x v="678"/>
      <x v="659"/>
    </i>
    <i>
      <x v="679"/>
      <x v="660"/>
    </i>
    <i>
      <x v="680"/>
      <x v="661"/>
    </i>
    <i>
      <x v="681"/>
      <x v="662"/>
    </i>
    <i>
      <x v="682"/>
      <x v="663"/>
    </i>
    <i>
      <x v="683"/>
      <x v="665"/>
    </i>
    <i>
      <x v="684"/>
      <x v="666"/>
    </i>
    <i>
      <x v="685"/>
      <x v="667"/>
    </i>
    <i>
      <x v="686"/>
      <x v="668"/>
    </i>
    <i>
      <x v="687"/>
      <x v="669"/>
    </i>
    <i>
      <x v="688"/>
      <x v="670"/>
    </i>
    <i>
      <x v="689"/>
      <x v="671"/>
    </i>
    <i>
      <x v="690"/>
      <x v="672"/>
    </i>
    <i>
      <x v="691"/>
      <x v="673"/>
    </i>
    <i>
      <x v="692"/>
      <x v="674"/>
    </i>
    <i>
      <x v="693"/>
      <x v="675"/>
    </i>
    <i>
      <x v="694"/>
      <x v="676"/>
    </i>
    <i>
      <x v="695"/>
      <x v="677"/>
    </i>
    <i>
      <x v="696"/>
      <x v="678"/>
    </i>
    <i>
      <x v="697"/>
      <x v="679"/>
    </i>
    <i>
      <x v="698"/>
      <x v="680"/>
    </i>
    <i>
      <x v="699"/>
      <x v="681"/>
    </i>
    <i>
      <x v="700"/>
      <x v="682"/>
    </i>
    <i>
      <x v="701"/>
      <x v="683"/>
    </i>
    <i>
      <x v="702"/>
      <x v="684"/>
    </i>
    <i>
      <x v="703"/>
      <x v="685"/>
    </i>
    <i>
      <x v="704"/>
      <x v="686"/>
    </i>
    <i>
      <x v="705"/>
      <x v="687"/>
    </i>
    <i>
      <x v="706"/>
      <x v="688"/>
    </i>
    <i>
      <x v="707"/>
      <x v="689"/>
    </i>
    <i>
      <x v="708"/>
      <x v="690"/>
    </i>
    <i>
      <x v="709"/>
      <x v="691"/>
    </i>
    <i>
      <x v="710"/>
      <x v="692"/>
    </i>
    <i>
      <x v="711"/>
      <x v="693"/>
    </i>
    <i>
      <x v="712"/>
      <x v="694"/>
    </i>
    <i>
      <x v="713"/>
      <x v="695"/>
    </i>
    <i>
      <x v="714"/>
      <x v="696"/>
    </i>
    <i>
      <x v="715"/>
      <x v="697"/>
    </i>
    <i>
      <x v="716"/>
      <x v="698"/>
    </i>
    <i>
      <x v="717"/>
      <x v="699"/>
    </i>
    <i>
      <x v="718"/>
      <x v="700"/>
    </i>
    <i>
      <x v="719"/>
      <x v="701"/>
    </i>
    <i>
      <x v="720"/>
      <x v="702"/>
    </i>
    <i>
      <x v="721"/>
      <x v="703"/>
    </i>
    <i>
      <x v="722"/>
      <x v="704"/>
    </i>
    <i>
      <x v="723"/>
      <x v="705"/>
    </i>
    <i>
      <x v="724"/>
      <x v="706"/>
    </i>
    <i>
      <x v="725"/>
      <x v="707"/>
    </i>
    <i>
      <x v="726"/>
      <x v="708"/>
    </i>
    <i>
      <x v="727"/>
      <x v="709"/>
    </i>
    <i>
      <x v="728"/>
      <x v="710"/>
    </i>
    <i>
      <x v="729"/>
      <x v="711"/>
    </i>
    <i>
      <x v="730"/>
      <x v="712"/>
    </i>
    <i>
      <x v="731"/>
      <x v="713"/>
    </i>
    <i>
      <x v="732"/>
      <x v="714"/>
    </i>
    <i>
      <x v="733"/>
      <x v="715"/>
    </i>
    <i>
      <x v="734"/>
      <x v="716"/>
    </i>
    <i>
      <x v="735"/>
      <x v="717"/>
    </i>
    <i>
      <x v="736"/>
      <x v="718"/>
    </i>
    <i>
      <x v="737"/>
      <x v="719"/>
    </i>
    <i>
      <x v="738"/>
      <x v="720"/>
    </i>
    <i>
      <x v="739"/>
      <x v="721"/>
    </i>
    <i>
      <x v="740"/>
      <x v="722"/>
    </i>
    <i>
      <x v="741"/>
      <x v="723"/>
    </i>
    <i>
      <x v="742"/>
      <x v="724"/>
    </i>
    <i>
      <x v="743"/>
      <x v="692"/>
    </i>
    <i>
      <x v="744"/>
      <x v="725"/>
    </i>
    <i>
      <x v="745"/>
      <x v="726"/>
    </i>
    <i>
      <x v="746"/>
      <x v="1592"/>
    </i>
    <i>
      <x v="747"/>
      <x v="728"/>
    </i>
    <i>
      <x v="748"/>
      <x v="729"/>
    </i>
    <i>
      <x v="749"/>
      <x v="730"/>
    </i>
    <i>
      <x v="750"/>
      <x v="731"/>
    </i>
    <i>
      <x v="751"/>
      <x v="732"/>
    </i>
    <i>
      <x v="752"/>
      <x v="733"/>
    </i>
    <i>
      <x v="753"/>
      <x v="734"/>
    </i>
    <i>
      <x v="754"/>
      <x v="735"/>
    </i>
    <i>
      <x v="755"/>
      <x v="736"/>
    </i>
    <i>
      <x v="756"/>
      <x v="737"/>
    </i>
    <i>
      <x v="757"/>
      <x v="738"/>
    </i>
    <i>
      <x v="758"/>
      <x v="739"/>
    </i>
    <i>
      <x v="759"/>
      <x v="740"/>
    </i>
    <i>
      <x v="760"/>
      <x v="741"/>
    </i>
    <i>
      <x v="761"/>
      <x v="742"/>
    </i>
    <i>
      <x v="762"/>
      <x v="741"/>
    </i>
    <i>
      <x v="763"/>
      <x v="743"/>
    </i>
    <i>
      <x v="764"/>
      <x v="744"/>
    </i>
    <i>
      <x v="765"/>
      <x v="745"/>
    </i>
    <i>
      <x v="766"/>
      <x v="746"/>
    </i>
    <i>
      <x v="767"/>
      <x v="747"/>
    </i>
    <i>
      <x v="768"/>
      <x v="748"/>
    </i>
    <i>
      <x v="769"/>
      <x v="749"/>
    </i>
    <i>
      <x v="770"/>
      <x v="750"/>
    </i>
    <i>
      <x v="771"/>
      <x v="751"/>
    </i>
    <i>
      <x v="772"/>
      <x v="1534"/>
    </i>
    <i>
      <x v="773"/>
      <x v="753"/>
    </i>
    <i>
      <x v="774"/>
      <x v="754"/>
    </i>
    <i>
      <x v="775"/>
      <x v="755"/>
    </i>
    <i>
      <x v="776"/>
      <x v="756"/>
    </i>
    <i>
      <x v="777"/>
      <x v="757"/>
    </i>
    <i>
      <x v="778"/>
      <x v="758"/>
    </i>
    <i>
      <x v="779"/>
      <x v="759"/>
    </i>
    <i>
      <x v="780"/>
      <x v="760"/>
    </i>
    <i>
      <x v="781"/>
      <x v="761"/>
    </i>
    <i>
      <x v="782"/>
      <x v="762"/>
    </i>
    <i>
      <x v="783"/>
      <x v="763"/>
    </i>
    <i>
      <x v="784"/>
      <x v="1535"/>
    </i>
    <i>
      <x v="785"/>
      <x v="765"/>
    </i>
    <i>
      <x v="786"/>
      <x v="766"/>
    </i>
    <i>
      <x v="787"/>
      <x v="767"/>
    </i>
    <i>
      <x v="788"/>
      <x v="768"/>
    </i>
    <i>
      <x v="789"/>
      <x v="769"/>
    </i>
    <i>
      <x v="790"/>
      <x v="770"/>
    </i>
    <i>
      <x v="791"/>
      <x v="771"/>
    </i>
    <i>
      <x v="792"/>
      <x v="761"/>
    </i>
    <i>
      <x v="793"/>
      <x v="772"/>
    </i>
    <i>
      <x v="794"/>
      <x v="773"/>
    </i>
    <i>
      <x v="795"/>
      <x v="774"/>
    </i>
    <i>
      <x v="796"/>
      <x v="775"/>
    </i>
    <i>
      <x v="797"/>
      <x v="776"/>
    </i>
    <i>
      <x v="798"/>
      <x v="777"/>
    </i>
    <i>
      <x v="799"/>
      <x v="778"/>
    </i>
    <i>
      <x v="800"/>
      <x v="779"/>
    </i>
    <i>
      <x v="801"/>
      <x v="780"/>
    </i>
    <i>
      <x v="802"/>
      <x v="781"/>
    </i>
    <i>
      <x v="803"/>
      <x v="782"/>
    </i>
    <i>
      <x v="804"/>
      <x v="783"/>
    </i>
    <i>
      <x v="805"/>
      <x v="1537"/>
    </i>
    <i>
      <x v="806"/>
      <x v="785"/>
    </i>
    <i>
      <x v="807"/>
      <x v="786"/>
    </i>
    <i>
      <x v="808"/>
      <x v="1538"/>
    </i>
    <i>
      <x v="809"/>
      <x v="788"/>
    </i>
    <i>
      <x v="810"/>
      <x v="789"/>
    </i>
    <i>
      <x v="811"/>
      <x v="790"/>
    </i>
    <i>
      <x v="812"/>
      <x v="791"/>
    </i>
    <i>
      <x v="813"/>
      <x v="792"/>
    </i>
    <i>
      <x v="814"/>
      <x v="793"/>
    </i>
    <i>
      <x v="815"/>
      <x v="794"/>
    </i>
    <i>
      <x v="816"/>
      <x v="795"/>
    </i>
    <i>
      <x v="817"/>
      <x v="796"/>
    </i>
    <i>
      <x v="818"/>
      <x v="797"/>
    </i>
    <i>
      <x v="819"/>
      <x v="798"/>
    </i>
    <i>
      <x v="820"/>
      <x v="799"/>
    </i>
    <i>
      <x v="821"/>
      <x v="800"/>
    </i>
    <i>
      <x v="822"/>
      <x v="801"/>
    </i>
    <i>
      <x v="823"/>
      <x v="802"/>
    </i>
    <i>
      <x v="824"/>
      <x v="803"/>
    </i>
    <i>
      <x v="825"/>
      <x v="804"/>
    </i>
    <i>
      <x v="826"/>
      <x v="805"/>
    </i>
    <i>
      <x v="827"/>
      <x v="806"/>
    </i>
    <i>
      <x v="828"/>
      <x v="807"/>
    </i>
    <i>
      <x v="829"/>
      <x v="1550"/>
    </i>
    <i>
      <x v="830"/>
      <x v="809"/>
    </i>
    <i>
      <x v="831"/>
      <x v="810"/>
    </i>
    <i>
      <x v="832"/>
      <x v="811"/>
    </i>
    <i>
      <x v="833"/>
      <x v="812"/>
    </i>
    <i>
      <x v="834"/>
      <x v="813"/>
    </i>
    <i>
      <x v="835"/>
      <x v="814"/>
    </i>
    <i>
      <x v="836"/>
      <x v="815"/>
    </i>
    <i>
      <x v="837"/>
      <x v="816"/>
    </i>
    <i>
      <x v="838"/>
      <x v="817"/>
    </i>
    <i>
      <x v="839"/>
      <x v="818"/>
    </i>
    <i>
      <x v="840"/>
      <x v="819"/>
    </i>
    <i>
      <x v="841"/>
      <x v="820"/>
    </i>
    <i>
      <x v="842"/>
      <x v="821"/>
    </i>
    <i>
      <x v="843"/>
      <x v="822"/>
    </i>
    <i>
      <x v="844"/>
      <x v="823"/>
    </i>
    <i>
      <x v="845"/>
      <x v="824"/>
    </i>
    <i>
      <x v="846"/>
      <x v="825"/>
    </i>
    <i>
      <x v="847"/>
      <x v="826"/>
    </i>
    <i>
      <x v="848"/>
      <x v="827"/>
    </i>
    <i>
      <x v="849"/>
      <x v="828"/>
    </i>
    <i>
      <x v="850"/>
      <x v="829"/>
    </i>
    <i>
      <x v="851"/>
      <x v="830"/>
    </i>
    <i>
      <x v="852"/>
      <x v="831"/>
    </i>
    <i>
      <x v="853"/>
      <x v="832"/>
    </i>
    <i>
      <x v="854"/>
      <x v="833"/>
    </i>
    <i>
      <x v="855"/>
      <x v="834"/>
    </i>
    <i>
      <x v="856"/>
      <x v="835"/>
    </i>
    <i>
      <x v="857"/>
      <x v="836"/>
    </i>
    <i>
      <x v="858"/>
      <x v="837"/>
    </i>
    <i>
      <x v="859"/>
      <x v="1539"/>
    </i>
    <i>
      <x v="860"/>
      <x v="839"/>
    </i>
    <i>
      <x v="861"/>
      <x v="838"/>
    </i>
    <i>
      <x v="862"/>
      <x v="840"/>
    </i>
    <i>
      <x v="863"/>
      <x v="1540"/>
    </i>
    <i>
      <x v="864"/>
      <x v="842"/>
    </i>
    <i>
      <x v="865"/>
      <x v="843"/>
    </i>
    <i>
      <x v="866"/>
      <x v="844"/>
    </i>
    <i>
      <x v="867"/>
      <x v="1541"/>
    </i>
    <i>
      <x v="868"/>
      <x v="1542"/>
    </i>
    <i>
      <x v="869"/>
      <x v="847"/>
    </i>
    <i>
      <x v="870"/>
      <x v="848"/>
    </i>
    <i>
      <x v="871"/>
      <x v="1543"/>
    </i>
    <i>
      <x v="872"/>
      <x v="849"/>
    </i>
    <i>
      <x v="873"/>
      <x v="850"/>
    </i>
    <i>
      <x v="874"/>
      <x v="1544"/>
    </i>
    <i>
      <x v="875"/>
      <x v="1545"/>
    </i>
    <i>
      <x v="876"/>
      <x v="853"/>
    </i>
    <i>
      <x v="877"/>
      <x v="854"/>
    </i>
    <i>
      <x v="878"/>
      <x v="855"/>
    </i>
    <i>
      <x v="879"/>
      <x v="856"/>
    </i>
    <i>
      <x v="880"/>
      <x v="857"/>
    </i>
    <i>
      <x v="881"/>
      <x v="858"/>
    </i>
    <i>
      <x v="882"/>
      <x v="859"/>
    </i>
    <i>
      <x v="883"/>
      <x v="860"/>
    </i>
    <i>
      <x v="884"/>
      <x v="861"/>
    </i>
    <i>
      <x v="885"/>
      <x v="862"/>
    </i>
    <i>
      <x v="886"/>
      <x v="1546"/>
    </i>
    <i>
      <x v="887"/>
      <x v="864"/>
    </i>
    <i>
      <x v="888"/>
      <x v="865"/>
    </i>
    <i>
      <x v="889"/>
      <x v="866"/>
    </i>
    <i>
      <x v="890"/>
      <x v="867"/>
    </i>
    <i>
      <x v="891"/>
      <x v="868"/>
    </i>
    <i>
      <x v="892"/>
      <x v="869"/>
    </i>
    <i>
      <x v="893"/>
      <x v="870"/>
    </i>
    <i>
      <x v="894"/>
      <x v="871"/>
    </i>
    <i>
      <x v="895"/>
      <x v="872"/>
    </i>
    <i>
      <x v="896"/>
      <x v="873"/>
    </i>
    <i>
      <x v="897"/>
      <x v="874"/>
    </i>
    <i>
      <x v="898"/>
      <x v="875"/>
    </i>
    <i>
      <x v="899"/>
      <x v="876"/>
    </i>
    <i>
      <x v="900"/>
      <x v="877"/>
    </i>
    <i>
      <x v="901"/>
      <x v="878"/>
    </i>
    <i>
      <x v="902"/>
      <x v="879"/>
    </i>
    <i>
      <x v="903"/>
      <x v="880"/>
    </i>
    <i>
      <x v="904"/>
      <x v="881"/>
    </i>
    <i>
      <x v="905"/>
      <x v="1547"/>
    </i>
    <i>
      <x v="906"/>
      <x v="883"/>
    </i>
    <i>
      <x v="907"/>
      <x v="884"/>
    </i>
    <i>
      <x v="908"/>
      <x v="885"/>
    </i>
    <i>
      <x v="909"/>
      <x v="886"/>
    </i>
    <i>
      <x v="910"/>
      <x v="887"/>
    </i>
    <i>
      <x v="911"/>
      <x v="888"/>
    </i>
    <i>
      <x v="912"/>
      <x v="889"/>
    </i>
    <i>
      <x v="913"/>
      <x v="890"/>
    </i>
    <i>
      <x v="914"/>
      <x v="891"/>
    </i>
    <i>
      <x v="915"/>
      <x v="892"/>
    </i>
    <i>
      <x v="916"/>
      <x v="893"/>
    </i>
    <i>
      <x v="917"/>
      <x v="894"/>
    </i>
    <i>
      <x v="918"/>
      <x v="895"/>
    </i>
    <i>
      <x v="919"/>
      <x v="896"/>
    </i>
    <i>
      <x v="920"/>
      <x v="897"/>
    </i>
    <i>
      <x v="921"/>
      <x v="898"/>
    </i>
    <i>
      <x v="922"/>
      <x v="899"/>
    </i>
    <i>
      <x v="923"/>
      <x v="900"/>
    </i>
    <i>
      <x v="924"/>
      <x v="901"/>
    </i>
    <i>
      <x v="925"/>
      <x v="902"/>
    </i>
    <i>
      <x v="926"/>
      <x v="903"/>
    </i>
    <i>
      <x v="927"/>
      <x v="904"/>
    </i>
    <i>
      <x v="928"/>
      <x v="905"/>
    </i>
    <i>
      <x v="929"/>
      <x v="906"/>
    </i>
    <i>
      <x v="930"/>
      <x v="907"/>
    </i>
    <i>
      <x v="931"/>
      <x v="908"/>
    </i>
    <i>
      <x v="932"/>
      <x v="909"/>
    </i>
    <i>
      <x v="933"/>
      <x v="910"/>
    </i>
    <i>
      <x v="934"/>
      <x v="911"/>
    </i>
    <i>
      <x v="935"/>
      <x v="912"/>
    </i>
    <i>
      <x v="936"/>
      <x v="913"/>
    </i>
    <i>
      <x v="937"/>
      <x v="914"/>
    </i>
    <i>
      <x v="938"/>
      <x v="915"/>
    </i>
    <i>
      <x v="939"/>
      <x v="916"/>
    </i>
    <i>
      <x v="940"/>
      <x v="917"/>
    </i>
    <i>
      <x v="941"/>
      <x v="918"/>
    </i>
    <i>
      <x v="942"/>
      <x v="919"/>
    </i>
    <i>
      <x v="943"/>
      <x v="920"/>
    </i>
    <i>
      <x v="944"/>
      <x v="921"/>
    </i>
    <i>
      <x v="945"/>
      <x v="922"/>
    </i>
    <i>
      <x v="946"/>
      <x v="923"/>
    </i>
    <i>
      <x v="947"/>
      <x v="924"/>
    </i>
    <i>
      <x v="948"/>
      <x v="925"/>
    </i>
    <i>
      <x v="949"/>
      <x v="926"/>
    </i>
    <i>
      <x v="950"/>
      <x v="927"/>
    </i>
    <i>
      <x v="951"/>
      <x v="1567"/>
    </i>
    <i>
      <x v="952"/>
      <x v="929"/>
    </i>
    <i>
      <x v="953"/>
      <x v="930"/>
    </i>
    <i>
      <x v="954"/>
      <x v="931"/>
    </i>
    <i>
      <x v="955"/>
      <x v="932"/>
    </i>
    <i>
      <x v="956"/>
      <x v="933"/>
    </i>
    <i>
      <x v="957"/>
      <x v="934"/>
    </i>
    <i>
      <x v="958"/>
      <x v="1568"/>
    </i>
    <i>
      <x v="959"/>
      <x v="301"/>
    </i>
    <i>
      <x v="960"/>
      <x v="936"/>
    </i>
    <i>
      <x v="961"/>
      <x v="937"/>
    </i>
    <i>
      <x v="962"/>
      <x v="359"/>
    </i>
    <i>
      <x v="963"/>
      <x v="938"/>
    </i>
    <i>
      <x v="964"/>
      <x v="939"/>
    </i>
    <i>
      <x v="965"/>
      <x v="940"/>
    </i>
    <i>
      <x v="966"/>
      <x v="941"/>
    </i>
    <i>
      <x v="967"/>
      <x v="942"/>
    </i>
    <i>
      <x v="968"/>
      <x v="943"/>
    </i>
    <i>
      <x v="969"/>
      <x v="944"/>
    </i>
    <i>
      <x v="970"/>
      <x v="945"/>
    </i>
    <i>
      <x v="971"/>
      <x v="946"/>
    </i>
    <i>
      <x v="972"/>
      <x v="947"/>
    </i>
    <i>
      <x v="973"/>
      <x v="948"/>
    </i>
    <i>
      <x v="974"/>
      <x v="1565"/>
    </i>
    <i>
      <x v="975"/>
      <x v="950"/>
    </i>
    <i>
      <x v="976"/>
      <x v="951"/>
    </i>
    <i>
      <x v="977"/>
      <x v="647"/>
    </i>
    <i>
      <x v="978"/>
      <x v="952"/>
    </i>
    <i>
      <x v="979"/>
      <x v="953"/>
    </i>
    <i>
      <x v="980"/>
      <x v="954"/>
    </i>
    <i>
      <x v="981"/>
      <x v="955"/>
    </i>
    <i>
      <x v="982"/>
      <x v="307"/>
    </i>
    <i>
      <x v="983"/>
      <x v="956"/>
    </i>
    <i>
      <x v="984"/>
      <x v="957"/>
    </i>
    <i>
      <x v="985"/>
      <x v="958"/>
    </i>
    <i>
      <x v="986"/>
      <x v="959"/>
    </i>
    <i>
      <x v="987"/>
      <x v="960"/>
    </i>
    <i>
      <x v="988"/>
      <x v="961"/>
    </i>
    <i>
      <x v="989"/>
      <x v="962"/>
    </i>
    <i>
      <x v="990"/>
      <x v="963"/>
    </i>
    <i>
      <x v="991"/>
      <x v="964"/>
    </i>
    <i>
      <x v="992"/>
      <x v="965"/>
    </i>
    <i>
      <x v="993"/>
      <x v="379"/>
    </i>
    <i>
      <x v="994"/>
      <x v="966"/>
    </i>
    <i>
      <x v="995"/>
      <x v="967"/>
    </i>
    <i>
      <x v="996"/>
      <x v="968"/>
    </i>
    <i>
      <x v="997"/>
      <x v="969"/>
    </i>
    <i>
      <x v="998"/>
      <x v="970"/>
    </i>
    <i>
      <x v="999"/>
      <x v="971"/>
    </i>
    <i>
      <x v="1000"/>
      <x v="972"/>
    </i>
    <i>
      <x v="1001"/>
      <x v="973"/>
    </i>
    <i>
      <x v="1002"/>
      <x v="974"/>
    </i>
    <i>
      <x v="1003"/>
      <x v="298"/>
    </i>
    <i>
      <x v="1004"/>
      <x v="975"/>
    </i>
    <i>
      <x v="1005"/>
      <x v="976"/>
    </i>
    <i>
      <x v="1006"/>
      <x v="977"/>
    </i>
    <i>
      <x v="1007"/>
      <x v="978"/>
    </i>
    <i>
      <x v="1008"/>
      <x v="918"/>
    </i>
    <i>
      <x v="1009"/>
      <x v="979"/>
    </i>
    <i>
      <x v="1010"/>
      <x v="980"/>
    </i>
    <i>
      <x v="1011"/>
      <x v="981"/>
    </i>
    <i>
      <x v="1012"/>
      <x v="982"/>
    </i>
    <i>
      <x v="1013"/>
      <x v="983"/>
    </i>
    <i>
      <x v="1014"/>
      <x v="984"/>
    </i>
    <i>
      <x v="1015"/>
      <x v="985"/>
    </i>
    <i>
      <x v="1016"/>
      <x v="986"/>
    </i>
    <i>
      <x v="1017"/>
      <x v="987"/>
    </i>
    <i>
      <x v="1018"/>
      <x v="988"/>
    </i>
    <i>
      <x v="1019"/>
      <x v="989"/>
    </i>
    <i>
      <x v="1020"/>
      <x v="990"/>
    </i>
    <i>
      <x v="1021"/>
      <x v="991"/>
    </i>
    <i>
      <x v="1022"/>
      <x v="992"/>
    </i>
    <i>
      <x v="1023"/>
      <x v="1586"/>
    </i>
    <i>
      <x v="1024"/>
      <x v="994"/>
    </i>
    <i>
      <x v="1025"/>
      <x v="995"/>
    </i>
    <i>
      <x v="1026"/>
      <x v="996"/>
    </i>
    <i>
      <x v="1027"/>
      <x v="997"/>
    </i>
    <i>
      <x v="1028"/>
      <x v="998"/>
    </i>
    <i>
      <x v="1029"/>
      <x v="999"/>
    </i>
    <i>
      <x v="1030"/>
      <x v="1000"/>
    </i>
    <i>
      <x v="1031"/>
      <x v="664"/>
    </i>
    <i>
      <x v="1032"/>
      <x v="1001"/>
    </i>
    <i>
      <x v="1033"/>
      <x v="1002"/>
    </i>
    <i>
      <x v="1034"/>
      <x v="1613"/>
    </i>
    <i>
      <x v="1035"/>
      <x v="1004"/>
    </i>
    <i>
      <x v="1036"/>
      <x v="1005"/>
    </i>
    <i>
      <x v="1037"/>
      <x v="1006"/>
    </i>
    <i>
      <x v="1038"/>
      <x v="1007"/>
    </i>
    <i>
      <x v="1039"/>
      <x v="1008"/>
    </i>
    <i>
      <x v="1040"/>
      <x v="1009"/>
    </i>
    <i>
      <x v="1041"/>
      <x v="1010"/>
    </i>
    <i>
      <x v="1042"/>
      <x v="1011"/>
    </i>
    <i>
      <x v="1043"/>
      <x v="1012"/>
    </i>
    <i>
      <x v="1044"/>
      <x v="1013"/>
    </i>
    <i>
      <x v="1045"/>
      <x v="1014"/>
    </i>
    <i>
      <x v="1046"/>
      <x v="1015"/>
    </i>
    <i>
      <x v="1047"/>
      <x v="1016"/>
    </i>
    <i>
      <x v="1048"/>
      <x v="1017"/>
    </i>
    <i>
      <x v="1049"/>
      <x v="1018"/>
    </i>
    <i>
      <x v="1050"/>
      <x v="1019"/>
    </i>
    <i>
      <x v="1051"/>
      <x v="1551"/>
    </i>
    <i>
      <x v="1052"/>
      <x v="1021"/>
    </i>
    <i>
      <x v="1053"/>
      <x v="1022"/>
    </i>
    <i>
      <x v="1054"/>
      <x v="1023"/>
    </i>
    <i>
      <x v="1055"/>
      <x v="1024"/>
    </i>
    <i>
      <x v="1056"/>
      <x v="1025"/>
    </i>
    <i>
      <x v="1057"/>
      <x v="1026"/>
    </i>
    <i>
      <x v="1058"/>
      <x v="1027"/>
    </i>
    <i>
      <x v="1059"/>
      <x v="1028"/>
    </i>
    <i>
      <x v="1060"/>
      <x v="1029"/>
    </i>
    <i>
      <x v="1061"/>
      <x v="1030"/>
    </i>
    <i>
      <x v="1062"/>
      <x v="1031"/>
    </i>
    <i>
      <x v="1063"/>
      <x v="1032"/>
    </i>
    <i>
      <x v="1064"/>
      <x v="1033"/>
    </i>
    <i>
      <x v="1065"/>
      <x v="1034"/>
    </i>
    <i>
      <x v="1066"/>
      <x v="1035"/>
    </i>
    <i>
      <x v="1067"/>
      <x v="1036"/>
    </i>
    <i>
      <x v="1068"/>
      <x v="1037"/>
    </i>
    <i>
      <x v="1069"/>
      <x v="1038"/>
    </i>
    <i>
      <x v="1070"/>
      <x v="1039"/>
    </i>
    <i>
      <x v="1071"/>
      <x v="1040"/>
    </i>
    <i>
      <x v="1072"/>
      <x v="1041"/>
    </i>
    <i>
      <x v="1073"/>
      <x v="1552"/>
    </i>
    <i>
      <x v="1074"/>
      <x v="1043"/>
    </i>
    <i>
      <x v="1075"/>
      <x v="1044"/>
    </i>
    <i>
      <x v="1076"/>
      <x v="1045"/>
    </i>
    <i>
      <x v="1077"/>
      <x v="1046"/>
    </i>
    <i>
      <x v="1078"/>
      <x v="1047"/>
    </i>
    <i>
      <x v="1079"/>
      <x v="1048"/>
    </i>
    <i>
      <x v="1080"/>
      <x v="1049"/>
    </i>
    <i>
      <x v="1081"/>
      <x v="1050"/>
    </i>
    <i>
      <x v="1082"/>
      <x v="1051"/>
    </i>
    <i>
      <x v="1083"/>
      <x v="1052"/>
    </i>
    <i>
      <x v="1084"/>
      <x v="1053"/>
    </i>
    <i>
      <x v="1085"/>
      <x v="1555"/>
    </i>
    <i>
      <x v="1086"/>
      <x v="1055"/>
    </i>
    <i>
      <x v="1087"/>
      <x v="1056"/>
    </i>
    <i>
      <x v="1088"/>
      <x v="1057"/>
    </i>
    <i>
      <x v="1089"/>
      <x v="1058"/>
    </i>
    <i>
      <x v="1090"/>
      <x v="1059"/>
    </i>
    <i>
      <x v="1091"/>
      <x v="1060"/>
    </i>
    <i>
      <x v="1092"/>
      <x v="1061"/>
    </i>
    <i>
      <x v="1093"/>
      <x v="1554"/>
    </i>
    <i>
      <x v="1094"/>
      <x v="1063"/>
    </i>
    <i>
      <x v="1095"/>
      <x v="1064"/>
    </i>
    <i>
      <x v="1096"/>
      <x v="1065"/>
    </i>
    <i>
      <x v="1097"/>
      <x v="1066"/>
    </i>
    <i>
      <x v="1098"/>
      <x v="1067"/>
    </i>
    <i>
      <x v="1099"/>
      <x v="1068"/>
    </i>
    <i>
      <x v="1100"/>
      <x v="1070"/>
    </i>
    <i>
      <x v="1101"/>
      <x v="218"/>
    </i>
    <i>
      <x v="1102"/>
      <x v="1071"/>
    </i>
    <i>
      <x v="1103"/>
      <x v="1072"/>
    </i>
    <i>
      <x v="1104"/>
      <x v="1073"/>
    </i>
    <i>
      <x v="1105"/>
      <x v="1074"/>
    </i>
    <i>
      <x v="1106"/>
      <x v="1075"/>
    </i>
    <i>
      <x v="1107"/>
      <x v="1076"/>
    </i>
    <i>
      <x v="1108"/>
      <x v="1077"/>
    </i>
    <i>
      <x v="1109"/>
      <x v="1078"/>
    </i>
    <i>
      <x v="1110"/>
      <x v="1062"/>
    </i>
    <i>
      <x v="1111"/>
      <x v="1079"/>
    </i>
    <i>
      <x v="1112"/>
      <x v="1080"/>
    </i>
    <i>
      <x v="1113"/>
      <x v="1081"/>
    </i>
    <i>
      <x v="1114"/>
      <x v="1082"/>
    </i>
    <i>
      <x v="1115"/>
      <x v="1083"/>
    </i>
    <i>
      <x v="1116"/>
      <x v="1084"/>
    </i>
    <i>
      <x v="1117"/>
      <x v="127"/>
    </i>
    <i>
      <x v="1118"/>
      <x v="1085"/>
    </i>
    <i>
      <x v="1119"/>
      <x v="1086"/>
    </i>
    <i>
      <x v="1120"/>
      <x v="218"/>
    </i>
    <i>
      <x v="1121"/>
      <x v="630"/>
    </i>
    <i>
      <x v="1122"/>
      <x v="131"/>
    </i>
    <i>
      <x v="1123"/>
      <x v="219"/>
    </i>
    <i>
      <x v="1124"/>
      <x v="295"/>
    </i>
    <i>
      <x v="1125"/>
      <x v="220"/>
    </i>
    <i>
      <x v="1126"/>
      <x v="6"/>
    </i>
    <i>
      <x v="1127"/>
      <x v="148"/>
    </i>
    <i>
      <x v="1128"/>
      <x v="7"/>
    </i>
    <i>
      <x v="1129"/>
      <x v="302"/>
    </i>
    <i>
      <x v="1130"/>
      <x v="1087"/>
    </i>
    <i>
      <x v="1131"/>
      <x v="132"/>
    </i>
    <i>
      <x v="1132"/>
      <x v="134"/>
    </i>
    <i>
      <x v="1133"/>
      <x v="191"/>
    </i>
    <i>
      <x v="1134"/>
      <x v="149"/>
    </i>
    <i>
      <x v="1135"/>
      <x v="223"/>
    </i>
    <i>
      <x v="1136"/>
      <x v="650"/>
    </i>
    <i>
      <x v="1137"/>
      <x v="307"/>
    </i>
    <i>
      <x v="1138"/>
      <x v="1088"/>
    </i>
    <i>
      <x v="1139"/>
      <x v="1089"/>
    </i>
    <i>
      <x v="1140"/>
      <x v="1090"/>
    </i>
    <i>
      <x v="1141"/>
      <x v="1091"/>
    </i>
    <i>
      <x v="1142"/>
      <x v="1092"/>
    </i>
    <i>
      <x v="1143"/>
      <x v="1093"/>
    </i>
    <i>
      <x v="1144"/>
      <x v="1094"/>
    </i>
    <i>
      <x v="1145"/>
      <x v="1095"/>
    </i>
    <i>
      <x v="1146"/>
      <x v="1096"/>
    </i>
    <i>
      <x v="1147"/>
      <x v="1097"/>
    </i>
    <i>
      <x v="1148"/>
      <x v="1098"/>
    </i>
    <i>
      <x v="1149"/>
      <x v="1099"/>
    </i>
    <i>
      <x v="1150"/>
      <x v="1100"/>
    </i>
    <i>
      <x v="1151"/>
      <x v="1101"/>
    </i>
    <i>
      <x v="1152"/>
      <x v="1102"/>
    </i>
    <i>
      <x v="1153"/>
      <x v="1103"/>
    </i>
    <i>
      <x v="1154"/>
      <x v="1104"/>
    </i>
    <i>
      <x v="1155"/>
      <x v="1105"/>
    </i>
    <i>
      <x v="1156"/>
      <x v="1106"/>
    </i>
    <i>
      <x v="1157"/>
      <x v="1107"/>
    </i>
    <i>
      <x v="1158"/>
      <x v="1108"/>
    </i>
    <i>
      <x v="1159"/>
      <x v="1109"/>
    </i>
    <i>
      <x v="1160"/>
      <x v="1110"/>
    </i>
    <i>
      <x v="1161"/>
      <x v="1111"/>
    </i>
    <i>
      <x v="1162"/>
      <x v="1112"/>
    </i>
    <i>
      <x v="1163"/>
      <x v="1113"/>
    </i>
    <i>
      <x v="1164"/>
      <x v="1114"/>
    </i>
    <i>
      <x v="1165"/>
      <x v="1115"/>
    </i>
    <i>
      <x v="1166"/>
      <x v="1116"/>
    </i>
    <i>
      <x v="1167"/>
      <x v="1117"/>
    </i>
    <i>
      <x v="1168"/>
      <x v="1118"/>
    </i>
    <i>
      <x v="1169"/>
      <x v="1119"/>
    </i>
    <i>
      <x v="1170"/>
      <x v="1120"/>
    </i>
    <i>
      <x v="1171"/>
      <x v="1121"/>
    </i>
    <i>
      <x v="1172"/>
      <x v="1122"/>
    </i>
    <i>
      <x v="1173"/>
      <x v="1123"/>
    </i>
    <i>
      <x v="1174"/>
      <x v="1124"/>
    </i>
    <i>
      <x v="1175"/>
      <x v="1125"/>
    </i>
    <i>
      <x v="1176"/>
      <x v="1126"/>
    </i>
    <i>
      <x v="1177"/>
      <x v="1127"/>
    </i>
    <i>
      <x v="1178"/>
      <x v="1128"/>
    </i>
    <i>
      <x v="1179"/>
      <x v="1129"/>
    </i>
    <i>
      <x v="1180"/>
      <x v="1130"/>
    </i>
    <i>
      <x v="1181"/>
      <x v="1131"/>
    </i>
    <i>
      <x v="1182"/>
      <x v="1132"/>
    </i>
    <i>
      <x v="1183"/>
      <x v="1133"/>
    </i>
    <i>
      <x v="1184"/>
      <x v="1134"/>
    </i>
    <i>
      <x v="1185"/>
      <x v="1492"/>
    </i>
    <i>
      <x v="1186"/>
      <x v="1136"/>
    </i>
    <i>
      <x v="1187"/>
      <x v="1493"/>
    </i>
    <i>
      <x v="1188"/>
      <x v="1138"/>
    </i>
    <i>
      <x v="1189"/>
      <x v="1490"/>
    </i>
    <i>
      <x v="1190"/>
      <x v="1140"/>
    </i>
    <i>
      <x v="1191"/>
      <x v="1141"/>
    </i>
    <i>
      <x v="1192"/>
      <x v="1142"/>
    </i>
    <i>
      <x v="1193"/>
      <x v="1143"/>
    </i>
    <i>
      <x v="1194"/>
      <x v="1144"/>
    </i>
    <i>
      <x v="1195"/>
      <x v="1145"/>
    </i>
    <i>
      <x v="1196"/>
      <x v="1146"/>
    </i>
    <i>
      <x v="1197"/>
      <x v="1147"/>
    </i>
    <i>
      <x v="1198"/>
      <x v="1148"/>
    </i>
    <i>
      <x v="1199"/>
      <x v="1149"/>
    </i>
    <i>
      <x v="1200"/>
      <x v="1150"/>
    </i>
    <i>
      <x v="1201"/>
      <x v="1151"/>
    </i>
    <i>
      <x v="1202"/>
      <x v="1152"/>
    </i>
    <i>
      <x v="1203"/>
      <x v="1153"/>
    </i>
    <i>
      <x v="1204"/>
      <x v="1154"/>
    </i>
    <i>
      <x v="1205"/>
      <x v="1155"/>
    </i>
    <i>
      <x v="1206"/>
      <x v="1156"/>
    </i>
    <i>
      <x v="1207"/>
      <x v="1157"/>
    </i>
    <i>
      <x v="1208"/>
      <x v="1158"/>
    </i>
    <i>
      <x v="1209"/>
      <x v="1159"/>
    </i>
    <i>
      <x v="1210"/>
      <x v="1160"/>
    </i>
    <i>
      <x v="1211"/>
      <x v="1161"/>
    </i>
    <i>
      <x v="1212"/>
      <x v="1162"/>
    </i>
    <i>
      <x v="1213"/>
      <x v="1163"/>
    </i>
    <i>
      <x v="1214"/>
      <x v="1164"/>
    </i>
    <i>
      <x v="1215"/>
      <x v="1165"/>
    </i>
    <i>
      <x v="1216"/>
      <x v="1166"/>
    </i>
    <i>
      <x v="1217"/>
      <x v="1167"/>
    </i>
    <i>
      <x v="1218"/>
      <x v="1168"/>
    </i>
    <i>
      <x v="1219"/>
      <x v="1169"/>
    </i>
    <i>
      <x v="1220"/>
      <x v="1170"/>
    </i>
    <i>
      <x v="1221"/>
      <x v="1171"/>
    </i>
    <i>
      <x v="1222"/>
      <x v="1172"/>
    </i>
    <i>
      <x v="1223"/>
      <x v="1173"/>
    </i>
    <i>
      <x v="1224"/>
      <x v="1174"/>
    </i>
    <i>
      <x v="1225"/>
      <x v="1175"/>
    </i>
    <i>
      <x v="1226"/>
      <x v="1176"/>
    </i>
    <i>
      <x v="1227"/>
      <x v="1494"/>
    </i>
    <i>
      <x v="1228"/>
      <x v="1178"/>
    </i>
    <i>
      <x v="1229"/>
      <x v="1495"/>
    </i>
    <i>
      <x v="1230"/>
      <x v="1180"/>
    </i>
    <i>
      <x v="1231"/>
      <x v="1496"/>
    </i>
    <i>
      <x v="1232"/>
      <x v="1182"/>
    </i>
    <i>
      <x v="1233"/>
      <x v="1497"/>
    </i>
    <i>
      <x v="1234"/>
      <x v="1184"/>
    </i>
    <i>
      <x v="1235"/>
      <x v="1185"/>
    </i>
    <i>
      <x v="1236"/>
      <x v="1186"/>
    </i>
    <i>
      <x v="1237"/>
      <x v="1187"/>
    </i>
    <i>
      <x v="1238"/>
      <x v="1188"/>
    </i>
    <i>
      <x v="1239"/>
      <x v="1189"/>
    </i>
    <i>
      <x v="1240"/>
      <x v="1190"/>
    </i>
    <i>
      <x v="1241"/>
      <x v="1498"/>
    </i>
    <i>
      <x v="1242"/>
      <x v="1499"/>
    </i>
    <i>
      <x v="1243"/>
      <x v="1500"/>
    </i>
    <i>
      <x v="1244"/>
      <x v="1194"/>
    </i>
    <i>
      <x v="1245"/>
      <x v="1195"/>
    </i>
    <i>
      <x v="1246"/>
      <x v="1196"/>
    </i>
    <i>
      <x v="1247"/>
      <x v="1197"/>
    </i>
    <i>
      <x v="1248"/>
      <x v="1198"/>
    </i>
    <i>
      <x v="1249"/>
      <x v="1199"/>
    </i>
    <i>
      <x v="1250"/>
      <x v="1200"/>
    </i>
    <i>
      <x v="1251"/>
      <x v="1201"/>
    </i>
    <i>
      <x v="1252"/>
      <x v="1491"/>
    </i>
    <i>
      <x v="1253"/>
      <x v="1203"/>
    </i>
    <i>
      <x v="1254"/>
      <x v="1204"/>
    </i>
    <i>
      <x v="1255"/>
      <x v="1205"/>
    </i>
    <i>
      <x v="1256"/>
      <x v="1206"/>
    </i>
    <i>
      <x v="1257"/>
      <x v="1207"/>
    </i>
    <i>
      <x v="1258"/>
      <x v="1208"/>
    </i>
    <i>
      <x v="1259"/>
      <x v="1209"/>
    </i>
    <i>
      <x v="1260"/>
      <x v="1210"/>
    </i>
    <i>
      <x v="1261"/>
      <x v="1211"/>
    </i>
    <i>
      <x v="1262"/>
      <x v="1212"/>
    </i>
    <i>
      <x v="1263"/>
      <x v="1213"/>
    </i>
    <i>
      <x v="1264"/>
      <x v="1214"/>
    </i>
    <i>
      <x v="1265"/>
      <x v="1215"/>
    </i>
    <i>
      <x v="1266"/>
      <x v="1216"/>
    </i>
    <i>
      <x v="1267"/>
      <x v="1217"/>
    </i>
    <i>
      <x v="1268"/>
      <x v="1218"/>
    </i>
    <i>
      <x v="1269"/>
      <x v="1219"/>
    </i>
    <i>
      <x v="1270"/>
      <x v="1501"/>
    </i>
    <i>
      <x v="1271"/>
      <x v="1221"/>
    </i>
    <i>
      <x v="1272"/>
      <x v="1222"/>
    </i>
    <i>
      <x v="1273"/>
      <x v="1223"/>
    </i>
    <i>
      <x v="1274"/>
      <x v="1224"/>
    </i>
    <i>
      <x v="1275"/>
      <x v="1225"/>
    </i>
    <i>
      <x v="1276"/>
      <x v="1226"/>
    </i>
    <i>
      <x v="1277"/>
      <x v="1227"/>
    </i>
    <i>
      <x v="1278"/>
      <x v="1228"/>
    </i>
    <i>
      <x v="1279"/>
      <x v="1229"/>
    </i>
    <i>
      <x v="1280"/>
      <x v="1230"/>
    </i>
    <i>
      <x v="1281"/>
      <x v="1231"/>
    </i>
    <i>
      <x v="1282"/>
      <x v="1232"/>
    </i>
    <i>
      <x v="1283"/>
      <x v="1502"/>
    </i>
    <i>
      <x v="1284"/>
      <x v="1503"/>
    </i>
    <i>
      <x v="1285"/>
      <x v="1235"/>
    </i>
    <i>
      <x v="1286"/>
      <x v="1504"/>
    </i>
    <i>
      <x v="1287"/>
      <x v="1237"/>
    </i>
    <i>
      <x v="1288"/>
      <x v="1505"/>
    </i>
    <i>
      <x v="1289"/>
      <x v="1506"/>
    </i>
    <i>
      <x v="1290"/>
      <x v="1507"/>
    </i>
    <i>
      <x v="1291"/>
      <x v="1241"/>
    </i>
    <i>
      <x v="1292"/>
      <x v="1508"/>
    </i>
    <i>
      <x v="1293"/>
      <x v="1509"/>
    </i>
    <i>
      <x v="1294"/>
      <x v="1244"/>
    </i>
    <i>
      <x v="1295"/>
      <x v="1510"/>
    </i>
    <i>
      <x v="1296"/>
      <x v="1246"/>
    </i>
    <i>
      <x v="1297"/>
      <x v="1511"/>
    </i>
    <i>
      <x v="1298"/>
      <x v="1512"/>
    </i>
    <i>
      <x v="1299"/>
      <x v="1249"/>
    </i>
    <i>
      <x v="1300"/>
      <x v="1250"/>
    </i>
    <i>
      <x v="1301"/>
      <x v="1251"/>
    </i>
    <i>
      <x v="1302"/>
      <x v="1252"/>
    </i>
    <i>
      <x v="1303"/>
      <x v="1253"/>
    </i>
    <i>
      <x v="1304"/>
      <x v="1254"/>
    </i>
    <i>
      <x v="1305"/>
      <x v="1255"/>
    </i>
    <i>
      <x v="1306"/>
      <x v="1256"/>
    </i>
    <i>
      <x v="1307"/>
      <x v="1257"/>
    </i>
    <i>
      <x v="1308"/>
      <x v="1258"/>
    </i>
    <i>
      <x v="1309"/>
      <x v="1259"/>
    </i>
    <i>
      <x v="1310"/>
      <x v="1260"/>
    </i>
    <i>
      <x v="1311"/>
      <x v="1261"/>
    </i>
    <i>
      <x v="1312"/>
      <x v="1262"/>
    </i>
    <i>
      <x v="1313"/>
      <x v="1263"/>
    </i>
    <i>
      <x v="1314"/>
      <x v="1264"/>
    </i>
    <i>
      <x v="1315"/>
      <x v="1265"/>
    </i>
    <i>
      <x v="1316"/>
      <x v="1266"/>
    </i>
    <i>
      <x v="1317"/>
      <x v="1267"/>
    </i>
    <i>
      <x v="1318"/>
      <x v="1268"/>
    </i>
    <i>
      <x v="1319"/>
      <x v="1269"/>
    </i>
    <i>
      <x v="1320"/>
      <x v="1270"/>
    </i>
    <i>
      <x v="1321"/>
      <x v="1271"/>
    </i>
    <i>
      <x v="1322"/>
      <x v="1272"/>
    </i>
    <i>
      <x v="1323"/>
      <x v="1273"/>
    </i>
    <i>
      <x v="1324"/>
      <x v="1274"/>
    </i>
    <i>
      <x v="1325"/>
      <x v="1275"/>
    </i>
    <i>
      <x v="1326"/>
      <x v="1276"/>
    </i>
    <i>
      <x v="1327"/>
      <x v="1277"/>
    </i>
    <i>
      <x v="1328"/>
      <x v="1278"/>
    </i>
    <i>
      <x v="1329"/>
      <x v="1279"/>
    </i>
    <i>
      <x v="1330"/>
      <x v="1280"/>
    </i>
    <i>
      <x v="1331"/>
      <x v="1281"/>
    </i>
    <i>
      <x v="1332"/>
      <x v="1282"/>
    </i>
    <i>
      <x v="1333"/>
      <x v="1283"/>
    </i>
    <i>
      <x v="1334"/>
      <x v="1284"/>
    </i>
    <i>
      <x v="1335"/>
      <x v="1285"/>
    </i>
    <i>
      <x v="1336"/>
      <x v="1286"/>
    </i>
    <i>
      <x v="1337"/>
      <x v="1287"/>
    </i>
    <i>
      <x v="1338"/>
      <x v="1288"/>
    </i>
    <i>
      <x v="1339"/>
      <x v="1289"/>
    </i>
    <i>
      <x v="1340"/>
      <x v="1290"/>
    </i>
    <i>
      <x v="1341"/>
      <x v="1291"/>
    </i>
    <i>
      <x v="1342"/>
      <x v="1292"/>
    </i>
    <i>
      <x v="1343"/>
      <x v="1293"/>
    </i>
    <i>
      <x v="1344"/>
      <x v="1294"/>
    </i>
    <i>
      <x v="1345"/>
      <x v="1513"/>
    </i>
    <i>
      <x v="1346"/>
      <x v="1297"/>
    </i>
    <i>
      <x v="1347"/>
      <x v="1306"/>
    </i>
    <i>
      <x v="1348"/>
      <x v="1307"/>
    </i>
    <i>
      <x v="1349"/>
      <x v="1308"/>
    </i>
    <i>
      <x v="1350"/>
      <x v="1309"/>
    </i>
    <i>
      <x v="1351"/>
      <x v="951"/>
    </i>
    <i>
      <x v="1352"/>
      <x v="1310"/>
    </i>
    <i>
      <x v="1353"/>
      <x v="1311"/>
    </i>
    <i>
      <x v="1354"/>
      <x v="1312"/>
    </i>
    <i>
      <x v="1355"/>
      <x v="1313"/>
    </i>
    <i>
      <x v="1356"/>
      <x v="1314"/>
    </i>
    <i>
      <x v="1357"/>
      <x v="1315"/>
    </i>
    <i>
      <x v="1358"/>
      <x v="1316"/>
    </i>
    <i>
      <x v="1359"/>
      <x v="1317"/>
    </i>
    <i>
      <x v="1360"/>
      <x v="1318"/>
    </i>
    <i>
      <x v="1361"/>
      <x v="1319"/>
    </i>
    <i>
      <x v="1362"/>
      <x v="1320"/>
    </i>
    <i>
      <x v="1363"/>
      <x v="1321"/>
    </i>
    <i>
      <x v="1364"/>
      <x v="1322"/>
    </i>
    <i>
      <x v="1365"/>
      <x v="1323"/>
    </i>
    <i>
      <x v="1366"/>
      <x v="1324"/>
    </i>
    <i>
      <x v="1367"/>
      <x v="1325"/>
    </i>
    <i>
      <x v="1368"/>
      <x v="1326"/>
    </i>
    <i>
      <x v="1369"/>
      <x v="1327"/>
    </i>
    <i>
      <x v="1370"/>
      <x v="1328"/>
    </i>
    <i>
      <x v="1371"/>
      <x v="1329"/>
    </i>
    <i>
      <x v="1372"/>
      <x v="1330"/>
    </i>
    <i>
      <x v="1373"/>
      <x v="1331"/>
    </i>
    <i>
      <x v="1374"/>
      <x v="1332"/>
    </i>
    <i>
      <x v="1375"/>
      <x v="1333"/>
    </i>
    <i>
      <x v="1376"/>
      <x v="1334"/>
    </i>
    <i>
      <x v="1377"/>
      <x v="1335"/>
    </i>
    <i>
      <x v="1378"/>
      <x v="1571"/>
    </i>
    <i>
      <x v="1379"/>
      <x v="1337"/>
    </i>
    <i>
      <x v="1380"/>
      <x v="1338"/>
    </i>
    <i>
      <x v="1381"/>
      <x v="1339"/>
    </i>
    <i>
      <x v="1382"/>
      <x v="1341"/>
    </i>
    <i>
      <x v="1383"/>
      <x v="1342"/>
    </i>
    <i>
      <x v="1384"/>
      <x v="1343"/>
    </i>
    <i>
      <x v="1385"/>
      <x v="1344"/>
    </i>
    <i>
      <x v="1386"/>
      <x v="1345"/>
    </i>
    <i>
      <x v="1387"/>
      <x v="648"/>
    </i>
    <i>
      <x v="1388"/>
      <x v="1346"/>
    </i>
    <i>
      <x v="1389"/>
      <x v="1347"/>
    </i>
    <i>
      <x v="1390"/>
      <x v="1348"/>
    </i>
    <i>
      <x v="1391"/>
      <x v="1349"/>
    </i>
    <i>
      <x v="1392"/>
      <x v="1350"/>
    </i>
    <i>
      <x v="1393"/>
      <x v="1351"/>
    </i>
    <i>
      <x v="1394"/>
      <x v="1352"/>
    </i>
    <i>
      <x v="1395"/>
      <x v="1353"/>
    </i>
    <i>
      <x v="1396"/>
      <x v="1354"/>
    </i>
    <i>
      <x v="1397"/>
      <x v="1355"/>
    </i>
    <i>
      <x v="1398"/>
      <x v="1356"/>
    </i>
    <i>
      <x v="1399"/>
      <x v="1357"/>
    </i>
    <i>
      <x v="1400"/>
      <x v="1358"/>
    </i>
    <i>
      <x v="1401"/>
      <x v="1359"/>
    </i>
    <i>
      <x v="1402"/>
      <x v="1360"/>
    </i>
    <i>
      <x v="1403"/>
      <x v="1361"/>
    </i>
    <i>
      <x v="1404"/>
      <x v="1362"/>
    </i>
    <i>
      <x v="1405"/>
      <x v="1363"/>
    </i>
    <i>
      <x v="1406"/>
      <x v="1364"/>
    </i>
    <i>
      <x v="1407"/>
      <x v="1365"/>
    </i>
    <i>
      <x v="1408"/>
      <x v="950"/>
    </i>
    <i>
      <x v="1409"/>
      <x v="1366"/>
    </i>
    <i>
      <x v="1410"/>
      <x v="1367"/>
    </i>
    <i>
      <x v="1411"/>
      <x v="1368"/>
    </i>
    <i>
      <x v="1412"/>
      <x v="1369"/>
    </i>
    <i>
      <x v="1413"/>
      <x v="1370"/>
    </i>
    <i>
      <x v="1414"/>
      <x v="1371"/>
    </i>
    <i>
      <x v="1415"/>
      <x v="1306"/>
    </i>
    <i>
      <x v="1416"/>
      <x v="1307"/>
    </i>
    <i>
      <x v="1417"/>
      <x v="1308"/>
    </i>
    <i>
      <x v="1418"/>
      <x v="1309"/>
    </i>
    <i>
      <x v="1419"/>
      <x v="1310"/>
    </i>
    <i>
      <x v="1420"/>
      <x v="1311"/>
    </i>
    <i>
      <x v="1421"/>
      <x v="1312"/>
    </i>
    <i>
      <x v="1422"/>
      <x v="1313"/>
    </i>
    <i>
      <x v="1423"/>
      <x v="1314"/>
    </i>
    <i>
      <x v="1424"/>
      <x v="1315"/>
    </i>
    <i>
      <x v="1425"/>
      <x v="1316"/>
    </i>
    <i>
      <x v="1426"/>
      <x v="1317"/>
    </i>
    <i>
      <x v="1427"/>
      <x v="1318"/>
    </i>
    <i>
      <x v="1428"/>
      <x v="1319"/>
    </i>
    <i>
      <x v="1429"/>
      <x v="1320"/>
    </i>
    <i>
      <x v="1430"/>
      <x v="1321"/>
    </i>
    <i>
      <x v="1431"/>
      <x v="1322"/>
    </i>
    <i>
      <x v="1432"/>
      <x v="1323"/>
    </i>
    <i>
      <x v="1433"/>
      <x v="1373"/>
    </i>
    <i>
      <x v="1434"/>
      <x v="1374"/>
    </i>
    <i>
      <x v="1435"/>
      <x v="1375"/>
    </i>
    <i>
      <x v="1436"/>
      <x v="1376"/>
    </i>
    <i>
      <x v="1437"/>
      <x v="1377"/>
    </i>
    <i>
      <x v="1438"/>
      <x v="1378"/>
    </i>
    <i>
      <x v="1439"/>
      <x v="1379"/>
    </i>
    <i>
      <x v="1440"/>
      <x v="1380"/>
    </i>
    <i>
      <x v="1441"/>
      <x v="1381"/>
    </i>
    <i>
      <x v="1442"/>
      <x v="1382"/>
    </i>
    <i>
      <x v="1443"/>
      <x v="1383"/>
    </i>
    <i>
      <x v="1444"/>
      <x v="1384"/>
    </i>
    <i>
      <x v="1445"/>
      <x v="1385"/>
    </i>
    <i>
      <x v="1446"/>
      <x v="1386"/>
    </i>
    <i>
      <x v="1447"/>
      <x v="1387"/>
    </i>
    <i>
      <x v="1448"/>
      <x v="1371"/>
    </i>
    <i>
      <x v="1449"/>
      <x v="1388"/>
    </i>
    <i>
      <x v="1450"/>
      <x v="1389"/>
    </i>
    <i>
      <x v="1451"/>
      <x v="1390"/>
    </i>
    <i>
      <x v="1452"/>
      <x v="1370"/>
    </i>
    <i>
      <x v="1453"/>
      <x v="1391"/>
    </i>
    <i>
      <x v="1454"/>
      <x v="1392"/>
    </i>
    <i>
      <x v="1455"/>
      <x v="1393"/>
    </i>
    <i>
      <x v="1456"/>
      <x v="1055"/>
    </i>
    <i>
      <x v="1457"/>
      <x v="1394"/>
    </i>
    <i>
      <x v="1458"/>
      <x v="1395"/>
    </i>
    <i>
      <x v="1459"/>
      <x v="1396"/>
    </i>
    <i>
      <x v="1460"/>
      <x v="1397"/>
    </i>
    <i>
      <x v="1461"/>
      <x v="1069"/>
    </i>
    <i>
      <x v="1462"/>
      <x v="1383"/>
    </i>
    <i>
      <x v="1463"/>
      <x v="1345"/>
    </i>
    <i>
      <x v="1464"/>
      <x v="1334"/>
    </i>
    <i>
      <x v="1465"/>
      <x v="1398"/>
    </i>
    <i>
      <x v="1466"/>
      <x v="1399"/>
    </i>
    <i>
      <x v="1467"/>
      <x v="1400"/>
    </i>
    <i>
      <x v="1468"/>
      <x v="1401"/>
    </i>
    <i>
      <x v="1469"/>
      <x v="1402"/>
    </i>
    <i>
      <x v="1470"/>
      <x v="1403"/>
    </i>
    <i>
      <x v="1471"/>
      <x v="1404"/>
    </i>
    <i>
      <x v="1472"/>
      <x v="1405"/>
    </i>
    <i>
      <x v="1473"/>
      <x v="1406"/>
    </i>
    <i>
      <x v="1474"/>
      <x v="1407"/>
    </i>
    <i>
      <x v="1475"/>
      <x v="1408"/>
    </i>
    <i>
      <x v="1476"/>
      <x v="1514"/>
    </i>
    <i>
      <x v="1477"/>
      <x v="1410"/>
    </i>
    <i>
      <x v="1478"/>
      <x v="1411"/>
    </i>
    <i>
      <x v="1479"/>
      <x v="1412"/>
    </i>
    <i>
      <x v="1480"/>
      <x v="1413"/>
    </i>
    <i>
      <x v="1481"/>
      <x v="1414"/>
    </i>
    <i>
      <x v="1482"/>
      <x v="1415"/>
    </i>
    <i>
      <x v="1483"/>
      <x v="1416"/>
    </i>
    <i>
      <x v="1484"/>
      <x v="1417"/>
    </i>
    <i>
      <x v="1485"/>
      <x v="1418"/>
    </i>
    <i>
      <x v="1486"/>
      <x v="1419"/>
    </i>
    <i>
      <x v="1487"/>
      <x v="1420"/>
    </i>
    <i>
      <x v="1488"/>
      <x v="1421"/>
    </i>
    <i>
      <x v="1489"/>
      <x v="1422"/>
    </i>
    <i>
      <x v="1490"/>
      <x v="1423"/>
    </i>
    <i>
      <x v="1491"/>
      <x v="1424"/>
    </i>
    <i>
      <x v="1492"/>
      <x v="1425"/>
    </i>
    <i>
      <x v="1493"/>
      <x v="1426"/>
    </i>
    <i>
      <x v="1494"/>
      <x v="1427"/>
    </i>
    <i>
      <x v="1495"/>
      <x v="1428"/>
    </i>
    <i>
      <x v="1496"/>
      <x v="1429"/>
    </i>
    <i>
      <x v="1497"/>
      <x v="1430"/>
    </i>
    <i>
      <x v="1498"/>
      <x v="1431"/>
    </i>
    <i>
      <x v="1499"/>
      <x v="1432"/>
    </i>
    <i>
      <x v="1500"/>
      <x v="1433"/>
    </i>
    <i>
      <x v="1501"/>
      <x v="1434"/>
    </i>
    <i>
      <x v="1502"/>
      <x v="1435"/>
    </i>
    <i>
      <x v="1504"/>
      <x v="1436"/>
    </i>
    <i>
      <x v="1505"/>
      <x v="1437"/>
    </i>
    <i>
      <x v="1506"/>
      <x v="1438"/>
    </i>
    <i>
      <x v="1507"/>
      <x v="1439"/>
    </i>
    <i>
      <x v="1508"/>
      <x v="1440"/>
    </i>
    <i>
      <x v="1509"/>
      <x v="1441"/>
    </i>
    <i>
      <x v="1510"/>
      <x v="1442"/>
    </i>
    <i>
      <x v="1511"/>
      <x v="1443"/>
    </i>
    <i>
      <x v="1512"/>
      <x v="1444"/>
    </i>
    <i>
      <x v="1513"/>
      <x v="1445"/>
    </i>
    <i>
      <x v="1514"/>
      <x v="1446"/>
    </i>
    <i>
      <x v="1515"/>
      <x v="1447"/>
    </i>
    <i>
      <x v="1516"/>
      <x v="1448"/>
    </i>
    <i>
      <x v="1517"/>
      <x v="1449"/>
    </i>
    <i>
      <x v="1518"/>
      <x v="1450"/>
    </i>
    <i>
      <x v="1519"/>
      <x v="1451"/>
    </i>
    <i>
      <x v="1520"/>
      <x v="1452"/>
    </i>
    <i>
      <x v="1521"/>
      <x v="1453"/>
    </i>
    <i>
      <x v="1522"/>
      <x v="1454"/>
    </i>
    <i>
      <x v="1523"/>
      <x v="1455"/>
    </i>
    <i>
      <x v="1524"/>
      <x v="1456"/>
    </i>
    <i>
      <x v="1525"/>
      <x v="1457"/>
    </i>
    <i>
      <x v="1526"/>
      <x v="1458"/>
    </i>
    <i>
      <x v="1527"/>
      <x v="1459"/>
    </i>
    <i>
      <x v="1528"/>
      <x v="1460"/>
    </i>
    <i>
      <x v="1529"/>
      <x v="1461"/>
    </i>
    <i>
      <x v="1530"/>
      <x v="1462"/>
    </i>
    <i>
      <x v="1531"/>
      <x v="1463"/>
    </i>
    <i>
      <x v="1532"/>
      <x v="1464"/>
    </i>
    <i>
      <x v="1533"/>
      <x v="1465"/>
    </i>
    <i>
      <x v="1534"/>
      <x v="1466"/>
    </i>
    <i>
      <x v="1535"/>
      <x v="1467"/>
    </i>
    <i>
      <x v="1536"/>
      <x v="1468"/>
    </i>
    <i>
      <x v="1537"/>
      <x v="1469"/>
    </i>
    <i>
      <x v="1538"/>
      <x v="1470"/>
    </i>
    <i>
      <x v="1539"/>
      <x v="1471"/>
    </i>
    <i>
      <x v="1540"/>
      <x v="1472"/>
    </i>
    <i>
      <x v="1541"/>
      <x v="1473"/>
    </i>
    <i>
      <x v="1542"/>
      <x v="1474"/>
    </i>
    <i>
      <x v="1543"/>
      <x v="1475"/>
    </i>
    <i>
      <x v="1544"/>
      <x v="1476"/>
    </i>
    <i>
      <x v="1545"/>
      <x v="1477"/>
    </i>
    <i>
      <x v="1546"/>
      <x v="1478"/>
    </i>
    <i>
      <x v="1547"/>
      <x v="1479"/>
    </i>
    <i>
      <x v="1548"/>
      <x v="1480"/>
    </i>
    <i>
      <x v="1549"/>
      <x v="1481"/>
    </i>
    <i>
      <x v="1550"/>
      <x v="1482"/>
    </i>
    <i>
      <x v="1551"/>
      <x v="1483"/>
    </i>
    <i>
      <x v="1552"/>
      <x v="1484"/>
    </i>
    <i>
      <x v="1553"/>
      <x v="1457"/>
    </i>
    <i>
      <x v="1554"/>
      <x v="1485"/>
    </i>
    <i>
      <x v="1555"/>
      <x v="1486"/>
    </i>
    <i>
      <x v="1556"/>
      <x v="1487"/>
    </i>
    <i>
      <x v="1557"/>
      <x v="1488"/>
    </i>
    <i>
      <x v="1558"/>
      <x v="1489"/>
    </i>
    <i>
      <x v="1559"/>
      <x v="1520"/>
    </i>
    <i>
      <x v="1560"/>
      <x v="1521"/>
    </i>
    <i>
      <x v="1561"/>
      <x v="1523"/>
    </i>
    <i>
      <x v="1562"/>
      <x v="1524"/>
    </i>
    <i>
      <x v="1563"/>
      <x v="1525"/>
    </i>
    <i>
      <x v="1564"/>
      <x v="1526"/>
    </i>
    <i>
      <x v="1565"/>
      <x v="1528"/>
    </i>
    <i>
      <x v="1566"/>
      <x v="1531"/>
    </i>
    <i>
      <x v="1567"/>
      <x v="1532"/>
    </i>
    <i>
      <x v="1568"/>
      <x v="1533"/>
    </i>
    <i>
      <x v="1569"/>
      <x v="1548"/>
    </i>
    <i>
      <x v="1570"/>
      <x v="1553"/>
    </i>
    <i>
      <x v="1571"/>
      <x v="1556"/>
    </i>
    <i>
      <x v="1572"/>
      <x v="1557"/>
    </i>
    <i>
      <x v="1573"/>
      <x v="1558"/>
    </i>
    <i>
      <x v="1574"/>
      <x v="1559"/>
    </i>
    <i>
      <x v="1575"/>
      <x v="1560"/>
    </i>
    <i>
      <x v="1576"/>
      <x v="1561"/>
    </i>
    <i>
      <x v="1577"/>
      <x v="406"/>
    </i>
    <i>
      <x v="1578"/>
      <x v="1574"/>
    </i>
    <i>
      <x v="1579"/>
      <x v="1575"/>
    </i>
    <i>
      <x v="1580"/>
      <x v="1579"/>
    </i>
    <i>
      <x v="1581"/>
      <x v="1580"/>
    </i>
    <i>
      <x v="1582"/>
      <x v="1581"/>
    </i>
    <i>
      <x v="1583"/>
      <x v="1582"/>
    </i>
    <i>
      <x v="1584"/>
      <x v="1583"/>
    </i>
    <i>
      <x v="1585"/>
      <x v="1585"/>
    </i>
    <i>
      <x v="1586"/>
      <x v="1587"/>
    </i>
    <i>
      <x v="1587"/>
      <x v="1340"/>
    </i>
    <i>
      <x v="1588"/>
      <x v="1590"/>
    </i>
    <i>
      <x v="1589"/>
      <x v="1593"/>
    </i>
    <i>
      <x v="1590"/>
      <x v="1594"/>
    </i>
    <i>
      <x v="1591"/>
      <x v="1595"/>
    </i>
    <i>
      <x v="1592"/>
      <x v="1597"/>
    </i>
    <i>
      <x v="1593"/>
      <x v="1598"/>
    </i>
    <i>
      <x v="1594"/>
      <x v="1599"/>
    </i>
    <i>
      <x v="1595"/>
      <x v="1600"/>
    </i>
    <i>
      <x v="1596"/>
      <x v="1601"/>
    </i>
    <i>
      <x v="1597"/>
      <x v="1602"/>
    </i>
    <i>
      <x v="1598"/>
      <x v="1606"/>
    </i>
    <i>
      <x v="1599"/>
      <x v="1608"/>
    </i>
    <i>
      <x v="1600"/>
      <x v="1609"/>
    </i>
    <i>
      <x v="1601"/>
      <x v="1611"/>
    </i>
    <i>
      <x v="1602"/>
      <x v="1087"/>
    </i>
    <i t="grand">
      <x/>
    </i>
  </rowItems>
  <colFields count="1">
    <field x="-2"/>
  </colFields>
  <colItems count="2">
    <i>
      <x/>
    </i>
    <i i="1">
      <x v="1"/>
    </i>
  </colItems>
  <dataFields count="2">
    <dataField name="Број услуга - План 2025." fld="10" baseField="3" baseItem="12"/>
    <dataField name="Sum of Укупно (Извршено у 2025.)" fld="11" baseField="3" baseItem="20"/>
  </dataFields>
  <formats count="7">
    <format dxfId="8">
      <pivotArea field="2" type="button" dataOnly="0" labelOnly="1" outline="0" axis="axisRow" fieldPosition="0"/>
    </format>
    <format dxfId="7">
      <pivotArea field="3" type="button" dataOnly="0" labelOnly="1" outline="0" axis="axisRow" fieldPosition="1"/>
    </format>
    <format dxfId="6">
      <pivotArea field="2" type="button" dataOnly="0" labelOnly="1" outline="0" axis="axisRow" fieldPosition="0"/>
    </format>
    <format dxfId="5">
      <pivotArea field="3" type="button" dataOnly="0" labelOnly="1" outline="0" axis="axisRow" fieldPosition="1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1"/>
  <sheetViews>
    <sheetView workbookViewId="0">
      <selection activeCell="I32" sqref="I32"/>
    </sheetView>
  </sheetViews>
  <sheetFormatPr defaultRowHeight="12.75"/>
  <cols>
    <col min="1" max="1" width="5" style="6" customWidth="1"/>
    <col min="2" max="2" width="12.28515625" style="6" customWidth="1"/>
    <col min="3" max="16384" width="9.140625" style="6"/>
  </cols>
  <sheetData>
    <row r="2" spans="1:9" ht="14.25">
      <c r="C2" s="1343" t="s">
        <v>19</v>
      </c>
      <c r="D2" s="1343"/>
      <c r="E2" s="1343"/>
      <c r="F2" s="1343"/>
      <c r="G2" s="1343"/>
      <c r="H2" s="1343"/>
      <c r="I2" s="1343"/>
    </row>
    <row r="3" spans="1:9" ht="15.75">
      <c r="C3" s="1344" t="s">
        <v>20</v>
      </c>
      <c r="D3" s="1344"/>
      <c r="E3" s="1344"/>
      <c r="F3" s="1344"/>
      <c r="G3" s="1344"/>
      <c r="H3" s="1344"/>
      <c r="I3" s="1344"/>
    </row>
    <row r="6" spans="1:9" ht="18.75">
      <c r="B6" s="1345" t="s">
        <v>21</v>
      </c>
      <c r="C6" s="1345"/>
      <c r="D6" s="1345"/>
      <c r="E6" s="1345"/>
      <c r="F6" s="1345"/>
      <c r="G6" s="1345"/>
      <c r="H6" s="1345"/>
      <c r="I6" s="1345"/>
    </row>
    <row r="7" spans="1:9" ht="18.75">
      <c r="B7" s="1345" t="s">
        <v>22</v>
      </c>
      <c r="C7" s="1345"/>
      <c r="D7" s="1345"/>
      <c r="E7" s="1345"/>
      <c r="F7" s="1345"/>
      <c r="G7" s="1345"/>
      <c r="H7" s="1345"/>
      <c r="I7" s="1345"/>
    </row>
    <row r="8" spans="1:9" ht="18.75">
      <c r="B8" s="1346" t="s">
        <v>1741</v>
      </c>
      <c r="C8" s="1346"/>
      <c r="D8" s="1346"/>
      <c r="E8" s="1346"/>
      <c r="F8" s="1346"/>
      <c r="G8" s="1346"/>
      <c r="H8" s="1346"/>
      <c r="I8" s="1346"/>
    </row>
    <row r="9" spans="1:9" customFormat="1"/>
    <row r="10" spans="1:9" ht="15">
      <c r="A10" s="145"/>
      <c r="B10" s="145"/>
      <c r="C10" s="145" t="s">
        <v>52</v>
      </c>
      <c r="D10" s="145"/>
      <c r="E10" s="7"/>
      <c r="F10" s="7"/>
      <c r="G10" s="7"/>
      <c r="H10" s="7"/>
      <c r="I10" s="7"/>
    </row>
    <row r="11" spans="1:9" ht="15">
      <c r="A11" s="143" t="s">
        <v>1718</v>
      </c>
      <c r="B11" s="143" t="s">
        <v>1719</v>
      </c>
      <c r="C11" s="143"/>
      <c r="D11" s="143"/>
      <c r="E11" s="144"/>
      <c r="F11" s="144"/>
      <c r="G11" s="144"/>
      <c r="H11" s="144"/>
      <c r="I11" s="144"/>
    </row>
    <row r="12" spans="1:9" ht="15">
      <c r="A12" s="145" t="s">
        <v>1700</v>
      </c>
      <c r="B12" s="146" t="s">
        <v>267</v>
      </c>
      <c r="C12" s="146"/>
      <c r="D12" s="146"/>
      <c r="E12" s="140"/>
      <c r="F12" s="140"/>
      <c r="G12" s="140"/>
      <c r="H12" s="140"/>
      <c r="I12" s="140"/>
    </row>
    <row r="13" spans="1:9" ht="15">
      <c r="A13" s="145" t="s">
        <v>1701</v>
      </c>
      <c r="B13" s="146" t="s">
        <v>268</v>
      </c>
      <c r="C13" s="146"/>
      <c r="D13" s="146"/>
      <c r="E13" s="140"/>
      <c r="F13" s="140"/>
      <c r="G13" s="140"/>
      <c r="H13" s="140"/>
      <c r="I13" s="140"/>
    </row>
    <row r="14" spans="1:9" ht="15">
      <c r="A14" s="145" t="s">
        <v>1702</v>
      </c>
      <c r="B14" s="146" t="s">
        <v>269</v>
      </c>
      <c r="C14" s="146"/>
      <c r="D14" s="146"/>
      <c r="E14" s="140"/>
      <c r="F14" s="140"/>
      <c r="G14" s="140"/>
      <c r="H14" s="140"/>
      <c r="I14" s="140"/>
    </row>
    <row r="15" spans="1:9" ht="15">
      <c r="A15" s="145" t="s">
        <v>1703</v>
      </c>
      <c r="B15" s="146" t="s">
        <v>270</v>
      </c>
      <c r="C15" s="146"/>
      <c r="D15" s="146"/>
      <c r="E15" s="140"/>
      <c r="F15" s="140"/>
      <c r="G15" s="140"/>
      <c r="H15" s="140"/>
      <c r="I15" s="140"/>
    </row>
    <row r="16" spans="1:9" ht="15">
      <c r="A16" s="145" t="s">
        <v>1704</v>
      </c>
      <c r="B16" s="146" t="s">
        <v>170</v>
      </c>
      <c r="C16" s="146"/>
      <c r="D16" s="146"/>
      <c r="E16" s="140"/>
      <c r="F16" s="140"/>
      <c r="G16" s="140"/>
      <c r="H16" s="140"/>
      <c r="I16" s="140"/>
    </row>
    <row r="17" spans="1:10" ht="15.75" customHeight="1">
      <c r="A17" s="145" t="s">
        <v>1705</v>
      </c>
      <c r="B17" s="146" t="s">
        <v>177</v>
      </c>
      <c r="C17" s="146"/>
      <c r="D17" s="146"/>
      <c r="E17" s="140"/>
      <c r="F17" s="140"/>
      <c r="G17" s="140"/>
      <c r="H17" s="140"/>
      <c r="I17" s="140"/>
    </row>
    <row r="18" spans="1:10" ht="15.75" customHeight="1">
      <c r="A18" s="145" t="s">
        <v>1706</v>
      </c>
      <c r="B18" s="146" t="s">
        <v>178</v>
      </c>
      <c r="C18" s="146"/>
      <c r="D18" s="146"/>
      <c r="E18" s="140"/>
      <c r="F18" s="140"/>
      <c r="G18" s="140"/>
      <c r="H18" s="140"/>
      <c r="I18" s="140"/>
    </row>
    <row r="19" spans="1:10" ht="15">
      <c r="A19" s="145" t="s">
        <v>74</v>
      </c>
      <c r="B19" s="146" t="s">
        <v>253</v>
      </c>
      <c r="C19" s="146"/>
      <c r="D19" s="146"/>
      <c r="E19" s="140"/>
      <c r="F19" s="140"/>
      <c r="G19" s="140"/>
      <c r="H19" s="140"/>
      <c r="I19" s="140"/>
    </row>
    <row r="20" spans="1:10" ht="15">
      <c r="A20" s="145" t="s">
        <v>1707</v>
      </c>
      <c r="B20" s="146" t="s">
        <v>184</v>
      </c>
      <c r="C20" s="146"/>
      <c r="D20" s="146"/>
      <c r="E20" s="140"/>
      <c r="F20" s="140"/>
      <c r="G20" s="140"/>
      <c r="H20" s="140"/>
      <c r="I20" s="140"/>
    </row>
    <row r="21" spans="1:10" ht="15">
      <c r="A21" s="196" t="s">
        <v>1708</v>
      </c>
      <c r="B21" s="197" t="s">
        <v>1756</v>
      </c>
      <c r="C21" s="197"/>
      <c r="D21" s="197"/>
      <c r="E21" s="199"/>
      <c r="F21" s="199"/>
      <c r="G21" s="199"/>
      <c r="H21" s="199"/>
      <c r="I21" s="199"/>
      <c r="J21" s="200"/>
    </row>
    <row r="22" spans="1:10" ht="15">
      <c r="A22" s="196" t="s">
        <v>1709</v>
      </c>
      <c r="B22" s="197" t="s">
        <v>1744</v>
      </c>
      <c r="C22" s="201"/>
      <c r="D22" s="201"/>
      <c r="E22" s="201"/>
      <c r="F22" s="201"/>
      <c r="G22" s="201"/>
      <c r="H22" s="201"/>
      <c r="I22" s="201"/>
      <c r="J22" s="200"/>
    </row>
    <row r="23" spans="1:10" ht="15">
      <c r="A23" s="145" t="s">
        <v>1710</v>
      </c>
      <c r="B23" s="147" t="s">
        <v>186</v>
      </c>
      <c r="C23" s="146"/>
      <c r="D23" s="146"/>
      <c r="E23" s="140"/>
      <c r="F23" s="140"/>
      <c r="G23" s="140"/>
      <c r="H23" s="140"/>
      <c r="I23" s="140"/>
    </row>
    <row r="24" spans="1:10" ht="15">
      <c r="A24" s="145" t="s">
        <v>1711</v>
      </c>
      <c r="B24" s="147" t="s">
        <v>1687</v>
      </c>
      <c r="C24" s="146"/>
      <c r="D24" s="146"/>
      <c r="E24" s="140"/>
      <c r="F24" s="140"/>
      <c r="G24" s="140"/>
      <c r="H24" s="140"/>
      <c r="I24" s="140"/>
    </row>
    <row r="25" spans="1:10" ht="15">
      <c r="A25" s="145" t="s">
        <v>1712</v>
      </c>
      <c r="B25" s="146" t="s">
        <v>113</v>
      </c>
      <c r="C25" s="146"/>
      <c r="D25" s="146"/>
      <c r="E25" s="140"/>
      <c r="F25" s="140"/>
      <c r="G25" s="140"/>
      <c r="H25" s="140"/>
      <c r="I25" s="140"/>
    </row>
    <row r="26" spans="1:10" ht="15">
      <c r="A26" s="145" t="s">
        <v>1713</v>
      </c>
      <c r="B26" s="158" t="s">
        <v>245</v>
      </c>
      <c r="C26" s="158"/>
      <c r="D26" s="158"/>
      <c r="E26" s="159"/>
      <c r="F26" s="159"/>
      <c r="G26" s="159"/>
      <c r="H26" s="140"/>
      <c r="I26" s="140"/>
    </row>
    <row r="27" spans="1:10" ht="15">
      <c r="A27" s="145" t="s">
        <v>1714</v>
      </c>
      <c r="B27" s="146" t="s">
        <v>248</v>
      </c>
      <c r="C27" s="146"/>
      <c r="D27" s="146"/>
      <c r="E27" s="140"/>
      <c r="F27" s="140"/>
      <c r="G27" s="140"/>
      <c r="H27" s="140"/>
      <c r="I27" s="140"/>
    </row>
    <row r="28" spans="1:10" ht="15">
      <c r="A28" s="145" t="s">
        <v>1715</v>
      </c>
      <c r="B28" s="146" t="s">
        <v>250</v>
      </c>
      <c r="C28" s="146"/>
      <c r="D28" s="146"/>
      <c r="E28" s="140"/>
      <c r="F28" s="140"/>
      <c r="G28" s="140"/>
      <c r="H28" s="140"/>
      <c r="I28" s="140"/>
    </row>
    <row r="29" spans="1:10" ht="15">
      <c r="A29" s="145" t="s">
        <v>1716</v>
      </c>
      <c r="B29" s="146" t="s">
        <v>251</v>
      </c>
      <c r="C29" s="146"/>
      <c r="D29" s="146"/>
      <c r="E29" s="140"/>
      <c r="F29" s="140"/>
      <c r="G29" s="140"/>
      <c r="H29" s="140"/>
      <c r="I29" s="140"/>
    </row>
    <row r="30" spans="1:10" ht="15">
      <c r="A30" s="196" t="s">
        <v>1717</v>
      </c>
      <c r="B30" s="197" t="s">
        <v>1752</v>
      </c>
      <c r="C30" s="146"/>
      <c r="D30" s="146"/>
      <c r="E30" s="140"/>
      <c r="F30" s="140"/>
      <c r="G30" s="140"/>
      <c r="H30" s="140"/>
      <c r="I30" s="140"/>
    </row>
    <row r="31" spans="1:10" ht="15">
      <c r="A31" s="198" t="s">
        <v>1755</v>
      </c>
      <c r="B31" s="146" t="s">
        <v>252</v>
      </c>
      <c r="C31" s="146"/>
      <c r="D31" s="146"/>
      <c r="E31" s="140"/>
      <c r="F31" s="140"/>
      <c r="G31" s="140"/>
      <c r="H31" s="140"/>
      <c r="I31" s="140"/>
    </row>
  </sheetData>
  <mergeCells count="5">
    <mergeCell ref="C2:I2"/>
    <mergeCell ref="C3:I3"/>
    <mergeCell ref="B6:I6"/>
    <mergeCell ref="B7:I7"/>
    <mergeCell ref="B8:I8"/>
  </mergeCells>
  <phoneticPr fontId="1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12"/>
  <sheetViews>
    <sheetView zoomScaleSheetLayoutView="100" workbookViewId="0">
      <selection activeCell="F15" sqref="F15"/>
    </sheetView>
  </sheetViews>
  <sheetFormatPr defaultRowHeight="12.75"/>
  <cols>
    <col min="1" max="1" width="22.28515625" style="6" customWidth="1"/>
    <col min="2" max="2" width="10.42578125" style="6" customWidth="1"/>
    <col min="3" max="3" width="11.42578125" style="6" customWidth="1"/>
    <col min="4" max="5" width="13.140625" style="6" customWidth="1"/>
    <col min="6" max="7" width="12.85546875" style="6" customWidth="1"/>
    <col min="8" max="8" width="11.42578125" style="6" customWidth="1"/>
    <col min="9" max="16384" width="9.140625" style="6"/>
  </cols>
  <sheetData>
    <row r="1" spans="1:8" ht="15">
      <c r="A1" s="214"/>
      <c r="B1" s="215" t="s">
        <v>145</v>
      </c>
      <c r="C1" s="202" t="s">
        <v>2891</v>
      </c>
      <c r="D1" s="216"/>
      <c r="E1" s="216"/>
      <c r="F1" s="216"/>
      <c r="G1" s="277"/>
    </row>
    <row r="2" spans="1:8">
      <c r="A2" s="214"/>
      <c r="B2" s="215" t="s">
        <v>146</v>
      </c>
      <c r="C2" s="1381">
        <v>6113079</v>
      </c>
      <c r="D2" s="1382"/>
      <c r="E2" s="770"/>
      <c r="F2" s="216"/>
      <c r="G2" s="277"/>
    </row>
    <row r="3" spans="1:8">
      <c r="A3" s="214"/>
      <c r="B3" s="215"/>
      <c r="C3" s="218" t="s">
        <v>5413</v>
      </c>
      <c r="D3" s="216"/>
      <c r="E3" s="216"/>
      <c r="F3" s="216"/>
      <c r="G3" s="277"/>
    </row>
    <row r="4" spans="1:8" ht="14.25">
      <c r="A4" s="214"/>
      <c r="B4" s="215" t="s">
        <v>2892</v>
      </c>
      <c r="C4" s="220" t="s">
        <v>184</v>
      </c>
      <c r="D4" s="220"/>
      <c r="E4" s="220"/>
      <c r="F4" s="279"/>
      <c r="G4" s="279"/>
    </row>
    <row r="6" spans="1:8" ht="27.75" customHeight="1">
      <c r="A6" s="1379" t="s">
        <v>181</v>
      </c>
      <c r="B6" s="1380"/>
      <c r="C6" s="1379" t="s">
        <v>182</v>
      </c>
      <c r="D6" s="1383"/>
      <c r="E6" s="1380"/>
      <c r="F6" s="1379" t="s">
        <v>183</v>
      </c>
      <c r="G6" s="1383"/>
      <c r="H6" s="1380"/>
    </row>
    <row r="7" spans="1:8" s="2" customFormat="1" ht="34.5" customHeight="1" thickBot="1">
      <c r="A7" s="307" t="s">
        <v>179</v>
      </c>
      <c r="B7" s="308" t="s">
        <v>180</v>
      </c>
      <c r="C7" s="223" t="s">
        <v>3733</v>
      </c>
      <c r="D7" s="223" t="s">
        <v>5414</v>
      </c>
      <c r="E7" s="290" t="s">
        <v>3729</v>
      </c>
      <c r="F7" s="290" t="s">
        <v>3733</v>
      </c>
      <c r="G7" s="223" t="s">
        <v>5414</v>
      </c>
      <c r="H7" s="290" t="s">
        <v>3729</v>
      </c>
    </row>
    <row r="8" spans="1:8" s="2" customFormat="1" ht="48" customHeight="1" thickTop="1">
      <c r="A8" s="310" t="s">
        <v>2</v>
      </c>
      <c r="B8" s="311">
        <f>+B9+B10+B11+B12</f>
        <v>0</v>
      </c>
      <c r="C8" s="311">
        <f>+C9+C10+C11+C12</f>
        <v>465</v>
      </c>
      <c r="D8" s="311">
        <f>+D9+D10+D11+D12</f>
        <v>324</v>
      </c>
      <c r="E8" s="789">
        <f>SUM(D8/C8*100)</f>
        <v>69.677419354838705</v>
      </c>
      <c r="F8" s="311">
        <f>+F9+F10+F11+F12</f>
        <v>1841</v>
      </c>
      <c r="G8" s="311">
        <f>+G9+G10+G11+G12</f>
        <v>1282</v>
      </c>
      <c r="H8" s="789">
        <f>SUM(G8/F8*100)</f>
        <v>69.63606735469854</v>
      </c>
    </row>
    <row r="9" spans="1:8" s="2" customFormat="1" ht="35.25" customHeight="1">
      <c r="A9" s="312" t="s">
        <v>77</v>
      </c>
      <c r="B9" s="313"/>
      <c r="C9" s="314">
        <v>42</v>
      </c>
      <c r="D9" s="314">
        <v>17</v>
      </c>
      <c r="E9" s="790">
        <f t="shared" ref="E9:E12" si="0">SUM(D9/C9*100)</f>
        <v>40.476190476190474</v>
      </c>
      <c r="F9" s="315">
        <v>69</v>
      </c>
      <c r="G9" s="315">
        <v>24</v>
      </c>
      <c r="H9" s="790">
        <f t="shared" ref="H9:H12" si="1">SUM(G9/F9*100)</f>
        <v>34.782608695652172</v>
      </c>
    </row>
    <row r="10" spans="1:8" s="2" customFormat="1" ht="34.5" customHeight="1">
      <c r="A10" s="312" t="s">
        <v>78</v>
      </c>
      <c r="B10" s="313"/>
      <c r="C10" s="314">
        <v>0</v>
      </c>
      <c r="D10" s="314">
        <v>0</v>
      </c>
      <c r="E10" s="790" t="e">
        <f t="shared" si="0"/>
        <v>#DIV/0!</v>
      </c>
      <c r="F10" s="315">
        <v>0</v>
      </c>
      <c r="G10" s="315">
        <v>0</v>
      </c>
      <c r="H10" s="790" t="e">
        <f t="shared" si="1"/>
        <v>#DIV/0!</v>
      </c>
    </row>
    <row r="11" spans="1:8" s="2" customFormat="1" ht="26.25" customHeight="1">
      <c r="A11" s="312" t="s">
        <v>79</v>
      </c>
      <c r="B11" s="316"/>
      <c r="C11" s="314">
        <v>423</v>
      </c>
      <c r="D11" s="314">
        <v>307</v>
      </c>
      <c r="E11" s="790">
        <f t="shared" si="0"/>
        <v>72.576832151300238</v>
      </c>
      <c r="F11" s="315">
        <v>1772</v>
      </c>
      <c r="G11" s="315">
        <v>1258</v>
      </c>
      <c r="H11" s="790">
        <f t="shared" si="1"/>
        <v>70.993227990970652</v>
      </c>
    </row>
    <row r="12" spans="1:8" s="2" customFormat="1" ht="42" customHeight="1">
      <c r="A12" s="317" t="s">
        <v>80</v>
      </c>
      <c r="B12" s="314"/>
      <c r="C12" s="318">
        <v>0</v>
      </c>
      <c r="D12" s="318">
        <v>0</v>
      </c>
      <c r="E12" s="790" t="e">
        <f t="shared" si="0"/>
        <v>#DIV/0!</v>
      </c>
      <c r="F12" s="319">
        <v>0</v>
      </c>
      <c r="G12" s="319">
        <v>0</v>
      </c>
      <c r="H12" s="790" t="e">
        <f t="shared" si="1"/>
        <v>#DIV/0!</v>
      </c>
    </row>
  </sheetData>
  <mergeCells count="4">
    <mergeCell ref="A6:B6"/>
    <mergeCell ref="C2:D2"/>
    <mergeCell ref="C6:E6"/>
    <mergeCell ref="F6:H6"/>
  </mergeCells>
  <phoneticPr fontId="12" type="noConversion"/>
  <pageMargins left="0.74803149606299213" right="0.74803149606299213" top="0.98425196850393704" bottom="0.98425196850393704" header="0.51181102362204722" footer="0.51181102362204722"/>
  <pageSetup paperSize="9" orientation="landscape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519"/>
  <sheetViews>
    <sheetView topLeftCell="A3495" zoomScaleSheetLayoutView="100" workbookViewId="0">
      <selection activeCell="L181" sqref="L181"/>
    </sheetView>
  </sheetViews>
  <sheetFormatPr defaultRowHeight="12.75"/>
  <cols>
    <col min="1" max="1" width="23.28515625" style="148" customWidth="1"/>
    <col min="2" max="2" width="9.140625" style="148" customWidth="1"/>
    <col min="3" max="3" width="10" style="172" customWidth="1"/>
    <col min="4" max="4" width="60.5703125" style="148" customWidth="1"/>
    <col min="5" max="6" width="10.140625" style="148" customWidth="1"/>
    <col min="7" max="7" width="10.7109375" style="148" customWidth="1"/>
    <col min="8" max="8" width="9" style="148" customWidth="1"/>
    <col min="9" max="9" width="7.7109375" style="148" customWidth="1"/>
    <col min="10" max="10" width="10.28515625" style="148" customWidth="1"/>
    <col min="11" max="11" width="9.42578125" style="148" customWidth="1"/>
    <col min="12" max="12" width="12.28515625" style="148" customWidth="1"/>
    <col min="13" max="13" width="11.85546875" style="148" customWidth="1"/>
    <col min="14" max="14" width="32.85546875" style="148" customWidth="1"/>
    <col min="15" max="16384" width="9.140625" style="148"/>
  </cols>
  <sheetData>
    <row r="1" spans="1:14">
      <c r="A1" s="155"/>
      <c r="B1" s="156" t="s">
        <v>145</v>
      </c>
      <c r="C1" s="916" t="str">
        <f>[4]Kadar.ode.!C1</f>
        <v>Opšta bolnica "Stefan Visoki"  Smederevska Palanka</v>
      </c>
      <c r="D1" s="917"/>
      <c r="E1" s="151"/>
      <c r="F1" s="151"/>
      <c r="G1" s="151"/>
      <c r="H1" s="153"/>
    </row>
    <row r="2" spans="1:14">
      <c r="A2" s="155"/>
      <c r="B2" s="156" t="s">
        <v>146</v>
      </c>
      <c r="C2" s="916">
        <f>[4]Kadar.ode.!C2</f>
        <v>6113079</v>
      </c>
      <c r="D2" s="917"/>
      <c r="E2" s="151"/>
      <c r="F2" s="151"/>
      <c r="G2" s="151"/>
      <c r="H2" s="153"/>
    </row>
    <row r="3" spans="1:14">
      <c r="A3" s="155"/>
      <c r="B3" s="156"/>
      <c r="C3" s="1314" t="s">
        <v>5418</v>
      </c>
      <c r="D3" s="917"/>
      <c r="E3" s="151"/>
      <c r="F3" s="151"/>
      <c r="G3" s="190"/>
      <c r="H3" s="190"/>
    </row>
    <row r="4" spans="1:14" s="6" customFormat="1" ht="15">
      <c r="A4" s="155"/>
      <c r="B4" s="156" t="s">
        <v>1742</v>
      </c>
      <c r="C4" s="918" t="s">
        <v>1698</v>
      </c>
      <c r="D4" s="919"/>
      <c r="E4" s="152"/>
      <c r="F4" s="154"/>
      <c r="G4" s="140"/>
    </row>
    <row r="5" spans="1:14">
      <c r="C5" s="920"/>
      <c r="D5" s="921"/>
      <c r="E5" s="164"/>
      <c r="F5" s="164"/>
      <c r="G5" s="164"/>
      <c r="H5" s="164"/>
      <c r="I5" s="164"/>
      <c r="J5" s="164"/>
      <c r="K5" s="164"/>
    </row>
    <row r="6" spans="1:14" ht="63.75">
      <c r="A6" s="166" t="s">
        <v>185</v>
      </c>
      <c r="B6" s="913" t="s">
        <v>1733</v>
      </c>
      <c r="C6" s="169" t="s">
        <v>40</v>
      </c>
      <c r="D6" s="912" t="s">
        <v>187</v>
      </c>
      <c r="E6" s="1026" t="s">
        <v>1737</v>
      </c>
      <c r="F6" s="1026" t="s">
        <v>5195</v>
      </c>
      <c r="G6" s="1026" t="s">
        <v>5194</v>
      </c>
      <c r="H6" s="1026" t="s">
        <v>3740</v>
      </c>
      <c r="I6" s="1026" t="s">
        <v>5196</v>
      </c>
      <c r="J6" s="1026" t="s">
        <v>5194</v>
      </c>
      <c r="K6" s="1025" t="s">
        <v>1738</v>
      </c>
      <c r="L6" s="1025" t="s">
        <v>5197</v>
      </c>
      <c r="M6" s="1215" t="s">
        <v>5194</v>
      </c>
      <c r="N6" s="189" t="s">
        <v>1735</v>
      </c>
    </row>
    <row r="7" spans="1:14">
      <c r="A7" s="162"/>
      <c r="C7" s="170"/>
      <c r="D7" s="165"/>
      <c r="E7" s="167"/>
      <c r="F7" s="167"/>
      <c r="G7" s="167"/>
      <c r="H7" s="167"/>
      <c r="I7" s="167"/>
      <c r="J7" s="167"/>
      <c r="K7" s="167"/>
      <c r="L7" s="167"/>
      <c r="M7" s="167"/>
    </row>
    <row r="8" spans="1:14" ht="24">
      <c r="A8" s="1290" t="s">
        <v>5343</v>
      </c>
      <c r="B8" s="922" t="s">
        <v>1699</v>
      </c>
      <c r="C8" s="923"/>
      <c r="D8" s="924"/>
      <c r="E8" s="922"/>
      <c r="F8" s="922"/>
      <c r="G8" s="922"/>
      <c r="H8" s="922"/>
      <c r="I8" s="922"/>
      <c r="J8" s="922"/>
      <c r="K8" s="922"/>
      <c r="L8" s="922"/>
      <c r="M8" s="922"/>
    </row>
    <row r="9" spans="1:14" s="78" customFormat="1" ht="14.25">
      <c r="A9" s="1336"/>
      <c r="B9" s="177" t="s">
        <v>189</v>
      </c>
      <c r="C9" s="179"/>
      <c r="E9" s="1033">
        <f t="shared" ref="E9:L9" si="0">SUM(E10:E11)</f>
        <v>115</v>
      </c>
      <c r="F9" s="1033">
        <f t="shared" si="0"/>
        <v>91</v>
      </c>
      <c r="G9" s="1168">
        <f>SUM(F9/E9*100)</f>
        <v>79.130434782608688</v>
      </c>
      <c r="H9" s="1033">
        <f t="shared" si="0"/>
        <v>0</v>
      </c>
      <c r="I9" s="1033">
        <f t="shared" si="0"/>
        <v>0</v>
      </c>
      <c r="J9" s="1168" t="e">
        <f>SUM(I9/H9*100)</f>
        <v>#DIV/0!</v>
      </c>
      <c r="K9" s="1033">
        <f t="shared" si="0"/>
        <v>115</v>
      </c>
      <c r="L9" s="1033">
        <f t="shared" si="0"/>
        <v>91</v>
      </c>
      <c r="M9" s="1168">
        <f>SUM(L9/K9*100)</f>
        <v>79.130434782608688</v>
      </c>
    </row>
    <row r="10" spans="1:14" ht="15">
      <c r="A10" s="1336"/>
      <c r="C10" s="925" t="s">
        <v>1758</v>
      </c>
      <c r="D10" s="963" t="s">
        <v>3741</v>
      </c>
      <c r="E10" s="1030">
        <v>9</v>
      </c>
      <c r="F10" s="1030">
        <v>6</v>
      </c>
      <c r="G10" s="1169">
        <f>SUM(F10/E10*100)</f>
        <v>66.666666666666657</v>
      </c>
      <c r="H10" s="1030"/>
      <c r="I10" s="1030"/>
      <c r="J10" s="1169" t="e">
        <f>SUM(I10/H10*100)</f>
        <v>#DIV/0!</v>
      </c>
      <c r="K10" s="1027">
        <f>E10+H10</f>
        <v>9</v>
      </c>
      <c r="L10" s="1027">
        <f>F10+I10</f>
        <v>6</v>
      </c>
      <c r="M10" s="1169">
        <f>SUM(L10/K10*100)</f>
        <v>66.666666666666657</v>
      </c>
    </row>
    <row r="11" spans="1:14" ht="15">
      <c r="A11" s="1336"/>
      <c r="C11" s="171" t="s">
        <v>1759</v>
      </c>
      <c r="D11" s="963" t="s">
        <v>3742</v>
      </c>
      <c r="E11" s="1030">
        <v>106</v>
      </c>
      <c r="F11" s="1030">
        <v>85</v>
      </c>
      <c r="G11" s="1169">
        <f>SUM(F11/E11*100)</f>
        <v>80.188679245283026</v>
      </c>
      <c r="H11" s="1030"/>
      <c r="I11" s="1030"/>
      <c r="J11" s="1169" t="e">
        <f>SUM(I11/H11*100)</f>
        <v>#DIV/0!</v>
      </c>
      <c r="K11" s="1027">
        <f>E11+H11</f>
        <v>106</v>
      </c>
      <c r="L11" s="1027">
        <f>F11+I11</f>
        <v>85</v>
      </c>
      <c r="M11" s="1169">
        <f>SUM(L11/K11*100)</f>
        <v>80.188679245283026</v>
      </c>
    </row>
    <row r="12" spans="1:14" ht="15">
      <c r="A12" s="1336"/>
      <c r="E12" s="1068"/>
      <c r="F12" s="1068"/>
      <c r="G12" s="1068"/>
      <c r="H12" s="1068"/>
      <c r="I12" s="1068"/>
      <c r="J12" s="1068"/>
      <c r="K12" s="1068"/>
      <c r="L12" s="1068"/>
    </row>
    <row r="13" spans="1:14" ht="15">
      <c r="A13" s="1336"/>
      <c r="B13" s="206" t="s">
        <v>1698</v>
      </c>
      <c r="C13" s="926"/>
      <c r="D13" s="927"/>
      <c r="E13" s="1057"/>
      <c r="F13" s="1057"/>
      <c r="G13" s="1057"/>
      <c r="H13" s="1057"/>
      <c r="I13" s="1057"/>
      <c r="J13" s="1057"/>
      <c r="K13" s="1057"/>
      <c r="L13" s="1057"/>
      <c r="M13" s="206"/>
    </row>
    <row r="14" spans="1:14" ht="14.25">
      <c r="A14" s="1336"/>
      <c r="B14" s="177" t="s">
        <v>188</v>
      </c>
      <c r="C14" s="178"/>
      <c r="D14" s="78"/>
      <c r="E14" s="1028">
        <f>SUM(E15:E16)</f>
        <v>0</v>
      </c>
      <c r="F14" s="1028">
        <f t="shared" ref="F14:L14" si="1">SUM(F15,F16)</f>
        <v>0</v>
      </c>
      <c r="G14" s="1168" t="e">
        <f>SUM(F14/E14*100)</f>
        <v>#DIV/0!</v>
      </c>
      <c r="H14" s="1028">
        <f t="shared" si="1"/>
        <v>7601</v>
      </c>
      <c r="I14" s="1028">
        <f t="shared" si="1"/>
        <v>5222</v>
      </c>
      <c r="J14" s="1168">
        <f>SUM(I14/H14*100)</f>
        <v>68.701486646493876</v>
      </c>
      <c r="K14" s="1028">
        <f t="shared" si="1"/>
        <v>7601</v>
      </c>
      <c r="L14" s="1028">
        <f t="shared" si="1"/>
        <v>5222</v>
      </c>
      <c r="M14" s="1168">
        <f>SUM(L14/K14*100)</f>
        <v>68.701486646493876</v>
      </c>
    </row>
    <row r="15" spans="1:14" s="149" customFormat="1" ht="14.25">
      <c r="A15" s="1336"/>
      <c r="B15" s="177" t="s">
        <v>186</v>
      </c>
      <c r="C15" s="178"/>
      <c r="D15" s="78"/>
      <c r="E15" s="1027">
        <v>0</v>
      </c>
      <c r="F15" s="1027">
        <v>0</v>
      </c>
      <c r="G15" s="1170" t="e">
        <f>SUM(F15/E15*100)</f>
        <v>#DIV/0!</v>
      </c>
      <c r="H15" s="1027">
        <v>0</v>
      </c>
      <c r="I15" s="1027">
        <v>0</v>
      </c>
      <c r="J15" s="1170" t="e">
        <f>SUM(I15/H15*100)</f>
        <v>#DIV/0!</v>
      </c>
      <c r="K15" s="1029">
        <f>SUM(E15+H15)</f>
        <v>0</v>
      </c>
      <c r="L15" s="1029">
        <f>SUM(F15+I15)</f>
        <v>0</v>
      </c>
      <c r="M15" s="1170" t="e">
        <f>SUM(L15/K15*100)</f>
        <v>#DIV/0!</v>
      </c>
    </row>
    <row r="16" spans="1:14" s="928" customFormat="1" ht="14.25">
      <c r="A16" s="1336"/>
      <c r="B16" s="181" t="s">
        <v>1697</v>
      </c>
      <c r="C16" s="180"/>
      <c r="D16" s="78"/>
      <c r="E16" s="1029">
        <f t="shared" ref="E16:L16" si="2">SUM(E17:E36)</f>
        <v>0</v>
      </c>
      <c r="F16" s="1029">
        <f t="shared" si="2"/>
        <v>0</v>
      </c>
      <c r="G16" s="1170" t="e">
        <f t="shared" ref="G16:G40" si="3">SUM(F16/E16*100)</f>
        <v>#DIV/0!</v>
      </c>
      <c r="H16" s="1029">
        <f t="shared" si="2"/>
        <v>7601</v>
      </c>
      <c r="I16" s="1029">
        <f t="shared" si="2"/>
        <v>5222</v>
      </c>
      <c r="J16" s="1170">
        <f t="shared" ref="J16:J40" si="4">SUM(I16/H16*100)</f>
        <v>68.701486646493876</v>
      </c>
      <c r="K16" s="1029">
        <f t="shared" si="2"/>
        <v>7601</v>
      </c>
      <c r="L16" s="1029">
        <f t="shared" si="2"/>
        <v>5222</v>
      </c>
      <c r="M16" s="1170">
        <f t="shared" ref="M16:M40" si="5">SUM(L16/K16*100)</f>
        <v>68.701486646493876</v>
      </c>
      <c r="N16" s="78" t="s">
        <v>3743</v>
      </c>
    </row>
    <row r="17" spans="1:14" s="149" customFormat="1" ht="15">
      <c r="A17" s="1336"/>
      <c r="B17" s="181"/>
      <c r="C17" s="929" t="s">
        <v>1762</v>
      </c>
      <c r="D17" s="963" t="s">
        <v>3744</v>
      </c>
      <c r="E17" s="1030"/>
      <c r="F17" s="1030"/>
      <c r="G17" s="1169" t="e">
        <f t="shared" si="3"/>
        <v>#DIV/0!</v>
      </c>
      <c r="H17" s="1031">
        <v>70</v>
      </c>
      <c r="I17" s="1031">
        <v>84</v>
      </c>
      <c r="J17" s="1169">
        <f t="shared" si="4"/>
        <v>120</v>
      </c>
      <c r="K17" s="1027">
        <f t="shared" ref="K17:K40" si="6">E17+H17</f>
        <v>70</v>
      </c>
      <c r="L17" s="1027">
        <f t="shared" ref="L17:L40" si="7">F17+I17</f>
        <v>84</v>
      </c>
      <c r="M17" s="1170">
        <f t="shared" si="5"/>
        <v>120</v>
      </c>
    </row>
    <row r="18" spans="1:14" s="149" customFormat="1" ht="26.25">
      <c r="A18" s="1336"/>
      <c r="B18" s="930"/>
      <c r="C18" s="931" t="s">
        <v>1763</v>
      </c>
      <c r="D18" s="954" t="s">
        <v>3745</v>
      </c>
      <c r="E18" s="1030"/>
      <c r="F18" s="1030"/>
      <c r="G18" s="1169" t="e">
        <f t="shared" si="3"/>
        <v>#DIV/0!</v>
      </c>
      <c r="H18" s="1032">
        <v>6900</v>
      </c>
      <c r="I18" s="1032">
        <v>4751</v>
      </c>
      <c r="J18" s="1169">
        <f t="shared" si="4"/>
        <v>68.855072463768124</v>
      </c>
      <c r="K18" s="1027">
        <f t="shared" si="6"/>
        <v>6900</v>
      </c>
      <c r="L18" s="1027">
        <f t="shared" si="7"/>
        <v>4751</v>
      </c>
      <c r="M18" s="1170">
        <f t="shared" si="5"/>
        <v>68.855072463768124</v>
      </c>
    </row>
    <row r="19" spans="1:14" s="149" customFormat="1" ht="26.25">
      <c r="A19" s="1336"/>
      <c r="B19" s="930"/>
      <c r="C19" s="932" t="s">
        <v>1766</v>
      </c>
      <c r="D19" s="933" t="s">
        <v>3746</v>
      </c>
      <c r="E19" s="1030"/>
      <c r="F19" s="1030"/>
      <c r="G19" s="1169" t="e">
        <f t="shared" si="3"/>
        <v>#DIV/0!</v>
      </c>
      <c r="H19" s="1030">
        <v>54</v>
      </c>
      <c r="I19" s="1030">
        <v>2</v>
      </c>
      <c r="J19" s="1169">
        <f t="shared" si="4"/>
        <v>3.7037037037037033</v>
      </c>
      <c r="K19" s="1027">
        <f t="shared" si="6"/>
        <v>54</v>
      </c>
      <c r="L19" s="1027">
        <f t="shared" si="7"/>
        <v>2</v>
      </c>
      <c r="M19" s="1170">
        <f t="shared" si="5"/>
        <v>3.7037037037037033</v>
      </c>
    </row>
    <row r="20" spans="1:14" s="149" customFormat="1" ht="15">
      <c r="A20" s="1336"/>
      <c r="B20" s="930"/>
      <c r="C20" s="929" t="s">
        <v>1770</v>
      </c>
      <c r="D20" s="956" t="s">
        <v>3747</v>
      </c>
      <c r="E20" s="1030"/>
      <c r="F20" s="1030"/>
      <c r="G20" s="1169" t="e">
        <f t="shared" si="3"/>
        <v>#DIV/0!</v>
      </c>
      <c r="H20" s="1030">
        <v>36</v>
      </c>
      <c r="I20" s="1030">
        <v>13</v>
      </c>
      <c r="J20" s="1169">
        <f t="shared" si="4"/>
        <v>36.111111111111107</v>
      </c>
      <c r="K20" s="1027">
        <f t="shared" si="6"/>
        <v>36</v>
      </c>
      <c r="L20" s="1027">
        <f t="shared" si="7"/>
        <v>13</v>
      </c>
      <c r="M20" s="1170">
        <f t="shared" si="5"/>
        <v>36.111111111111107</v>
      </c>
    </row>
    <row r="21" spans="1:14" ht="15">
      <c r="A21" s="1336"/>
      <c r="B21" s="930"/>
      <c r="C21" s="935" t="s">
        <v>1772</v>
      </c>
      <c r="D21" s="956" t="s">
        <v>3748</v>
      </c>
      <c r="E21" s="1030"/>
      <c r="F21" s="1030"/>
      <c r="G21" s="1169" t="e">
        <f t="shared" si="3"/>
        <v>#DIV/0!</v>
      </c>
      <c r="H21" s="1030">
        <v>1</v>
      </c>
      <c r="I21" s="1030">
        <v>1</v>
      </c>
      <c r="J21" s="1169">
        <f t="shared" si="4"/>
        <v>100</v>
      </c>
      <c r="K21" s="1027">
        <f t="shared" si="6"/>
        <v>1</v>
      </c>
      <c r="L21" s="1027">
        <f t="shared" si="7"/>
        <v>1</v>
      </c>
      <c r="M21" s="1170">
        <f t="shared" si="5"/>
        <v>100</v>
      </c>
    </row>
    <row r="22" spans="1:14" s="78" customFormat="1" ht="26.25">
      <c r="A22" s="1336"/>
      <c r="B22" s="930"/>
      <c r="C22" s="925" t="s">
        <v>1767</v>
      </c>
      <c r="D22" s="963" t="s">
        <v>3749</v>
      </c>
      <c r="E22" s="1030"/>
      <c r="F22" s="1030"/>
      <c r="G22" s="1169" t="e">
        <f t="shared" si="3"/>
        <v>#DIV/0!</v>
      </c>
      <c r="H22" s="1030"/>
      <c r="I22" s="1030"/>
      <c r="J22" s="1169" t="e">
        <f t="shared" si="4"/>
        <v>#DIV/0!</v>
      </c>
      <c r="K22" s="1027">
        <f t="shared" si="6"/>
        <v>0</v>
      </c>
      <c r="L22" s="1027">
        <f t="shared" si="7"/>
        <v>0</v>
      </c>
      <c r="M22" s="1170" t="e">
        <f t="shared" si="5"/>
        <v>#DIV/0!</v>
      </c>
    </row>
    <row r="23" spans="1:14" s="78" customFormat="1" ht="15">
      <c r="A23" s="1336"/>
      <c r="B23" s="930"/>
      <c r="C23" s="936" t="s">
        <v>1773</v>
      </c>
      <c r="D23" s="88" t="s">
        <v>3750</v>
      </c>
      <c r="E23" s="1030"/>
      <c r="F23" s="1030"/>
      <c r="G23" s="1169" t="e">
        <f t="shared" si="3"/>
        <v>#DIV/0!</v>
      </c>
      <c r="H23" s="1030"/>
      <c r="I23" s="1030"/>
      <c r="J23" s="1169" t="e">
        <f t="shared" si="4"/>
        <v>#DIV/0!</v>
      </c>
      <c r="K23" s="1027">
        <f t="shared" si="6"/>
        <v>0</v>
      </c>
      <c r="L23" s="1027">
        <f t="shared" si="7"/>
        <v>0</v>
      </c>
      <c r="M23" s="1170" t="e">
        <f t="shared" si="5"/>
        <v>#DIV/0!</v>
      </c>
    </row>
    <row r="24" spans="1:14" s="78" customFormat="1" ht="15">
      <c r="A24" s="1336"/>
      <c r="B24" s="930"/>
      <c r="C24" s="929" t="s">
        <v>1761</v>
      </c>
      <c r="D24" s="933" t="s">
        <v>3751</v>
      </c>
      <c r="E24" s="1030"/>
      <c r="F24" s="1030"/>
      <c r="G24" s="1169" t="e">
        <f t="shared" si="3"/>
        <v>#DIV/0!</v>
      </c>
      <c r="H24" s="1030">
        <v>3</v>
      </c>
      <c r="I24" s="1030">
        <v>15</v>
      </c>
      <c r="J24" s="1169">
        <f t="shared" si="4"/>
        <v>500</v>
      </c>
      <c r="K24" s="1027">
        <f t="shared" si="6"/>
        <v>3</v>
      </c>
      <c r="L24" s="1027">
        <f t="shared" si="7"/>
        <v>15</v>
      </c>
      <c r="M24" s="1170">
        <f t="shared" si="5"/>
        <v>500</v>
      </c>
    </row>
    <row r="25" spans="1:14" ht="26.25">
      <c r="A25" s="1336"/>
      <c r="B25" s="930"/>
      <c r="C25" s="937" t="s">
        <v>1769</v>
      </c>
      <c r="D25" s="938" t="s">
        <v>3752</v>
      </c>
      <c r="E25" s="1030"/>
      <c r="F25" s="1030"/>
      <c r="G25" s="1169" t="e">
        <f t="shared" si="3"/>
        <v>#DIV/0!</v>
      </c>
      <c r="H25" s="1030">
        <v>116</v>
      </c>
      <c r="I25" s="1030">
        <v>91</v>
      </c>
      <c r="J25" s="1169">
        <f t="shared" si="4"/>
        <v>78.448275862068968</v>
      </c>
      <c r="K25" s="1027">
        <f t="shared" si="6"/>
        <v>116</v>
      </c>
      <c r="L25" s="1027">
        <f t="shared" si="7"/>
        <v>91</v>
      </c>
      <c r="M25" s="1170">
        <f t="shared" si="5"/>
        <v>78.448275862068968</v>
      </c>
    </row>
    <row r="26" spans="1:14" ht="15">
      <c r="A26" s="1336"/>
      <c r="B26" s="930"/>
      <c r="C26" s="939" t="s">
        <v>1771</v>
      </c>
      <c r="D26" s="940" t="s">
        <v>3753</v>
      </c>
      <c r="E26" s="1030"/>
      <c r="F26" s="1030"/>
      <c r="G26" s="1169" t="e">
        <f t="shared" si="3"/>
        <v>#DIV/0!</v>
      </c>
      <c r="H26" s="1030">
        <v>15</v>
      </c>
      <c r="I26" s="1030">
        <v>18</v>
      </c>
      <c r="J26" s="1169">
        <f t="shared" si="4"/>
        <v>120</v>
      </c>
      <c r="K26" s="1027">
        <f t="shared" si="6"/>
        <v>15</v>
      </c>
      <c r="L26" s="1027">
        <f t="shared" si="7"/>
        <v>18</v>
      </c>
      <c r="M26" s="1170">
        <f t="shared" si="5"/>
        <v>120</v>
      </c>
    </row>
    <row r="27" spans="1:14" ht="15">
      <c r="A27" s="1336"/>
      <c r="B27" s="930"/>
      <c r="C27" s="937" t="s">
        <v>1765</v>
      </c>
      <c r="D27" s="938" t="s">
        <v>3754</v>
      </c>
      <c r="E27" s="1030"/>
      <c r="F27" s="1030"/>
      <c r="G27" s="1169" t="e">
        <f t="shared" si="3"/>
        <v>#DIV/0!</v>
      </c>
      <c r="H27" s="1030"/>
      <c r="I27" s="1030"/>
      <c r="J27" s="1169" t="e">
        <f t="shared" si="4"/>
        <v>#DIV/0!</v>
      </c>
      <c r="K27" s="1027">
        <f t="shared" si="6"/>
        <v>0</v>
      </c>
      <c r="L27" s="1027">
        <f t="shared" si="7"/>
        <v>0</v>
      </c>
      <c r="M27" s="1170" t="e">
        <f t="shared" si="5"/>
        <v>#DIV/0!</v>
      </c>
    </row>
    <row r="28" spans="1:14" ht="15">
      <c r="A28" s="1336"/>
      <c r="B28" s="930"/>
      <c r="C28" s="939" t="s">
        <v>1760</v>
      </c>
      <c r="D28" s="940" t="s">
        <v>3755</v>
      </c>
      <c r="E28" s="1030"/>
      <c r="F28" s="1030"/>
      <c r="G28" s="1169" t="e">
        <f t="shared" si="3"/>
        <v>#DIV/0!</v>
      </c>
      <c r="H28" s="1030"/>
      <c r="I28" s="1030">
        <v>1</v>
      </c>
      <c r="J28" s="1169" t="e">
        <f t="shared" si="4"/>
        <v>#DIV/0!</v>
      </c>
      <c r="K28" s="1027">
        <f t="shared" si="6"/>
        <v>0</v>
      </c>
      <c r="L28" s="1027">
        <f t="shared" si="7"/>
        <v>1</v>
      </c>
      <c r="M28" s="1170" t="e">
        <f t="shared" si="5"/>
        <v>#DIV/0!</v>
      </c>
    </row>
    <row r="29" spans="1:14" ht="15">
      <c r="A29" s="1336"/>
      <c r="B29" s="930"/>
      <c r="C29" s="939" t="s">
        <v>1774</v>
      </c>
      <c r="D29" s="940" t="s">
        <v>3756</v>
      </c>
      <c r="E29" s="1030"/>
      <c r="F29" s="1030"/>
      <c r="G29" s="1169" t="e">
        <f t="shared" si="3"/>
        <v>#DIV/0!</v>
      </c>
      <c r="H29" s="1030">
        <v>85</v>
      </c>
      <c r="I29" s="1030"/>
      <c r="J29" s="1169">
        <f t="shared" si="4"/>
        <v>0</v>
      </c>
      <c r="K29" s="1027">
        <f t="shared" si="6"/>
        <v>85</v>
      </c>
      <c r="L29" s="1027">
        <f t="shared" si="7"/>
        <v>0</v>
      </c>
      <c r="M29" s="1170">
        <f t="shared" si="5"/>
        <v>0</v>
      </c>
    </row>
    <row r="30" spans="1:14" s="78" customFormat="1" ht="15">
      <c r="A30" s="1336"/>
      <c r="B30" s="930"/>
      <c r="C30" s="939" t="s">
        <v>1775</v>
      </c>
      <c r="D30" s="940" t="s">
        <v>3757</v>
      </c>
      <c r="E30" s="1030"/>
      <c r="F30" s="1030"/>
      <c r="G30" s="1169" t="e">
        <f t="shared" si="3"/>
        <v>#DIV/0!</v>
      </c>
      <c r="H30" s="1030">
        <v>157</v>
      </c>
      <c r="I30" s="1030"/>
      <c r="J30" s="1169">
        <f t="shared" si="4"/>
        <v>0</v>
      </c>
      <c r="K30" s="1027">
        <f t="shared" si="6"/>
        <v>157</v>
      </c>
      <c r="L30" s="1027">
        <f t="shared" si="7"/>
        <v>0</v>
      </c>
      <c r="M30" s="1170">
        <f t="shared" si="5"/>
        <v>0</v>
      </c>
      <c r="N30" s="168" t="s">
        <v>121</v>
      </c>
    </row>
    <row r="31" spans="1:14" ht="15">
      <c r="A31" s="1336"/>
      <c r="B31" s="930"/>
      <c r="C31" s="939" t="s">
        <v>1776</v>
      </c>
      <c r="D31" s="940" t="s">
        <v>3758</v>
      </c>
      <c r="E31" s="1030"/>
      <c r="F31" s="1030"/>
      <c r="G31" s="1169" t="e">
        <f t="shared" si="3"/>
        <v>#DIV/0!</v>
      </c>
      <c r="H31" s="1030">
        <v>4</v>
      </c>
      <c r="I31" s="1030">
        <v>5</v>
      </c>
      <c r="J31" s="1169">
        <f t="shared" si="4"/>
        <v>125</v>
      </c>
      <c r="K31" s="1027">
        <f t="shared" si="6"/>
        <v>4</v>
      </c>
      <c r="L31" s="1027">
        <f t="shared" si="7"/>
        <v>5</v>
      </c>
      <c r="M31" s="1170">
        <f t="shared" si="5"/>
        <v>125</v>
      </c>
    </row>
    <row r="32" spans="1:14" ht="15">
      <c r="A32" s="1336"/>
      <c r="B32" s="930"/>
      <c r="C32" s="939" t="s">
        <v>1768</v>
      </c>
      <c r="D32" s="940" t="s">
        <v>3759</v>
      </c>
      <c r="E32" s="1030"/>
      <c r="F32" s="1030"/>
      <c r="G32" s="1169" t="e">
        <f t="shared" si="3"/>
        <v>#DIV/0!</v>
      </c>
      <c r="H32" s="1030">
        <v>0</v>
      </c>
      <c r="I32" s="1030">
        <v>143</v>
      </c>
      <c r="J32" s="1169" t="e">
        <f t="shared" si="4"/>
        <v>#DIV/0!</v>
      </c>
      <c r="K32" s="1027">
        <f t="shared" si="6"/>
        <v>0</v>
      </c>
      <c r="L32" s="1027">
        <f t="shared" si="7"/>
        <v>143</v>
      </c>
      <c r="M32" s="1170" t="e">
        <f t="shared" si="5"/>
        <v>#DIV/0!</v>
      </c>
    </row>
    <row r="33" spans="1:14" ht="15">
      <c r="A33" s="1336"/>
      <c r="B33" s="930"/>
      <c r="C33" s="939" t="s">
        <v>1764</v>
      </c>
      <c r="D33" s="940" t="s">
        <v>3760</v>
      </c>
      <c r="E33" s="1030"/>
      <c r="F33" s="1030"/>
      <c r="G33" s="1169" t="e">
        <f t="shared" ref="G33" si="8">SUM(F33/E33*100)</f>
        <v>#DIV/0!</v>
      </c>
      <c r="H33" s="1030">
        <v>160</v>
      </c>
      <c r="I33" s="1030">
        <v>98</v>
      </c>
      <c r="J33" s="1169">
        <f t="shared" ref="J33" si="9">SUM(I33/H33*100)</f>
        <v>61.250000000000007</v>
      </c>
      <c r="K33" s="1027">
        <f t="shared" si="6"/>
        <v>160</v>
      </c>
      <c r="L33" s="1027">
        <f t="shared" si="7"/>
        <v>98</v>
      </c>
      <c r="M33" s="1170">
        <f t="shared" ref="M33" si="10">SUM(L33/K33*100)</f>
        <v>61.250000000000007</v>
      </c>
    </row>
    <row r="34" spans="1:14" ht="18" customHeight="1">
      <c r="A34" s="1336"/>
      <c r="B34" s="930"/>
      <c r="C34" s="939"/>
      <c r="D34" s="940"/>
      <c r="E34" s="1030"/>
      <c r="F34" s="1030"/>
      <c r="G34" s="1169" t="e">
        <f t="shared" ref="G34:G35" si="11">SUM(F34/E34*100)</f>
        <v>#DIV/0!</v>
      </c>
      <c r="H34" s="1030">
        <v>0</v>
      </c>
      <c r="I34" s="1030"/>
      <c r="J34" s="1169" t="e">
        <f t="shared" ref="J34:J35" si="12">SUM(I34/H34*100)</f>
        <v>#DIV/0!</v>
      </c>
      <c r="K34" s="1027">
        <f t="shared" si="6"/>
        <v>0</v>
      </c>
      <c r="L34" s="1027">
        <f t="shared" si="7"/>
        <v>0</v>
      </c>
      <c r="M34" s="1170" t="e">
        <f t="shared" ref="M34:M35" si="13">SUM(L34/K34*100)</f>
        <v>#DIV/0!</v>
      </c>
    </row>
    <row r="35" spans="1:14" ht="15" customHeight="1">
      <c r="A35" s="1336"/>
      <c r="B35" s="930"/>
      <c r="C35" s="939"/>
      <c r="D35" s="940"/>
      <c r="E35" s="1030"/>
      <c r="F35" s="1030"/>
      <c r="G35" s="1169" t="e">
        <f t="shared" si="11"/>
        <v>#DIV/0!</v>
      </c>
      <c r="H35" s="1030">
        <v>0</v>
      </c>
      <c r="I35" s="1030"/>
      <c r="J35" s="1169" t="e">
        <f t="shared" si="12"/>
        <v>#DIV/0!</v>
      </c>
      <c r="K35" s="1027">
        <f t="shared" si="6"/>
        <v>0</v>
      </c>
      <c r="L35" s="1027">
        <f t="shared" si="7"/>
        <v>0</v>
      </c>
      <c r="M35" s="1170" t="e">
        <f t="shared" si="13"/>
        <v>#DIV/0!</v>
      </c>
    </row>
    <row r="36" spans="1:14" ht="24" customHeight="1">
      <c r="A36" s="1336"/>
      <c r="B36" s="930"/>
      <c r="C36" s="939"/>
      <c r="D36" s="940"/>
      <c r="E36" s="1030"/>
      <c r="F36" s="1030"/>
      <c r="G36" s="1169" t="e">
        <f t="shared" si="3"/>
        <v>#DIV/0!</v>
      </c>
      <c r="H36" s="1030"/>
      <c r="I36" s="1030"/>
      <c r="J36" s="1169" t="e">
        <f t="shared" si="4"/>
        <v>#DIV/0!</v>
      </c>
      <c r="K36" s="1027">
        <f t="shared" si="6"/>
        <v>0</v>
      </c>
      <c r="L36" s="1027">
        <f t="shared" si="7"/>
        <v>0</v>
      </c>
      <c r="M36" s="1170" t="e">
        <f t="shared" si="5"/>
        <v>#DIV/0!</v>
      </c>
    </row>
    <row r="37" spans="1:14" ht="22.5" customHeight="1">
      <c r="A37" s="1336"/>
      <c r="B37" s="78" t="s">
        <v>195</v>
      </c>
      <c r="C37" s="184"/>
      <c r="D37" s="183"/>
      <c r="E37" s="1074">
        <v>16</v>
      </c>
      <c r="F37" s="1224"/>
      <c r="G37" s="1169">
        <f t="shared" si="3"/>
        <v>0</v>
      </c>
      <c r="H37" s="1224"/>
      <c r="I37" s="1224"/>
      <c r="J37" s="1169" t="e">
        <f t="shared" si="4"/>
        <v>#DIV/0!</v>
      </c>
      <c r="K37" s="1027">
        <f t="shared" si="6"/>
        <v>16</v>
      </c>
      <c r="L37" s="1027">
        <f t="shared" si="7"/>
        <v>0</v>
      </c>
      <c r="M37" s="1170">
        <f t="shared" si="5"/>
        <v>0</v>
      </c>
    </row>
    <row r="38" spans="1:14" ht="15">
      <c r="A38" s="1336"/>
      <c r="B38" s="185" t="s">
        <v>1731</v>
      </c>
      <c r="C38" s="174"/>
      <c r="D38" s="186"/>
      <c r="E38" s="1225">
        <v>2</v>
      </c>
      <c r="F38" s="1091"/>
      <c r="G38" s="1169">
        <f t="shared" si="3"/>
        <v>0</v>
      </c>
      <c r="H38" s="1091"/>
      <c r="I38" s="1091"/>
      <c r="J38" s="1169" t="e">
        <f t="shared" si="4"/>
        <v>#DIV/0!</v>
      </c>
      <c r="K38" s="1027">
        <f t="shared" si="6"/>
        <v>2</v>
      </c>
      <c r="L38" s="1027">
        <f t="shared" si="7"/>
        <v>0</v>
      </c>
      <c r="M38" s="1170">
        <f t="shared" si="5"/>
        <v>0</v>
      </c>
    </row>
    <row r="39" spans="1:14" ht="15">
      <c r="A39" s="1336"/>
      <c r="B39" s="185" t="s">
        <v>3538</v>
      </c>
      <c r="C39" s="174"/>
      <c r="D39" s="186"/>
      <c r="E39" s="1225">
        <v>2</v>
      </c>
      <c r="F39" s="1091"/>
      <c r="G39" s="1169">
        <f t="shared" si="3"/>
        <v>0</v>
      </c>
      <c r="H39" s="1091"/>
      <c r="I39" s="1091"/>
      <c r="J39" s="1169" t="e">
        <f t="shared" si="4"/>
        <v>#DIV/0!</v>
      </c>
      <c r="K39" s="1027">
        <f t="shared" si="6"/>
        <v>2</v>
      </c>
      <c r="L39" s="1027">
        <f t="shared" si="7"/>
        <v>0</v>
      </c>
      <c r="M39" s="1170">
        <f t="shared" si="5"/>
        <v>0</v>
      </c>
    </row>
    <row r="40" spans="1:14" ht="15">
      <c r="A40" s="1336"/>
      <c r="B40" s="185" t="s">
        <v>1732</v>
      </c>
      <c r="C40" s="174"/>
      <c r="D40" s="186"/>
      <c r="E40" s="1225">
        <v>40</v>
      </c>
      <c r="F40" s="1091"/>
      <c r="G40" s="1169">
        <f t="shared" si="3"/>
        <v>0</v>
      </c>
      <c r="H40" s="1091"/>
      <c r="I40" s="1091"/>
      <c r="J40" s="1169" t="e">
        <f t="shared" si="4"/>
        <v>#DIV/0!</v>
      </c>
      <c r="K40" s="1027">
        <f t="shared" si="6"/>
        <v>40</v>
      </c>
      <c r="L40" s="1027">
        <f t="shared" si="7"/>
        <v>0</v>
      </c>
      <c r="M40" s="1170">
        <f t="shared" si="5"/>
        <v>0</v>
      </c>
    </row>
    <row r="41" spans="1:14" ht="14.25">
      <c r="A41" s="1336"/>
      <c r="B41" s="78" t="s">
        <v>132</v>
      </c>
      <c r="C41" s="178"/>
      <c r="D41" s="163"/>
      <c r="E41" s="1069">
        <f>SUM(E42,E43)</f>
        <v>0</v>
      </c>
      <c r="F41" s="1069">
        <f t="shared" ref="F41:L41" si="14">SUM(F42,F43)</f>
        <v>0</v>
      </c>
      <c r="G41" s="1168" t="e">
        <f>SUM(F41/E41*100)</f>
        <v>#DIV/0!</v>
      </c>
      <c r="H41" s="1069">
        <f t="shared" si="14"/>
        <v>6900</v>
      </c>
      <c r="I41" s="1069">
        <f t="shared" si="14"/>
        <v>4755</v>
      </c>
      <c r="J41" s="1168">
        <f>SUM(I41/H41*100)</f>
        <v>68.913043478260875</v>
      </c>
      <c r="K41" s="1069">
        <f t="shared" si="14"/>
        <v>6900</v>
      </c>
      <c r="L41" s="1069">
        <f t="shared" si="14"/>
        <v>4755</v>
      </c>
      <c r="M41" s="1168">
        <f>SUM(L41/K41*100)</f>
        <v>68.913043478260875</v>
      </c>
    </row>
    <row r="42" spans="1:14" ht="15">
      <c r="A42" s="1336"/>
      <c r="C42" s="175" t="s">
        <v>133</v>
      </c>
      <c r="D42" s="87" t="s">
        <v>3761</v>
      </c>
      <c r="E42" s="1063"/>
      <c r="F42" s="1063"/>
      <c r="G42" s="1169" t="e">
        <f t="shared" ref="G42:G46" si="15">SUM(F42/E42*100)</f>
        <v>#DIV/0!</v>
      </c>
      <c r="H42" s="1063">
        <v>3700</v>
      </c>
      <c r="I42" s="1063">
        <v>2644</v>
      </c>
      <c r="J42" s="1169">
        <f t="shared" ref="J42:J46" si="16">SUM(I42/H42*100)</f>
        <v>71.459459459459467</v>
      </c>
      <c r="K42" s="1095">
        <f>SUM(E42,H42)</f>
        <v>3700</v>
      </c>
      <c r="L42" s="1095">
        <f>SUM(F42,I42)</f>
        <v>2644</v>
      </c>
      <c r="M42" s="1170">
        <f t="shared" ref="M42:M46" si="17">SUM(L42/K42*100)</f>
        <v>71.459459459459467</v>
      </c>
    </row>
    <row r="43" spans="1:14" ht="15">
      <c r="A43" s="1336"/>
      <c r="C43" s="175" t="s">
        <v>136</v>
      </c>
      <c r="D43" s="87" t="s">
        <v>3762</v>
      </c>
      <c r="E43" s="1063"/>
      <c r="F43" s="1063"/>
      <c r="G43" s="1169" t="e">
        <f t="shared" si="15"/>
        <v>#DIV/0!</v>
      </c>
      <c r="H43" s="1063">
        <v>3200</v>
      </c>
      <c r="I43" s="1063">
        <v>2111</v>
      </c>
      <c r="J43" s="1169">
        <f t="shared" si="16"/>
        <v>65.96875</v>
      </c>
      <c r="K43" s="1095">
        <f>SUM(E43,H43)</f>
        <v>3200</v>
      </c>
      <c r="L43" s="1095">
        <f>SUM(F43,I43)</f>
        <v>2111</v>
      </c>
      <c r="M43" s="1170">
        <f t="shared" si="17"/>
        <v>65.96875</v>
      </c>
    </row>
    <row r="44" spans="1:14" ht="15">
      <c r="A44" s="1336"/>
      <c r="B44" s="182" t="s">
        <v>138</v>
      </c>
      <c r="C44" s="178"/>
      <c r="D44" s="187"/>
      <c r="E44" s="1071"/>
      <c r="F44" s="1071"/>
      <c r="G44" s="1169"/>
      <c r="H44" s="1071"/>
      <c r="I44" s="1071"/>
      <c r="J44" s="1169"/>
      <c r="K44" s="1211"/>
      <c r="L44" s="1211"/>
      <c r="M44" s="1170"/>
    </row>
    <row r="45" spans="1:14" s="78" customFormat="1" ht="15">
      <c r="A45" s="1336"/>
      <c r="B45" s="148"/>
      <c r="C45" s="175" t="s">
        <v>139</v>
      </c>
      <c r="D45" s="87" t="s">
        <v>3763</v>
      </c>
      <c r="E45" s="1063"/>
      <c r="F45" s="1063"/>
      <c r="G45" s="1169" t="e">
        <f t="shared" si="15"/>
        <v>#DIV/0!</v>
      </c>
      <c r="H45" s="1063"/>
      <c r="I45" s="1063"/>
      <c r="J45" s="1169" t="e">
        <f t="shared" si="16"/>
        <v>#DIV/0!</v>
      </c>
      <c r="K45" s="1095">
        <f>SUM(E45,H45)</f>
        <v>0</v>
      </c>
      <c r="L45" s="1095">
        <f>SUM(F45,I45)</f>
        <v>0</v>
      </c>
      <c r="M45" s="1170" t="e">
        <f t="shared" si="17"/>
        <v>#DIV/0!</v>
      </c>
      <c r="N45" s="168" t="s">
        <v>271</v>
      </c>
    </row>
    <row r="46" spans="1:14" ht="15">
      <c r="A46" s="1336"/>
      <c r="C46" s="175" t="s">
        <v>140</v>
      </c>
      <c r="D46" s="87" t="s">
        <v>3764</v>
      </c>
      <c r="E46" s="1063"/>
      <c r="F46" s="1063"/>
      <c r="G46" s="1169" t="e">
        <f t="shared" si="15"/>
        <v>#DIV/0!</v>
      </c>
      <c r="H46" s="1063"/>
      <c r="I46" s="1063"/>
      <c r="J46" s="1169" t="e">
        <f t="shared" si="16"/>
        <v>#DIV/0!</v>
      </c>
      <c r="K46" s="1095">
        <f>SUM(E46,H46)</f>
        <v>0</v>
      </c>
      <c r="L46" s="1095">
        <f>SUM(F46,I46)</f>
        <v>0</v>
      </c>
      <c r="M46" s="1170" t="e">
        <f t="shared" si="17"/>
        <v>#DIV/0!</v>
      </c>
      <c r="N46" s="148" t="s">
        <v>3765</v>
      </c>
    </row>
    <row r="47" spans="1:14" ht="15">
      <c r="A47" s="177"/>
      <c r="E47" s="1068"/>
      <c r="F47" s="1068"/>
      <c r="G47" s="1068"/>
      <c r="H47" s="1068"/>
      <c r="I47" s="1068"/>
      <c r="J47" s="1068"/>
      <c r="K47" s="1068"/>
      <c r="L47" s="1068"/>
      <c r="N47" s="148" t="s">
        <v>3766</v>
      </c>
    </row>
    <row r="48" spans="1:14" ht="15">
      <c r="A48" s="1335" t="s">
        <v>5344</v>
      </c>
      <c r="B48" s="206" t="s">
        <v>1699</v>
      </c>
      <c r="C48" s="926"/>
      <c r="D48" s="927"/>
      <c r="E48" s="1057"/>
      <c r="F48" s="1057"/>
      <c r="G48" s="1057"/>
      <c r="H48" s="1057"/>
      <c r="I48" s="1057"/>
      <c r="J48" s="1057"/>
      <c r="K48" s="1057"/>
      <c r="L48" s="1057"/>
      <c r="M48" s="206"/>
    </row>
    <row r="49" spans="1:14" ht="14.25">
      <c r="A49" s="1337"/>
      <c r="B49" s="177" t="s">
        <v>189</v>
      </c>
      <c r="C49" s="179"/>
      <c r="D49" s="78"/>
      <c r="E49" s="1033">
        <f t="shared" ref="E49:L49" si="18">SUM(E50:E53)</f>
        <v>6895</v>
      </c>
      <c r="F49" s="1033">
        <f t="shared" si="18"/>
        <v>5325</v>
      </c>
      <c r="G49" s="1168">
        <f>SUM(F49/E49*100)</f>
        <v>77.229876722262517</v>
      </c>
      <c r="H49" s="1033">
        <f t="shared" si="18"/>
        <v>0</v>
      </c>
      <c r="I49" s="1033">
        <f t="shared" si="18"/>
        <v>0</v>
      </c>
      <c r="J49" s="1168" t="e">
        <f>SUM(I49/H49*100)</f>
        <v>#DIV/0!</v>
      </c>
      <c r="K49" s="1033">
        <f t="shared" si="18"/>
        <v>6895</v>
      </c>
      <c r="L49" s="1033">
        <f t="shared" si="18"/>
        <v>5325</v>
      </c>
      <c r="M49" s="1168">
        <f>SUM(L49/K49*100)</f>
        <v>77.229876722262517</v>
      </c>
      <c r="N49" s="148" t="s">
        <v>3767</v>
      </c>
    </row>
    <row r="50" spans="1:14" ht="15">
      <c r="A50" s="1337"/>
      <c r="C50" s="925" t="s">
        <v>1758</v>
      </c>
      <c r="D50" s="88" t="s">
        <v>3741</v>
      </c>
      <c r="E50" s="1030">
        <v>2520</v>
      </c>
      <c r="F50" s="1030">
        <v>1425</v>
      </c>
      <c r="G50" s="1169">
        <f t="shared" ref="G50:G53" si="19">SUM(F50/E50*100)</f>
        <v>56.547619047619044</v>
      </c>
      <c r="H50" s="1030"/>
      <c r="I50" s="1030"/>
      <c r="J50" s="1169" t="e">
        <f t="shared" ref="J50:J53" si="20">SUM(I50/H50*100)</f>
        <v>#DIV/0!</v>
      </c>
      <c r="K50" s="1072">
        <f t="shared" ref="K50:L53" si="21">E50+H50</f>
        <v>2520</v>
      </c>
      <c r="L50" s="1027">
        <f t="shared" si="21"/>
        <v>1425</v>
      </c>
      <c r="M50" s="1169">
        <f t="shared" ref="M50:M53" si="22">SUM(L50/K50*100)</f>
        <v>56.547619047619044</v>
      </c>
    </row>
    <row r="51" spans="1:14" ht="15">
      <c r="A51" s="1337"/>
      <c r="C51" s="925" t="s">
        <v>1759</v>
      </c>
      <c r="D51" s="88" t="s">
        <v>3742</v>
      </c>
      <c r="E51" s="1030">
        <v>3113</v>
      </c>
      <c r="F51" s="1030">
        <v>2881</v>
      </c>
      <c r="G51" s="1169">
        <f t="shared" si="19"/>
        <v>92.54738194667523</v>
      </c>
      <c r="H51" s="1030"/>
      <c r="I51" s="1030"/>
      <c r="J51" s="1169" t="e">
        <f t="shared" si="20"/>
        <v>#DIV/0!</v>
      </c>
      <c r="K51" s="1072">
        <f t="shared" si="21"/>
        <v>3113</v>
      </c>
      <c r="L51" s="1027">
        <f t="shared" si="21"/>
        <v>2881</v>
      </c>
      <c r="M51" s="1169">
        <f t="shared" si="22"/>
        <v>92.54738194667523</v>
      </c>
      <c r="N51" s="148" t="s">
        <v>3768</v>
      </c>
    </row>
    <row r="52" spans="1:14" ht="15">
      <c r="A52" s="1337"/>
      <c r="C52" s="925" t="s">
        <v>1777</v>
      </c>
      <c r="D52" s="1035" t="s">
        <v>3769</v>
      </c>
      <c r="E52" s="1030">
        <v>631</v>
      </c>
      <c r="F52" s="1030">
        <v>363</v>
      </c>
      <c r="G52" s="1169">
        <f t="shared" si="19"/>
        <v>57.527733755942947</v>
      </c>
      <c r="H52" s="1030"/>
      <c r="I52" s="1030"/>
      <c r="J52" s="1169" t="e">
        <f t="shared" si="20"/>
        <v>#DIV/0!</v>
      </c>
      <c r="K52" s="1072">
        <f t="shared" si="21"/>
        <v>631</v>
      </c>
      <c r="L52" s="1027">
        <f t="shared" si="21"/>
        <v>363</v>
      </c>
      <c r="M52" s="1169">
        <f t="shared" si="22"/>
        <v>57.527733755942947</v>
      </c>
      <c r="N52" s="148" t="s">
        <v>3770</v>
      </c>
    </row>
    <row r="53" spans="1:14" ht="15">
      <c r="A53" s="1337"/>
      <c r="C53" s="925" t="s">
        <v>1778</v>
      </c>
      <c r="D53" s="963" t="s">
        <v>3771</v>
      </c>
      <c r="E53" s="1030">
        <v>631</v>
      </c>
      <c r="F53" s="1030">
        <v>656</v>
      </c>
      <c r="G53" s="1169">
        <f t="shared" si="19"/>
        <v>103.96196513470682</v>
      </c>
      <c r="H53" s="1030"/>
      <c r="I53" s="1030"/>
      <c r="J53" s="1169" t="e">
        <f t="shared" si="20"/>
        <v>#DIV/0!</v>
      </c>
      <c r="K53" s="1072">
        <f t="shared" si="21"/>
        <v>631</v>
      </c>
      <c r="L53" s="1072">
        <f t="shared" si="21"/>
        <v>656</v>
      </c>
      <c r="M53" s="1169">
        <f t="shared" si="22"/>
        <v>103.96196513470682</v>
      </c>
      <c r="N53" s="148" t="s">
        <v>3772</v>
      </c>
    </row>
    <row r="54" spans="1:14" ht="15">
      <c r="A54" s="1337"/>
      <c r="E54" s="1068"/>
      <c r="F54" s="1068"/>
      <c r="G54" s="1068"/>
      <c r="H54" s="1068"/>
      <c r="I54" s="1068"/>
      <c r="J54" s="1068"/>
      <c r="K54" s="1068"/>
      <c r="L54" s="1068"/>
    </row>
    <row r="55" spans="1:14" s="78" customFormat="1" ht="15">
      <c r="A55" s="1337"/>
      <c r="B55" s="206" t="s">
        <v>1698</v>
      </c>
      <c r="C55" s="941"/>
      <c r="D55" s="942"/>
      <c r="E55" s="1058"/>
      <c r="F55" s="1058"/>
      <c r="G55" s="1058"/>
      <c r="H55" s="1058"/>
      <c r="I55" s="1058"/>
      <c r="J55" s="1058"/>
      <c r="K55" s="1058"/>
      <c r="L55" s="1058"/>
      <c r="M55" s="206"/>
    </row>
    <row r="56" spans="1:14" s="78" customFormat="1" ht="14.25">
      <c r="A56" s="1337"/>
      <c r="B56" s="177" t="s">
        <v>188</v>
      </c>
      <c r="C56" s="173"/>
      <c r="D56" s="760"/>
      <c r="E56" s="1073">
        <f>SUM(E57,E145)</f>
        <v>9131</v>
      </c>
      <c r="F56" s="1073">
        <f>SUM(F57,F145)</f>
        <v>6363</v>
      </c>
      <c r="G56" s="1168">
        <f>SUM(F56/E56*100)</f>
        <v>69.685686124192316</v>
      </c>
      <c r="H56" s="1073">
        <f>SUM(H57,H145)</f>
        <v>9237</v>
      </c>
      <c r="I56" s="1073">
        <f>SUM(I57,I145)</f>
        <v>8971</v>
      </c>
      <c r="J56" s="1168">
        <f>SUM(I56/H56*100)</f>
        <v>97.12027714625961</v>
      </c>
      <c r="K56" s="1073">
        <f>SUM(K57,K145)</f>
        <v>18368</v>
      </c>
      <c r="L56" s="1073">
        <f>SUM(L57,L145)</f>
        <v>15334</v>
      </c>
      <c r="M56" s="1168">
        <f>SUM(L56/K56*100)</f>
        <v>83.482142857142861</v>
      </c>
    </row>
    <row r="57" spans="1:14" s="78" customFormat="1" ht="14.25">
      <c r="A57" s="1337"/>
      <c r="B57" s="177" t="s">
        <v>186</v>
      </c>
      <c r="C57" s="173"/>
      <c r="D57" s="760"/>
      <c r="E57" s="1059">
        <f>SUM(E58:E144)</f>
        <v>0</v>
      </c>
      <c r="F57" s="1059">
        <f>SUM(F58:F144)</f>
        <v>0</v>
      </c>
      <c r="G57" s="1170" t="e">
        <f t="shared" ref="G57:G120" si="23">SUM(F57/E57*100)</f>
        <v>#DIV/0!</v>
      </c>
      <c r="H57" s="1059">
        <f>SUM(H58:H144)</f>
        <v>295</v>
      </c>
      <c r="I57" s="1059">
        <f>SUM(I58:I144)</f>
        <v>177</v>
      </c>
      <c r="J57" s="1170">
        <f t="shared" ref="J57:J120" si="24">SUM(I57/H57*100)</f>
        <v>60</v>
      </c>
      <c r="K57" s="1059">
        <f>SUM(K58:K144)</f>
        <v>295</v>
      </c>
      <c r="L57" s="1059">
        <f>SUM(L58:L144)</f>
        <v>177</v>
      </c>
      <c r="M57" s="1170">
        <f t="shared" ref="M57:M120" si="25">SUM(L57/K57*100)</f>
        <v>60</v>
      </c>
    </row>
    <row r="58" spans="1:14" s="177" customFormat="1" ht="15">
      <c r="A58" s="1337"/>
      <c r="B58" s="148"/>
      <c r="C58" s="925" t="s">
        <v>1779</v>
      </c>
      <c r="D58" s="1035" t="s">
        <v>3773</v>
      </c>
      <c r="E58" s="1030"/>
      <c r="F58" s="1030"/>
      <c r="G58" s="1169" t="e">
        <f t="shared" si="23"/>
        <v>#DIV/0!</v>
      </c>
      <c r="H58" s="1030"/>
      <c r="I58" s="1030"/>
      <c r="J58" s="1169" t="e">
        <f t="shared" si="24"/>
        <v>#DIV/0!</v>
      </c>
      <c r="K58" s="1072">
        <f t="shared" ref="K58:K89" si="26">E58+H58</f>
        <v>0</v>
      </c>
      <c r="L58" s="1074">
        <f t="shared" ref="L58:L89" si="27">F58+I58</f>
        <v>0</v>
      </c>
      <c r="M58" s="1170" t="e">
        <f t="shared" si="25"/>
        <v>#DIV/0!</v>
      </c>
    </row>
    <row r="59" spans="1:14" s="177" customFormat="1" ht="15">
      <c r="A59" s="1337"/>
      <c r="B59" s="148"/>
      <c r="C59" s="925" t="s">
        <v>1780</v>
      </c>
      <c r="D59" s="963" t="s">
        <v>3774</v>
      </c>
      <c r="E59" s="1030"/>
      <c r="F59" s="1030"/>
      <c r="G59" s="1169" t="e">
        <f t="shared" si="23"/>
        <v>#DIV/0!</v>
      </c>
      <c r="H59" s="1075">
        <v>59</v>
      </c>
      <c r="I59" s="1075">
        <v>41</v>
      </c>
      <c r="J59" s="1169">
        <f t="shared" si="24"/>
        <v>69.491525423728817</v>
      </c>
      <c r="K59" s="1072">
        <f t="shared" si="26"/>
        <v>59</v>
      </c>
      <c r="L59" s="1074">
        <f t="shared" si="27"/>
        <v>41</v>
      </c>
      <c r="M59" s="1170">
        <f t="shared" si="25"/>
        <v>69.491525423728817</v>
      </c>
    </row>
    <row r="60" spans="1:14" s="177" customFormat="1" ht="15">
      <c r="A60" s="1337"/>
      <c r="B60" s="148"/>
      <c r="C60" s="925" t="s">
        <v>1781</v>
      </c>
      <c r="D60" s="963" t="s">
        <v>3775</v>
      </c>
      <c r="E60" s="1030"/>
      <c r="F60" s="1030"/>
      <c r="G60" s="1169" t="e">
        <f t="shared" si="23"/>
        <v>#DIV/0!</v>
      </c>
      <c r="H60" s="1075">
        <v>80</v>
      </c>
      <c r="I60" s="1075">
        <v>41</v>
      </c>
      <c r="J60" s="1169">
        <f t="shared" si="24"/>
        <v>51.249999999999993</v>
      </c>
      <c r="K60" s="1072">
        <f t="shared" si="26"/>
        <v>80</v>
      </c>
      <c r="L60" s="1074">
        <f t="shared" si="27"/>
        <v>41</v>
      </c>
      <c r="M60" s="1170">
        <f t="shared" si="25"/>
        <v>51.249999999999993</v>
      </c>
    </row>
    <row r="61" spans="1:14" s="177" customFormat="1" ht="15">
      <c r="A61" s="1337"/>
      <c r="B61" s="148"/>
      <c r="C61" s="925" t="s">
        <v>1782</v>
      </c>
      <c r="D61" s="963" t="s">
        <v>3776</v>
      </c>
      <c r="E61" s="1030"/>
      <c r="F61" s="1030"/>
      <c r="G61" s="1169" t="e">
        <f t="shared" si="23"/>
        <v>#DIV/0!</v>
      </c>
      <c r="H61" s="1030"/>
      <c r="I61" s="1030"/>
      <c r="J61" s="1169" t="e">
        <f t="shared" si="24"/>
        <v>#DIV/0!</v>
      </c>
      <c r="K61" s="1072">
        <f t="shared" si="26"/>
        <v>0</v>
      </c>
      <c r="L61" s="1074">
        <f t="shared" si="27"/>
        <v>0</v>
      </c>
      <c r="M61" s="1170" t="e">
        <f t="shared" si="25"/>
        <v>#DIV/0!</v>
      </c>
    </row>
    <row r="62" spans="1:14" ht="15">
      <c r="A62" s="1337"/>
      <c r="C62" s="925" t="s">
        <v>1783</v>
      </c>
      <c r="D62" s="963" t="s">
        <v>3777</v>
      </c>
      <c r="E62" s="1030"/>
      <c r="F62" s="1030"/>
      <c r="G62" s="1169" t="e">
        <f t="shared" si="23"/>
        <v>#DIV/0!</v>
      </c>
      <c r="H62" s="1030">
        <v>3</v>
      </c>
      <c r="I62" s="1030">
        <v>3</v>
      </c>
      <c r="J62" s="1169">
        <f t="shared" si="24"/>
        <v>100</v>
      </c>
      <c r="K62" s="1072">
        <f t="shared" si="26"/>
        <v>3</v>
      </c>
      <c r="L62" s="1074">
        <f t="shared" si="27"/>
        <v>3</v>
      </c>
      <c r="M62" s="1170">
        <f t="shared" si="25"/>
        <v>100</v>
      </c>
    </row>
    <row r="63" spans="1:14" s="177" customFormat="1" ht="15">
      <c r="A63" s="1337"/>
      <c r="B63" s="148"/>
      <c r="C63" s="925" t="s">
        <v>1784</v>
      </c>
      <c r="D63" s="963" t="s">
        <v>3778</v>
      </c>
      <c r="E63" s="1030"/>
      <c r="F63" s="1030"/>
      <c r="G63" s="1169" t="e">
        <f t="shared" si="23"/>
        <v>#DIV/0!</v>
      </c>
      <c r="H63" s="1030"/>
      <c r="I63" s="1030">
        <v>1</v>
      </c>
      <c r="J63" s="1169" t="e">
        <f t="shared" si="24"/>
        <v>#DIV/0!</v>
      </c>
      <c r="K63" s="1072">
        <f t="shared" si="26"/>
        <v>0</v>
      </c>
      <c r="L63" s="1074">
        <f t="shared" si="27"/>
        <v>1</v>
      </c>
      <c r="M63" s="1170" t="e">
        <f t="shared" si="25"/>
        <v>#DIV/0!</v>
      </c>
      <c r="N63" s="944" t="s">
        <v>3779</v>
      </c>
    </row>
    <row r="64" spans="1:14" ht="15">
      <c r="A64" s="1337"/>
      <c r="C64" s="925" t="s">
        <v>1785</v>
      </c>
      <c r="D64" s="963" t="s">
        <v>3780</v>
      </c>
      <c r="E64" s="1030"/>
      <c r="F64" s="1030"/>
      <c r="G64" s="1169" t="e">
        <f t="shared" si="23"/>
        <v>#DIV/0!</v>
      </c>
      <c r="H64" s="1030">
        <v>27</v>
      </c>
      <c r="I64" s="1030">
        <v>15</v>
      </c>
      <c r="J64" s="1169">
        <f t="shared" si="24"/>
        <v>55.555555555555557</v>
      </c>
      <c r="K64" s="1072">
        <f t="shared" si="26"/>
        <v>27</v>
      </c>
      <c r="L64" s="1074">
        <f t="shared" si="27"/>
        <v>15</v>
      </c>
      <c r="M64" s="1170">
        <f t="shared" si="25"/>
        <v>55.555555555555557</v>
      </c>
    </row>
    <row r="65" spans="1:14" ht="15">
      <c r="A65" s="1337"/>
      <c r="C65" s="925" t="s">
        <v>1786</v>
      </c>
      <c r="D65" s="963" t="s">
        <v>3781</v>
      </c>
      <c r="E65" s="1030"/>
      <c r="F65" s="1030"/>
      <c r="G65" s="1169" t="e">
        <f t="shared" si="23"/>
        <v>#DIV/0!</v>
      </c>
      <c r="H65" s="1030"/>
      <c r="I65" s="1030"/>
      <c r="J65" s="1169" t="e">
        <f t="shared" si="24"/>
        <v>#DIV/0!</v>
      </c>
      <c r="K65" s="1072">
        <f t="shared" si="26"/>
        <v>0</v>
      </c>
      <c r="L65" s="1074">
        <f t="shared" si="27"/>
        <v>0</v>
      </c>
      <c r="M65" s="1170" t="e">
        <f t="shared" si="25"/>
        <v>#DIV/0!</v>
      </c>
    </row>
    <row r="66" spans="1:14" s="177" customFormat="1" ht="26.25">
      <c r="A66" s="1337"/>
      <c r="B66" s="148"/>
      <c r="C66" s="925" t="s">
        <v>1787</v>
      </c>
      <c r="D66" s="88" t="s">
        <v>3782</v>
      </c>
      <c r="E66" s="1030"/>
      <c r="F66" s="1030"/>
      <c r="G66" s="1169" t="e">
        <f t="shared" si="23"/>
        <v>#DIV/0!</v>
      </c>
      <c r="H66" s="1030">
        <v>18</v>
      </c>
      <c r="I66" s="1030">
        <v>10</v>
      </c>
      <c r="J66" s="1169">
        <f t="shared" si="24"/>
        <v>55.555555555555557</v>
      </c>
      <c r="K66" s="1072">
        <f t="shared" si="26"/>
        <v>18</v>
      </c>
      <c r="L66" s="1074">
        <f t="shared" si="27"/>
        <v>10</v>
      </c>
      <c r="M66" s="1170">
        <f t="shared" si="25"/>
        <v>55.555555555555557</v>
      </c>
    </row>
    <row r="67" spans="1:14" customFormat="1" ht="15">
      <c r="A67" s="1337"/>
      <c r="B67" s="148"/>
      <c r="C67" s="925" t="s">
        <v>1788</v>
      </c>
      <c r="D67" s="88" t="s">
        <v>3783</v>
      </c>
      <c r="E67" s="1030"/>
      <c r="F67" s="1030"/>
      <c r="G67" s="1169" t="e">
        <f t="shared" si="23"/>
        <v>#DIV/0!</v>
      </c>
      <c r="H67" s="1030">
        <v>2</v>
      </c>
      <c r="I67" s="1030"/>
      <c r="J67" s="1169">
        <f t="shared" si="24"/>
        <v>0</v>
      </c>
      <c r="K67" s="1072">
        <f t="shared" si="26"/>
        <v>2</v>
      </c>
      <c r="L67" s="1074">
        <f t="shared" si="27"/>
        <v>0</v>
      </c>
      <c r="M67" s="1170">
        <f t="shared" si="25"/>
        <v>0</v>
      </c>
    </row>
    <row r="68" spans="1:14" customFormat="1" ht="15">
      <c r="A68" s="1337"/>
      <c r="B68" s="148"/>
      <c r="C68" s="925" t="s">
        <v>1789</v>
      </c>
      <c r="D68" s="88" t="s">
        <v>3784</v>
      </c>
      <c r="E68" s="1030"/>
      <c r="F68" s="1030"/>
      <c r="G68" s="1169" t="e">
        <f t="shared" si="23"/>
        <v>#DIV/0!</v>
      </c>
      <c r="H68" s="1030">
        <v>1</v>
      </c>
      <c r="I68" s="1030">
        <v>1</v>
      </c>
      <c r="J68" s="1169">
        <f t="shared" si="24"/>
        <v>100</v>
      </c>
      <c r="K68" s="1072">
        <f t="shared" si="26"/>
        <v>1</v>
      </c>
      <c r="L68" s="1074">
        <f t="shared" si="27"/>
        <v>1</v>
      </c>
      <c r="M68" s="1170">
        <f t="shared" si="25"/>
        <v>100</v>
      </c>
    </row>
    <row r="69" spans="1:14" ht="15">
      <c r="A69" s="1337"/>
      <c r="C69" s="925" t="s">
        <v>1790</v>
      </c>
      <c r="D69" s="88" t="s">
        <v>3785</v>
      </c>
      <c r="E69" s="1030"/>
      <c r="F69" s="1030"/>
      <c r="G69" s="1169" t="e">
        <f t="shared" si="23"/>
        <v>#DIV/0!</v>
      </c>
      <c r="H69" s="1030">
        <v>10</v>
      </c>
      <c r="I69" s="1030">
        <v>9</v>
      </c>
      <c r="J69" s="1169">
        <f t="shared" si="24"/>
        <v>90</v>
      </c>
      <c r="K69" s="1072">
        <f t="shared" si="26"/>
        <v>10</v>
      </c>
      <c r="L69" s="1074">
        <f t="shared" si="27"/>
        <v>9</v>
      </c>
      <c r="M69" s="1170">
        <f t="shared" si="25"/>
        <v>90</v>
      </c>
    </row>
    <row r="70" spans="1:14" ht="15">
      <c r="A70" s="1337"/>
      <c r="C70" s="925" t="s">
        <v>1791</v>
      </c>
      <c r="D70" s="88" t="s">
        <v>3786</v>
      </c>
      <c r="E70" s="1030"/>
      <c r="F70" s="1030"/>
      <c r="G70" s="1169" t="e">
        <f t="shared" si="23"/>
        <v>#DIV/0!</v>
      </c>
      <c r="H70" s="1030">
        <v>9</v>
      </c>
      <c r="I70" s="1030">
        <v>6</v>
      </c>
      <c r="J70" s="1169">
        <f t="shared" si="24"/>
        <v>66.666666666666657</v>
      </c>
      <c r="K70" s="1072">
        <f t="shared" si="26"/>
        <v>9</v>
      </c>
      <c r="L70" s="1074">
        <f t="shared" si="27"/>
        <v>6</v>
      </c>
      <c r="M70" s="1170">
        <f t="shared" si="25"/>
        <v>66.666666666666657</v>
      </c>
    </row>
    <row r="71" spans="1:14" s="78" customFormat="1" ht="15">
      <c r="A71" s="1337"/>
      <c r="B71" s="148"/>
      <c r="C71" s="925" t="s">
        <v>1792</v>
      </c>
      <c r="D71" s="88" t="s">
        <v>3787</v>
      </c>
      <c r="E71" s="1030"/>
      <c r="F71" s="1030"/>
      <c r="G71" s="1169" t="e">
        <f t="shared" si="23"/>
        <v>#DIV/0!</v>
      </c>
      <c r="H71" s="1030">
        <v>9</v>
      </c>
      <c r="I71" s="1030">
        <v>4</v>
      </c>
      <c r="J71" s="1169">
        <f t="shared" si="24"/>
        <v>44.444444444444443</v>
      </c>
      <c r="K71" s="1072">
        <f t="shared" si="26"/>
        <v>9</v>
      </c>
      <c r="L71" s="1074">
        <f t="shared" si="27"/>
        <v>4</v>
      </c>
      <c r="M71" s="1170">
        <f t="shared" si="25"/>
        <v>44.444444444444443</v>
      </c>
    </row>
    <row r="72" spans="1:14" ht="15">
      <c r="A72" s="1337"/>
      <c r="C72" s="925" t="s">
        <v>1793</v>
      </c>
      <c r="D72" s="88" t="s">
        <v>3788</v>
      </c>
      <c r="E72" s="1030"/>
      <c r="F72" s="1030"/>
      <c r="G72" s="1169" t="e">
        <f t="shared" si="23"/>
        <v>#DIV/0!</v>
      </c>
      <c r="H72" s="1075">
        <v>15</v>
      </c>
      <c r="I72" s="1075">
        <v>17</v>
      </c>
      <c r="J72" s="1169">
        <f t="shared" si="24"/>
        <v>113.33333333333333</v>
      </c>
      <c r="K72" s="1072">
        <f t="shared" si="26"/>
        <v>15</v>
      </c>
      <c r="L72" s="1074">
        <f t="shared" si="27"/>
        <v>17</v>
      </c>
      <c r="M72" s="1170">
        <f t="shared" si="25"/>
        <v>113.33333333333333</v>
      </c>
    </row>
    <row r="73" spans="1:14" ht="15">
      <c r="A73" s="1337"/>
      <c r="C73" s="925" t="s">
        <v>1794</v>
      </c>
      <c r="D73" s="88" t="s">
        <v>3789</v>
      </c>
      <c r="E73" s="1030"/>
      <c r="F73" s="1030"/>
      <c r="G73" s="1169" t="e">
        <f t="shared" si="23"/>
        <v>#DIV/0!</v>
      </c>
      <c r="H73" s="1030">
        <v>9</v>
      </c>
      <c r="I73" s="1030">
        <v>2</v>
      </c>
      <c r="J73" s="1169">
        <f t="shared" si="24"/>
        <v>22.222222222222221</v>
      </c>
      <c r="K73" s="1072">
        <f t="shared" si="26"/>
        <v>9</v>
      </c>
      <c r="L73" s="1074">
        <f t="shared" si="27"/>
        <v>2</v>
      </c>
      <c r="M73" s="1170">
        <f t="shared" si="25"/>
        <v>22.222222222222221</v>
      </c>
    </row>
    <row r="74" spans="1:14" ht="15">
      <c r="A74" s="1337"/>
      <c r="C74" s="939" t="s">
        <v>1795</v>
      </c>
      <c r="D74" s="945" t="s">
        <v>3790</v>
      </c>
      <c r="E74" s="1030"/>
      <c r="F74" s="1030"/>
      <c r="G74" s="1169" t="e">
        <f t="shared" si="23"/>
        <v>#DIV/0!</v>
      </c>
      <c r="H74" s="1030"/>
      <c r="I74" s="1030"/>
      <c r="J74" s="1169" t="e">
        <f t="shared" si="24"/>
        <v>#DIV/0!</v>
      </c>
      <c r="K74" s="1072">
        <f t="shared" si="26"/>
        <v>0</v>
      </c>
      <c r="L74" s="1074">
        <f t="shared" si="27"/>
        <v>0</v>
      </c>
      <c r="M74" s="1170" t="e">
        <f t="shared" si="25"/>
        <v>#DIV/0!</v>
      </c>
    </row>
    <row r="75" spans="1:14" s="78" customFormat="1" ht="15">
      <c r="A75" s="1337"/>
      <c r="B75" s="148"/>
      <c r="C75" s="925" t="s">
        <v>1796</v>
      </c>
      <c r="D75" s="88" t="s">
        <v>3791</v>
      </c>
      <c r="E75" s="1030"/>
      <c r="F75" s="1030"/>
      <c r="G75" s="1169" t="e">
        <f t="shared" si="23"/>
        <v>#DIV/0!</v>
      </c>
      <c r="H75" s="1030">
        <v>3</v>
      </c>
      <c r="I75" s="1030">
        <v>2</v>
      </c>
      <c r="J75" s="1169">
        <f t="shared" si="24"/>
        <v>66.666666666666657</v>
      </c>
      <c r="K75" s="1072">
        <f t="shared" si="26"/>
        <v>3</v>
      </c>
      <c r="L75" s="1074">
        <f t="shared" si="27"/>
        <v>2</v>
      </c>
      <c r="M75" s="1170">
        <f t="shared" si="25"/>
        <v>66.666666666666657</v>
      </c>
      <c r="N75" s="946" t="s">
        <v>3792</v>
      </c>
    </row>
    <row r="76" spans="1:14" s="78" customFormat="1" ht="15">
      <c r="A76" s="1337"/>
      <c r="B76" s="148"/>
      <c r="C76" s="925" t="s">
        <v>1797</v>
      </c>
      <c r="D76" s="88" t="s">
        <v>3793</v>
      </c>
      <c r="E76" s="1030"/>
      <c r="F76" s="1030"/>
      <c r="G76" s="1169" t="e">
        <f t="shared" si="23"/>
        <v>#DIV/0!</v>
      </c>
      <c r="H76" s="1030">
        <v>1</v>
      </c>
      <c r="I76" s="1030"/>
      <c r="J76" s="1169">
        <f t="shared" si="24"/>
        <v>0</v>
      </c>
      <c r="K76" s="1072">
        <f t="shared" si="26"/>
        <v>1</v>
      </c>
      <c r="L76" s="1074">
        <f t="shared" si="27"/>
        <v>0</v>
      </c>
      <c r="M76" s="1170">
        <f t="shared" si="25"/>
        <v>0</v>
      </c>
    </row>
    <row r="77" spans="1:14" s="78" customFormat="1" ht="15">
      <c r="A77" s="1337"/>
      <c r="B77" s="148"/>
      <c r="C77" s="925" t="s">
        <v>1798</v>
      </c>
      <c r="D77" s="88" t="s">
        <v>3794</v>
      </c>
      <c r="E77" s="1030"/>
      <c r="F77" s="1030"/>
      <c r="G77" s="1169" t="e">
        <f t="shared" si="23"/>
        <v>#DIV/0!</v>
      </c>
      <c r="H77" s="1030">
        <v>2</v>
      </c>
      <c r="I77" s="1030"/>
      <c r="J77" s="1169">
        <f t="shared" si="24"/>
        <v>0</v>
      </c>
      <c r="K77" s="1072">
        <f t="shared" si="26"/>
        <v>2</v>
      </c>
      <c r="L77" s="1074">
        <f t="shared" si="27"/>
        <v>0</v>
      </c>
      <c r="M77" s="1170">
        <f t="shared" si="25"/>
        <v>0</v>
      </c>
    </row>
    <row r="78" spans="1:14" ht="15">
      <c r="A78" s="1337"/>
      <c r="C78" s="925" t="s">
        <v>1799</v>
      </c>
      <c r="D78" s="947" t="s">
        <v>3795</v>
      </c>
      <c r="E78" s="1030"/>
      <c r="F78" s="1030"/>
      <c r="G78" s="1169" t="e">
        <f t="shared" si="23"/>
        <v>#DIV/0!</v>
      </c>
      <c r="H78" s="1075"/>
      <c r="I78" s="1075"/>
      <c r="J78" s="1169" t="e">
        <f t="shared" si="24"/>
        <v>#DIV/0!</v>
      </c>
      <c r="K78" s="1072">
        <f t="shared" si="26"/>
        <v>0</v>
      </c>
      <c r="L78" s="1074">
        <f t="shared" si="27"/>
        <v>0</v>
      </c>
      <c r="M78" s="1170" t="e">
        <f t="shared" si="25"/>
        <v>#DIV/0!</v>
      </c>
    </row>
    <row r="79" spans="1:14" ht="15">
      <c r="A79" s="1337"/>
      <c r="C79" s="925" t="s">
        <v>1800</v>
      </c>
      <c r="D79" s="947" t="s">
        <v>3796</v>
      </c>
      <c r="E79" s="1075"/>
      <c r="F79" s="1075"/>
      <c r="G79" s="1169" t="e">
        <f t="shared" si="23"/>
        <v>#DIV/0!</v>
      </c>
      <c r="H79" s="1075"/>
      <c r="I79" s="1075"/>
      <c r="J79" s="1169" t="e">
        <f t="shared" si="24"/>
        <v>#DIV/0!</v>
      </c>
      <c r="K79" s="1072">
        <f t="shared" si="26"/>
        <v>0</v>
      </c>
      <c r="L79" s="1074">
        <f t="shared" si="27"/>
        <v>0</v>
      </c>
      <c r="M79" s="1170" t="e">
        <f t="shared" si="25"/>
        <v>#DIV/0!</v>
      </c>
    </row>
    <row r="80" spans="1:14" ht="15">
      <c r="A80" s="1337"/>
      <c r="C80" s="925" t="s">
        <v>1801</v>
      </c>
      <c r="D80" s="947" t="s">
        <v>3797</v>
      </c>
      <c r="E80" s="1075"/>
      <c r="F80" s="1075"/>
      <c r="G80" s="1169" t="e">
        <f t="shared" si="23"/>
        <v>#DIV/0!</v>
      </c>
      <c r="H80" s="1075"/>
      <c r="I80" s="1075">
        <v>1</v>
      </c>
      <c r="J80" s="1169" t="e">
        <f t="shared" si="24"/>
        <v>#DIV/0!</v>
      </c>
      <c r="K80" s="1072">
        <f t="shared" si="26"/>
        <v>0</v>
      </c>
      <c r="L80" s="1074">
        <f t="shared" si="27"/>
        <v>1</v>
      </c>
      <c r="M80" s="1170" t="e">
        <f t="shared" si="25"/>
        <v>#DIV/0!</v>
      </c>
    </row>
    <row r="81" spans="1:13" s="78" customFormat="1" ht="15">
      <c r="A81" s="1337"/>
      <c r="B81" s="148"/>
      <c r="C81" s="925" t="s">
        <v>1802</v>
      </c>
      <c r="D81" s="947" t="s">
        <v>3798</v>
      </c>
      <c r="E81" s="1030"/>
      <c r="F81" s="1030"/>
      <c r="G81" s="1169" t="e">
        <f t="shared" si="23"/>
        <v>#DIV/0!</v>
      </c>
      <c r="H81" s="1030">
        <v>1</v>
      </c>
      <c r="I81" s="1030"/>
      <c r="J81" s="1169">
        <f t="shared" si="24"/>
        <v>0</v>
      </c>
      <c r="K81" s="1072">
        <f t="shared" si="26"/>
        <v>1</v>
      </c>
      <c r="L81" s="1074">
        <f t="shared" si="27"/>
        <v>0</v>
      </c>
      <c r="M81" s="1170">
        <f t="shared" si="25"/>
        <v>0</v>
      </c>
    </row>
    <row r="82" spans="1:13" s="78" customFormat="1" ht="15">
      <c r="A82" s="1337"/>
      <c r="B82" s="148"/>
      <c r="C82" s="925" t="s">
        <v>1803</v>
      </c>
      <c r="D82" s="947" t="s">
        <v>3799</v>
      </c>
      <c r="E82" s="1072"/>
      <c r="F82" s="1072"/>
      <c r="G82" s="1169" t="e">
        <f t="shared" si="23"/>
        <v>#DIV/0!</v>
      </c>
      <c r="H82" s="1030"/>
      <c r="I82" s="1030"/>
      <c r="J82" s="1169" t="e">
        <f t="shared" si="24"/>
        <v>#DIV/0!</v>
      </c>
      <c r="K82" s="1072">
        <f t="shared" si="26"/>
        <v>0</v>
      </c>
      <c r="L82" s="1074">
        <f t="shared" si="27"/>
        <v>0</v>
      </c>
      <c r="M82" s="1170" t="e">
        <f t="shared" si="25"/>
        <v>#DIV/0!</v>
      </c>
    </row>
    <row r="83" spans="1:13" s="78" customFormat="1" ht="15">
      <c r="A83" s="1337"/>
      <c r="B83" s="148"/>
      <c r="C83" s="925" t="s">
        <v>1804</v>
      </c>
      <c r="D83" s="947" t="s">
        <v>3781</v>
      </c>
      <c r="E83" s="1072"/>
      <c r="F83" s="1072"/>
      <c r="G83" s="1169" t="e">
        <f t="shared" si="23"/>
        <v>#DIV/0!</v>
      </c>
      <c r="H83" s="1030">
        <v>1</v>
      </c>
      <c r="I83" s="1030"/>
      <c r="J83" s="1169">
        <f t="shared" si="24"/>
        <v>0</v>
      </c>
      <c r="K83" s="1072">
        <f t="shared" si="26"/>
        <v>1</v>
      </c>
      <c r="L83" s="1074">
        <f t="shared" si="27"/>
        <v>0</v>
      </c>
      <c r="M83" s="1170">
        <f t="shared" si="25"/>
        <v>0</v>
      </c>
    </row>
    <row r="84" spans="1:13" ht="15">
      <c r="A84" s="1337"/>
      <c r="C84" s="925" t="s">
        <v>1805</v>
      </c>
      <c r="D84" s="88" t="s">
        <v>3800</v>
      </c>
      <c r="E84" s="1072"/>
      <c r="F84" s="1072"/>
      <c r="G84" s="1169" t="e">
        <f t="shared" si="23"/>
        <v>#DIV/0!</v>
      </c>
      <c r="H84" s="1030"/>
      <c r="I84" s="1030"/>
      <c r="J84" s="1169" t="e">
        <f t="shared" si="24"/>
        <v>#DIV/0!</v>
      </c>
      <c r="K84" s="1072">
        <f t="shared" si="26"/>
        <v>0</v>
      </c>
      <c r="L84" s="1074">
        <f t="shared" si="27"/>
        <v>0</v>
      </c>
      <c r="M84" s="1170" t="e">
        <f t="shared" si="25"/>
        <v>#DIV/0!</v>
      </c>
    </row>
    <row r="85" spans="1:13" ht="15">
      <c r="A85" s="1337"/>
      <c r="C85" s="925" t="s">
        <v>1806</v>
      </c>
      <c r="D85" s="947" t="s">
        <v>3801</v>
      </c>
      <c r="E85" s="1072"/>
      <c r="F85" s="1072"/>
      <c r="G85" s="1169" t="e">
        <f t="shared" si="23"/>
        <v>#DIV/0!</v>
      </c>
      <c r="H85" s="1030">
        <v>1</v>
      </c>
      <c r="I85" s="1030"/>
      <c r="J85" s="1169">
        <f t="shared" si="24"/>
        <v>0</v>
      </c>
      <c r="K85" s="1072">
        <f t="shared" si="26"/>
        <v>1</v>
      </c>
      <c r="L85" s="1074">
        <f t="shared" si="27"/>
        <v>0</v>
      </c>
      <c r="M85" s="1170">
        <f t="shared" si="25"/>
        <v>0</v>
      </c>
    </row>
    <row r="86" spans="1:13" ht="15">
      <c r="A86" s="1337"/>
      <c r="C86" s="925" t="s">
        <v>1807</v>
      </c>
      <c r="D86" s="947" t="s">
        <v>3802</v>
      </c>
      <c r="E86" s="1072"/>
      <c r="F86" s="1072"/>
      <c r="G86" s="1169" t="e">
        <f t="shared" si="23"/>
        <v>#DIV/0!</v>
      </c>
      <c r="H86" s="1030"/>
      <c r="I86" s="1030"/>
      <c r="J86" s="1169" t="e">
        <f t="shared" si="24"/>
        <v>#DIV/0!</v>
      </c>
      <c r="K86" s="1072">
        <f t="shared" si="26"/>
        <v>0</v>
      </c>
      <c r="L86" s="1074">
        <f t="shared" si="27"/>
        <v>0</v>
      </c>
      <c r="M86" s="1170" t="e">
        <f t="shared" si="25"/>
        <v>#DIV/0!</v>
      </c>
    </row>
    <row r="87" spans="1:13" ht="15">
      <c r="A87" s="1337"/>
      <c r="C87" s="925" t="s">
        <v>125</v>
      </c>
      <c r="D87" s="88" t="s">
        <v>3803</v>
      </c>
      <c r="E87" s="1072"/>
      <c r="F87" s="1072"/>
      <c r="G87" s="1169" t="e">
        <f t="shared" si="23"/>
        <v>#DIV/0!</v>
      </c>
      <c r="H87" s="1075">
        <v>1</v>
      </c>
      <c r="I87" s="1075">
        <v>1</v>
      </c>
      <c r="J87" s="1169">
        <f t="shared" si="24"/>
        <v>100</v>
      </c>
      <c r="K87" s="1072">
        <f t="shared" si="26"/>
        <v>1</v>
      </c>
      <c r="L87" s="1074">
        <f t="shared" si="27"/>
        <v>1</v>
      </c>
      <c r="M87" s="1170">
        <f t="shared" si="25"/>
        <v>100</v>
      </c>
    </row>
    <row r="88" spans="1:13" ht="15">
      <c r="A88" s="1337"/>
      <c r="C88" s="925" t="s">
        <v>1808</v>
      </c>
      <c r="D88" s="947" t="s">
        <v>3804</v>
      </c>
      <c r="E88" s="1072"/>
      <c r="F88" s="1072"/>
      <c r="G88" s="1169" t="e">
        <f t="shared" si="23"/>
        <v>#DIV/0!</v>
      </c>
      <c r="H88" s="1075">
        <v>1</v>
      </c>
      <c r="I88" s="1075">
        <v>1</v>
      </c>
      <c r="J88" s="1169">
        <f t="shared" si="24"/>
        <v>100</v>
      </c>
      <c r="K88" s="1072">
        <f t="shared" si="26"/>
        <v>1</v>
      </c>
      <c r="L88" s="1074">
        <f t="shared" si="27"/>
        <v>1</v>
      </c>
      <c r="M88" s="1170">
        <f t="shared" si="25"/>
        <v>100</v>
      </c>
    </row>
    <row r="89" spans="1:13" ht="15">
      <c r="A89" s="1337"/>
      <c r="C89" s="925" t="s">
        <v>1809</v>
      </c>
      <c r="D89" s="947" t="s">
        <v>3805</v>
      </c>
      <c r="E89" s="1072"/>
      <c r="F89" s="1072"/>
      <c r="G89" s="1169" t="e">
        <f t="shared" si="23"/>
        <v>#DIV/0!</v>
      </c>
      <c r="H89" s="1075">
        <v>3</v>
      </c>
      <c r="I89" s="1075">
        <v>3</v>
      </c>
      <c r="J89" s="1169">
        <f t="shared" si="24"/>
        <v>100</v>
      </c>
      <c r="K89" s="1072">
        <f t="shared" si="26"/>
        <v>3</v>
      </c>
      <c r="L89" s="1074">
        <f t="shared" si="27"/>
        <v>3</v>
      </c>
      <c r="M89" s="1170">
        <f t="shared" si="25"/>
        <v>100</v>
      </c>
    </row>
    <row r="90" spans="1:13" ht="15">
      <c r="A90" s="1337"/>
      <c r="C90" s="925" t="s">
        <v>1810</v>
      </c>
      <c r="D90" s="947" t="s">
        <v>3806</v>
      </c>
      <c r="E90" s="1072"/>
      <c r="F90" s="1072"/>
      <c r="G90" s="1169" t="e">
        <f t="shared" si="23"/>
        <v>#DIV/0!</v>
      </c>
      <c r="H90" s="1075"/>
      <c r="I90" s="1075"/>
      <c r="J90" s="1169" t="e">
        <f t="shared" si="24"/>
        <v>#DIV/0!</v>
      </c>
      <c r="K90" s="1072">
        <f t="shared" ref="K90:K121" si="28">E90+H90</f>
        <v>0</v>
      </c>
      <c r="L90" s="1074">
        <f t="shared" ref="L90:L121" si="29">F90+I90</f>
        <v>0</v>
      </c>
      <c r="M90" s="1170" t="e">
        <f t="shared" si="25"/>
        <v>#DIV/0!</v>
      </c>
    </row>
    <row r="91" spans="1:13" ht="15">
      <c r="A91" s="1337"/>
      <c r="C91" s="925" t="s">
        <v>1811</v>
      </c>
      <c r="D91" s="947" t="s">
        <v>3807</v>
      </c>
      <c r="E91" s="1072"/>
      <c r="F91" s="1072"/>
      <c r="G91" s="1169" t="e">
        <f t="shared" si="23"/>
        <v>#DIV/0!</v>
      </c>
      <c r="H91" s="1075">
        <v>5</v>
      </c>
      <c r="I91" s="1075">
        <v>4</v>
      </c>
      <c r="J91" s="1169">
        <f t="shared" si="24"/>
        <v>80</v>
      </c>
      <c r="K91" s="1072">
        <f t="shared" si="28"/>
        <v>5</v>
      </c>
      <c r="L91" s="1074">
        <f t="shared" si="29"/>
        <v>4</v>
      </c>
      <c r="M91" s="1170">
        <f t="shared" si="25"/>
        <v>80</v>
      </c>
    </row>
    <row r="92" spans="1:13" s="78" customFormat="1" ht="15">
      <c r="A92" s="1337"/>
      <c r="B92" s="148"/>
      <c r="C92" s="925" t="s">
        <v>1812</v>
      </c>
      <c r="D92" s="947" t="s">
        <v>3808</v>
      </c>
      <c r="E92" s="1072"/>
      <c r="F92" s="1072"/>
      <c r="G92" s="1169" t="e">
        <f t="shared" si="23"/>
        <v>#DIV/0!</v>
      </c>
      <c r="H92" s="1075">
        <v>1</v>
      </c>
      <c r="I92" s="1075"/>
      <c r="J92" s="1169">
        <f t="shared" si="24"/>
        <v>0</v>
      </c>
      <c r="K92" s="1072">
        <f t="shared" si="28"/>
        <v>1</v>
      </c>
      <c r="L92" s="1074">
        <f t="shared" si="29"/>
        <v>0</v>
      </c>
      <c r="M92" s="1170">
        <f t="shared" si="25"/>
        <v>0</v>
      </c>
    </row>
    <row r="93" spans="1:13" s="78" customFormat="1" ht="15">
      <c r="A93" s="1337"/>
      <c r="B93" s="148"/>
      <c r="C93" s="925" t="s">
        <v>1813</v>
      </c>
      <c r="D93" s="88" t="s">
        <v>3809</v>
      </c>
      <c r="E93" s="1060"/>
      <c r="F93" s="1060"/>
      <c r="G93" s="1169" t="e">
        <f t="shared" si="23"/>
        <v>#DIV/0!</v>
      </c>
      <c r="H93" s="1030"/>
      <c r="I93" s="1030"/>
      <c r="J93" s="1169" t="e">
        <f t="shared" si="24"/>
        <v>#DIV/0!</v>
      </c>
      <c r="K93" s="1072">
        <f t="shared" si="28"/>
        <v>0</v>
      </c>
      <c r="L93" s="1074">
        <f t="shared" si="29"/>
        <v>0</v>
      </c>
      <c r="M93" s="1170" t="e">
        <f t="shared" si="25"/>
        <v>#DIV/0!</v>
      </c>
    </row>
    <row r="94" spans="1:13" s="78" customFormat="1" ht="15">
      <c r="A94" s="1337"/>
      <c r="B94" s="148"/>
      <c r="C94" s="925" t="s">
        <v>1814</v>
      </c>
      <c r="D94" s="88" t="s">
        <v>3810</v>
      </c>
      <c r="E94" s="1072"/>
      <c r="F94" s="1072"/>
      <c r="G94" s="1169" t="e">
        <f t="shared" si="23"/>
        <v>#DIV/0!</v>
      </c>
      <c r="H94" s="1075"/>
      <c r="I94" s="1075"/>
      <c r="J94" s="1169" t="e">
        <f t="shared" si="24"/>
        <v>#DIV/0!</v>
      </c>
      <c r="K94" s="1072">
        <f t="shared" si="28"/>
        <v>0</v>
      </c>
      <c r="L94" s="1074">
        <f t="shared" si="29"/>
        <v>0</v>
      </c>
      <c r="M94" s="1170" t="e">
        <f t="shared" si="25"/>
        <v>#DIV/0!</v>
      </c>
    </row>
    <row r="95" spans="1:13" ht="15">
      <c r="A95" s="1337"/>
      <c r="C95" s="925" t="s">
        <v>1815</v>
      </c>
      <c r="D95" s="88" t="s">
        <v>3811</v>
      </c>
      <c r="E95" s="1075"/>
      <c r="F95" s="1075"/>
      <c r="G95" s="1169" t="e">
        <f t="shared" si="23"/>
        <v>#DIV/0!</v>
      </c>
      <c r="H95" s="1075"/>
      <c r="I95" s="1075"/>
      <c r="J95" s="1169" t="e">
        <f t="shared" si="24"/>
        <v>#DIV/0!</v>
      </c>
      <c r="K95" s="1072">
        <f t="shared" si="28"/>
        <v>0</v>
      </c>
      <c r="L95" s="1074">
        <f t="shared" si="29"/>
        <v>0</v>
      </c>
      <c r="M95" s="1170" t="e">
        <f t="shared" si="25"/>
        <v>#DIV/0!</v>
      </c>
    </row>
    <row r="96" spans="1:13" ht="15">
      <c r="A96" s="1337"/>
      <c r="C96" s="925" t="s">
        <v>1816</v>
      </c>
      <c r="D96" s="943" t="s">
        <v>3812</v>
      </c>
      <c r="E96" s="1075"/>
      <c r="F96" s="1075"/>
      <c r="G96" s="1169" t="e">
        <f t="shared" si="23"/>
        <v>#DIV/0!</v>
      </c>
      <c r="H96" s="1075">
        <v>6</v>
      </c>
      <c r="I96" s="1075">
        <v>3</v>
      </c>
      <c r="J96" s="1169">
        <f t="shared" si="24"/>
        <v>50</v>
      </c>
      <c r="K96" s="1072">
        <f t="shared" si="28"/>
        <v>6</v>
      </c>
      <c r="L96" s="1074">
        <f t="shared" si="29"/>
        <v>3</v>
      </c>
      <c r="M96" s="1170">
        <f t="shared" si="25"/>
        <v>50</v>
      </c>
    </row>
    <row r="97" spans="1:13" ht="15">
      <c r="A97" s="1337"/>
      <c r="C97" s="925" t="s">
        <v>1817</v>
      </c>
      <c r="D97" s="943" t="s">
        <v>3813</v>
      </c>
      <c r="E97" s="1075"/>
      <c r="F97" s="1075"/>
      <c r="G97" s="1169" t="e">
        <f t="shared" si="23"/>
        <v>#DIV/0!</v>
      </c>
      <c r="H97" s="1075"/>
      <c r="I97" s="1075"/>
      <c r="J97" s="1169" t="e">
        <f t="shared" si="24"/>
        <v>#DIV/0!</v>
      </c>
      <c r="K97" s="1072">
        <f t="shared" si="28"/>
        <v>0</v>
      </c>
      <c r="L97" s="1074">
        <f t="shared" si="29"/>
        <v>0</v>
      </c>
      <c r="M97" s="1170" t="e">
        <f t="shared" si="25"/>
        <v>#DIV/0!</v>
      </c>
    </row>
    <row r="98" spans="1:13" ht="15">
      <c r="A98" s="1337"/>
      <c r="C98" s="925" t="s">
        <v>1818</v>
      </c>
      <c r="D98" s="943" t="s">
        <v>3814</v>
      </c>
      <c r="E98" s="1075"/>
      <c r="F98" s="1075"/>
      <c r="G98" s="1169" t="e">
        <f t="shared" si="23"/>
        <v>#DIV/0!</v>
      </c>
      <c r="H98" s="1075"/>
      <c r="I98" s="1075"/>
      <c r="J98" s="1169" t="e">
        <f t="shared" si="24"/>
        <v>#DIV/0!</v>
      </c>
      <c r="K98" s="1072">
        <f t="shared" si="28"/>
        <v>0</v>
      </c>
      <c r="L98" s="1074">
        <f t="shared" si="29"/>
        <v>0</v>
      </c>
      <c r="M98" s="1170" t="e">
        <f t="shared" si="25"/>
        <v>#DIV/0!</v>
      </c>
    </row>
    <row r="99" spans="1:13" ht="15">
      <c r="A99" s="1337"/>
      <c r="C99" s="925" t="s">
        <v>1819</v>
      </c>
      <c r="D99" s="943" t="s">
        <v>3815</v>
      </c>
      <c r="E99" s="1075"/>
      <c r="F99" s="1075"/>
      <c r="G99" s="1169" t="e">
        <f t="shared" si="23"/>
        <v>#DIV/0!</v>
      </c>
      <c r="H99" s="1075"/>
      <c r="I99" s="1075"/>
      <c r="J99" s="1169" t="e">
        <f t="shared" si="24"/>
        <v>#DIV/0!</v>
      </c>
      <c r="K99" s="1072">
        <f t="shared" si="28"/>
        <v>0</v>
      </c>
      <c r="L99" s="1074">
        <f t="shared" si="29"/>
        <v>0</v>
      </c>
      <c r="M99" s="1170" t="e">
        <f t="shared" si="25"/>
        <v>#DIV/0!</v>
      </c>
    </row>
    <row r="100" spans="1:13" ht="15">
      <c r="A100" s="1337"/>
      <c r="C100" s="925" t="s">
        <v>1820</v>
      </c>
      <c r="D100" s="943" t="s">
        <v>3816</v>
      </c>
      <c r="E100" s="1075"/>
      <c r="F100" s="1075"/>
      <c r="G100" s="1169" t="e">
        <f t="shared" si="23"/>
        <v>#DIV/0!</v>
      </c>
      <c r="H100" s="1075"/>
      <c r="I100" s="1075"/>
      <c r="J100" s="1169" t="e">
        <f t="shared" si="24"/>
        <v>#DIV/0!</v>
      </c>
      <c r="K100" s="1072">
        <f t="shared" si="28"/>
        <v>0</v>
      </c>
      <c r="L100" s="1074">
        <f t="shared" si="29"/>
        <v>0</v>
      </c>
      <c r="M100" s="1170" t="e">
        <f t="shared" si="25"/>
        <v>#DIV/0!</v>
      </c>
    </row>
    <row r="101" spans="1:13" s="78" customFormat="1" ht="15">
      <c r="A101" s="1337"/>
      <c r="B101" s="148"/>
      <c r="C101" s="925" t="s">
        <v>1821</v>
      </c>
      <c r="D101" s="943" t="s">
        <v>3817</v>
      </c>
      <c r="E101" s="1075"/>
      <c r="F101" s="1075"/>
      <c r="G101" s="1169" t="e">
        <f t="shared" si="23"/>
        <v>#DIV/0!</v>
      </c>
      <c r="H101" s="1075"/>
      <c r="I101" s="1075"/>
      <c r="J101" s="1169" t="e">
        <f t="shared" si="24"/>
        <v>#DIV/0!</v>
      </c>
      <c r="K101" s="1072">
        <f t="shared" si="28"/>
        <v>0</v>
      </c>
      <c r="L101" s="1074">
        <f t="shared" si="29"/>
        <v>0</v>
      </c>
      <c r="M101" s="1170" t="e">
        <f t="shared" si="25"/>
        <v>#DIV/0!</v>
      </c>
    </row>
    <row r="102" spans="1:13" s="78" customFormat="1" ht="15">
      <c r="A102" s="1337"/>
      <c r="B102" s="148"/>
      <c r="C102" s="925" t="s">
        <v>1793</v>
      </c>
      <c r="D102" s="88" t="s">
        <v>3788</v>
      </c>
      <c r="E102" s="1075"/>
      <c r="F102" s="1075"/>
      <c r="G102" s="1169" t="e">
        <f t="shared" si="23"/>
        <v>#DIV/0!</v>
      </c>
      <c r="H102" s="1075"/>
      <c r="I102" s="1075"/>
      <c r="J102" s="1169" t="e">
        <f t="shared" si="24"/>
        <v>#DIV/0!</v>
      </c>
      <c r="K102" s="1072">
        <f t="shared" si="28"/>
        <v>0</v>
      </c>
      <c r="L102" s="1074">
        <f t="shared" si="29"/>
        <v>0</v>
      </c>
      <c r="M102" s="1170" t="e">
        <f t="shared" si="25"/>
        <v>#DIV/0!</v>
      </c>
    </row>
    <row r="103" spans="1:13" s="78" customFormat="1" ht="15">
      <c r="A103" s="1337"/>
      <c r="B103" s="148"/>
      <c r="C103" s="925" t="s">
        <v>1822</v>
      </c>
      <c r="D103" s="943" t="s">
        <v>3818</v>
      </c>
      <c r="E103" s="1075"/>
      <c r="F103" s="1075"/>
      <c r="G103" s="1169" t="e">
        <f t="shared" si="23"/>
        <v>#DIV/0!</v>
      </c>
      <c r="H103" s="1075">
        <v>3</v>
      </c>
      <c r="I103" s="1075">
        <v>1</v>
      </c>
      <c r="J103" s="1169">
        <f t="shared" si="24"/>
        <v>33.333333333333329</v>
      </c>
      <c r="K103" s="1072">
        <f t="shared" si="28"/>
        <v>3</v>
      </c>
      <c r="L103" s="1074">
        <f t="shared" si="29"/>
        <v>1</v>
      </c>
      <c r="M103" s="1170">
        <f t="shared" si="25"/>
        <v>33.333333333333329</v>
      </c>
    </row>
    <row r="104" spans="1:13" s="78" customFormat="1" ht="15">
      <c r="A104" s="1337"/>
      <c r="B104" s="148"/>
      <c r="C104" s="925" t="s">
        <v>1823</v>
      </c>
      <c r="D104" s="943" t="s">
        <v>3819</v>
      </c>
      <c r="E104" s="1075"/>
      <c r="F104" s="1075"/>
      <c r="G104" s="1169" t="e">
        <f t="shared" si="23"/>
        <v>#DIV/0!</v>
      </c>
      <c r="H104" s="1075"/>
      <c r="I104" s="1075"/>
      <c r="J104" s="1169" t="e">
        <f t="shared" si="24"/>
        <v>#DIV/0!</v>
      </c>
      <c r="K104" s="1072">
        <f t="shared" si="28"/>
        <v>0</v>
      </c>
      <c r="L104" s="1074">
        <f t="shared" si="29"/>
        <v>0</v>
      </c>
      <c r="M104" s="1170" t="e">
        <f t="shared" si="25"/>
        <v>#DIV/0!</v>
      </c>
    </row>
    <row r="105" spans="1:13" s="78" customFormat="1" ht="15">
      <c r="A105" s="1337"/>
      <c r="B105" s="148"/>
      <c r="C105" s="925" t="s">
        <v>1824</v>
      </c>
      <c r="D105" s="943" t="s">
        <v>3820</v>
      </c>
      <c r="E105" s="1075"/>
      <c r="F105" s="1075"/>
      <c r="G105" s="1169" t="e">
        <f t="shared" si="23"/>
        <v>#DIV/0!</v>
      </c>
      <c r="H105" s="1075"/>
      <c r="I105" s="1075"/>
      <c r="J105" s="1169" t="e">
        <f t="shared" si="24"/>
        <v>#DIV/0!</v>
      </c>
      <c r="K105" s="1072">
        <f t="shared" si="28"/>
        <v>0</v>
      </c>
      <c r="L105" s="1074">
        <f t="shared" si="29"/>
        <v>0</v>
      </c>
      <c r="M105" s="1170" t="e">
        <f t="shared" si="25"/>
        <v>#DIV/0!</v>
      </c>
    </row>
    <row r="106" spans="1:13" s="78" customFormat="1" ht="15">
      <c r="A106" s="1337"/>
      <c r="B106" s="148"/>
      <c r="C106" s="925" t="s">
        <v>1825</v>
      </c>
      <c r="D106" s="943" t="s">
        <v>3821</v>
      </c>
      <c r="E106" s="1075"/>
      <c r="F106" s="1075"/>
      <c r="G106" s="1169" t="e">
        <f t="shared" si="23"/>
        <v>#DIV/0!</v>
      </c>
      <c r="H106" s="1075"/>
      <c r="I106" s="1075"/>
      <c r="J106" s="1169" t="e">
        <f t="shared" si="24"/>
        <v>#DIV/0!</v>
      </c>
      <c r="K106" s="1072">
        <f t="shared" si="28"/>
        <v>0</v>
      </c>
      <c r="L106" s="1074">
        <f t="shared" si="29"/>
        <v>0</v>
      </c>
      <c r="M106" s="1170" t="e">
        <f t="shared" si="25"/>
        <v>#DIV/0!</v>
      </c>
    </row>
    <row r="107" spans="1:13" s="78" customFormat="1" ht="15">
      <c r="A107" s="1337"/>
      <c r="B107" s="148"/>
      <c r="C107" s="925" t="s">
        <v>1826</v>
      </c>
      <c r="D107" s="943" t="s">
        <v>3822</v>
      </c>
      <c r="E107" s="1075"/>
      <c r="F107" s="1075"/>
      <c r="G107" s="1169" t="e">
        <f t="shared" si="23"/>
        <v>#DIV/0!</v>
      </c>
      <c r="H107" s="1075"/>
      <c r="I107" s="1075">
        <v>1</v>
      </c>
      <c r="J107" s="1169" t="e">
        <f t="shared" si="24"/>
        <v>#DIV/0!</v>
      </c>
      <c r="K107" s="1072">
        <f t="shared" si="28"/>
        <v>0</v>
      </c>
      <c r="L107" s="1074">
        <f t="shared" si="29"/>
        <v>1</v>
      </c>
      <c r="M107" s="1170" t="e">
        <f t="shared" si="25"/>
        <v>#DIV/0!</v>
      </c>
    </row>
    <row r="108" spans="1:13" ht="15">
      <c r="A108" s="1337"/>
      <c r="C108" s="925" t="s">
        <v>1827</v>
      </c>
      <c r="D108" s="943" t="s">
        <v>3823</v>
      </c>
      <c r="E108" s="1075"/>
      <c r="F108" s="1075"/>
      <c r="G108" s="1169" t="e">
        <f t="shared" si="23"/>
        <v>#DIV/0!</v>
      </c>
      <c r="H108" s="1075">
        <v>1</v>
      </c>
      <c r="I108" s="1075"/>
      <c r="J108" s="1169">
        <f t="shared" si="24"/>
        <v>0</v>
      </c>
      <c r="K108" s="1072">
        <f t="shared" si="28"/>
        <v>1</v>
      </c>
      <c r="L108" s="1074">
        <f t="shared" si="29"/>
        <v>0</v>
      </c>
      <c r="M108" s="1170">
        <f t="shared" si="25"/>
        <v>0</v>
      </c>
    </row>
    <row r="109" spans="1:13" ht="15">
      <c r="A109" s="1337"/>
      <c r="C109" s="925" t="s">
        <v>1828</v>
      </c>
      <c r="D109" s="943" t="s">
        <v>3824</v>
      </c>
      <c r="E109" s="1075"/>
      <c r="F109" s="1075"/>
      <c r="G109" s="1169" t="e">
        <f t="shared" si="23"/>
        <v>#DIV/0!</v>
      </c>
      <c r="H109" s="1075"/>
      <c r="I109" s="1075"/>
      <c r="J109" s="1169" t="e">
        <f t="shared" si="24"/>
        <v>#DIV/0!</v>
      </c>
      <c r="K109" s="1072">
        <f t="shared" si="28"/>
        <v>0</v>
      </c>
      <c r="L109" s="1074">
        <f t="shared" si="29"/>
        <v>0</v>
      </c>
      <c r="M109" s="1170" t="e">
        <f t="shared" si="25"/>
        <v>#DIV/0!</v>
      </c>
    </row>
    <row r="110" spans="1:13" ht="15">
      <c r="A110" s="1337"/>
      <c r="C110" s="925" t="s">
        <v>1806</v>
      </c>
      <c r="D110" s="943" t="s">
        <v>3801</v>
      </c>
      <c r="E110" s="1075"/>
      <c r="F110" s="1075"/>
      <c r="G110" s="1169" t="e">
        <f t="shared" si="23"/>
        <v>#DIV/0!</v>
      </c>
      <c r="H110" s="1075"/>
      <c r="I110" s="1075"/>
      <c r="J110" s="1169" t="e">
        <f t="shared" si="24"/>
        <v>#DIV/0!</v>
      </c>
      <c r="K110" s="1072">
        <f t="shared" si="28"/>
        <v>0</v>
      </c>
      <c r="L110" s="1074">
        <f t="shared" si="29"/>
        <v>0</v>
      </c>
      <c r="M110" s="1170" t="e">
        <f t="shared" si="25"/>
        <v>#DIV/0!</v>
      </c>
    </row>
    <row r="111" spans="1:13" ht="15">
      <c r="A111" s="1337"/>
      <c r="C111" s="925" t="s">
        <v>1829</v>
      </c>
      <c r="D111" s="943" t="s">
        <v>3825</v>
      </c>
      <c r="E111" s="1075"/>
      <c r="F111" s="1075"/>
      <c r="G111" s="1169" t="e">
        <f t="shared" si="23"/>
        <v>#DIV/0!</v>
      </c>
      <c r="H111" s="1075">
        <v>1</v>
      </c>
      <c r="I111" s="1075">
        <v>1</v>
      </c>
      <c r="J111" s="1169">
        <f t="shared" si="24"/>
        <v>100</v>
      </c>
      <c r="K111" s="1072">
        <f t="shared" si="28"/>
        <v>1</v>
      </c>
      <c r="L111" s="1074">
        <f t="shared" si="29"/>
        <v>1</v>
      </c>
      <c r="M111" s="1170">
        <f t="shared" si="25"/>
        <v>100</v>
      </c>
    </row>
    <row r="112" spans="1:13" ht="15">
      <c r="A112" s="1337"/>
      <c r="C112" s="925" t="s">
        <v>1830</v>
      </c>
      <c r="D112" s="943" t="s">
        <v>3826</v>
      </c>
      <c r="E112" s="1075"/>
      <c r="F112" s="1075"/>
      <c r="G112" s="1169" t="e">
        <f t="shared" si="23"/>
        <v>#DIV/0!</v>
      </c>
      <c r="H112" s="1075"/>
      <c r="I112" s="1075"/>
      <c r="J112" s="1169" t="e">
        <f t="shared" si="24"/>
        <v>#DIV/0!</v>
      </c>
      <c r="K112" s="1072">
        <f t="shared" si="28"/>
        <v>0</v>
      </c>
      <c r="L112" s="1074">
        <f t="shared" si="29"/>
        <v>0</v>
      </c>
      <c r="M112" s="1170" t="e">
        <f t="shared" si="25"/>
        <v>#DIV/0!</v>
      </c>
    </row>
    <row r="113" spans="1:13" s="78" customFormat="1" ht="15">
      <c r="A113" s="1337"/>
      <c r="B113" s="148"/>
      <c r="C113" s="925" t="s">
        <v>1831</v>
      </c>
      <c r="D113" s="943" t="s">
        <v>3827</v>
      </c>
      <c r="E113" s="1075"/>
      <c r="F113" s="1075"/>
      <c r="G113" s="1169" t="e">
        <f t="shared" si="23"/>
        <v>#DIV/0!</v>
      </c>
      <c r="H113" s="1075"/>
      <c r="I113" s="1075"/>
      <c r="J113" s="1169" t="e">
        <f t="shared" si="24"/>
        <v>#DIV/0!</v>
      </c>
      <c r="K113" s="1072">
        <f t="shared" si="28"/>
        <v>0</v>
      </c>
      <c r="L113" s="1074">
        <f t="shared" si="29"/>
        <v>0</v>
      </c>
      <c r="M113" s="1170" t="e">
        <f t="shared" si="25"/>
        <v>#DIV/0!</v>
      </c>
    </row>
    <row r="114" spans="1:13" s="78" customFormat="1" ht="15">
      <c r="A114" s="1337"/>
      <c r="B114" s="148"/>
      <c r="C114" s="925" t="s">
        <v>1832</v>
      </c>
      <c r="D114" s="943" t="s">
        <v>3828</v>
      </c>
      <c r="E114" s="1075"/>
      <c r="F114" s="1075"/>
      <c r="G114" s="1169" t="e">
        <f t="shared" si="23"/>
        <v>#DIV/0!</v>
      </c>
      <c r="H114" s="1075"/>
      <c r="I114" s="1075"/>
      <c r="J114" s="1169" t="e">
        <f t="shared" si="24"/>
        <v>#DIV/0!</v>
      </c>
      <c r="K114" s="1072">
        <f t="shared" si="28"/>
        <v>0</v>
      </c>
      <c r="L114" s="1074">
        <f t="shared" si="29"/>
        <v>0</v>
      </c>
      <c r="M114" s="1170" t="e">
        <f t="shared" si="25"/>
        <v>#DIV/0!</v>
      </c>
    </row>
    <row r="115" spans="1:13" s="78" customFormat="1" ht="15">
      <c r="A115" s="1337"/>
      <c r="B115" s="148"/>
      <c r="C115" s="925" t="s">
        <v>1833</v>
      </c>
      <c r="D115" s="943" t="s">
        <v>3829</v>
      </c>
      <c r="E115" s="1075"/>
      <c r="F115" s="1075"/>
      <c r="G115" s="1169" t="e">
        <f t="shared" si="23"/>
        <v>#DIV/0!</v>
      </c>
      <c r="H115" s="1075">
        <v>2</v>
      </c>
      <c r="I115" s="1075"/>
      <c r="J115" s="1169">
        <f t="shared" si="24"/>
        <v>0</v>
      </c>
      <c r="K115" s="1072">
        <f t="shared" si="28"/>
        <v>2</v>
      </c>
      <c r="L115" s="1074">
        <f t="shared" si="29"/>
        <v>0</v>
      </c>
      <c r="M115" s="1170">
        <f t="shared" si="25"/>
        <v>0</v>
      </c>
    </row>
    <row r="116" spans="1:13" ht="15">
      <c r="A116" s="1337"/>
      <c r="C116" s="925" t="s">
        <v>1834</v>
      </c>
      <c r="D116" s="943" t="s">
        <v>3830</v>
      </c>
      <c r="E116" s="1075"/>
      <c r="F116" s="1075"/>
      <c r="G116" s="1169" t="e">
        <f t="shared" si="23"/>
        <v>#DIV/0!</v>
      </c>
      <c r="H116" s="1075">
        <v>1</v>
      </c>
      <c r="I116" s="1075"/>
      <c r="J116" s="1169">
        <f t="shared" si="24"/>
        <v>0</v>
      </c>
      <c r="K116" s="1072">
        <f t="shared" si="28"/>
        <v>1</v>
      </c>
      <c r="L116" s="1074">
        <f t="shared" si="29"/>
        <v>0</v>
      </c>
      <c r="M116" s="1170">
        <f t="shared" si="25"/>
        <v>0</v>
      </c>
    </row>
    <row r="117" spans="1:13" ht="26.25">
      <c r="A117" s="1337"/>
      <c r="C117" s="925" t="s">
        <v>1835</v>
      </c>
      <c r="D117" s="943" t="s">
        <v>3831</v>
      </c>
      <c r="E117" s="1075"/>
      <c r="F117" s="1075"/>
      <c r="G117" s="1169" t="e">
        <f t="shared" si="23"/>
        <v>#DIV/0!</v>
      </c>
      <c r="H117" s="1075"/>
      <c r="I117" s="1075"/>
      <c r="J117" s="1169" t="e">
        <f t="shared" si="24"/>
        <v>#DIV/0!</v>
      </c>
      <c r="K117" s="1072">
        <f t="shared" si="28"/>
        <v>0</v>
      </c>
      <c r="L117" s="1074">
        <f t="shared" si="29"/>
        <v>0</v>
      </c>
      <c r="M117" s="1170" t="e">
        <f t="shared" si="25"/>
        <v>#DIV/0!</v>
      </c>
    </row>
    <row r="118" spans="1:13" ht="15">
      <c r="A118" s="1337"/>
      <c r="C118" s="925" t="s">
        <v>1836</v>
      </c>
      <c r="D118" s="943" t="s">
        <v>3832</v>
      </c>
      <c r="E118" s="1075"/>
      <c r="F118" s="1075"/>
      <c r="G118" s="1169" t="e">
        <f t="shared" si="23"/>
        <v>#DIV/0!</v>
      </c>
      <c r="H118" s="1075">
        <v>2</v>
      </c>
      <c r="I118" s="1075"/>
      <c r="J118" s="1169">
        <f t="shared" si="24"/>
        <v>0</v>
      </c>
      <c r="K118" s="1072">
        <f t="shared" si="28"/>
        <v>2</v>
      </c>
      <c r="L118" s="1074">
        <f t="shared" si="29"/>
        <v>0</v>
      </c>
      <c r="M118" s="1170">
        <f t="shared" si="25"/>
        <v>0</v>
      </c>
    </row>
    <row r="119" spans="1:13" ht="15">
      <c r="A119" s="1337"/>
      <c r="C119" s="939" t="s">
        <v>1837</v>
      </c>
      <c r="D119" s="948" t="s">
        <v>3833</v>
      </c>
      <c r="E119" s="1060"/>
      <c r="F119" s="1060"/>
      <c r="G119" s="1169" t="e">
        <f t="shared" si="23"/>
        <v>#DIV/0!</v>
      </c>
      <c r="H119" s="1030"/>
      <c r="I119" s="1030"/>
      <c r="J119" s="1169" t="e">
        <f t="shared" si="24"/>
        <v>#DIV/0!</v>
      </c>
      <c r="K119" s="1072">
        <f t="shared" si="28"/>
        <v>0</v>
      </c>
      <c r="L119" s="1027">
        <f t="shared" si="29"/>
        <v>0</v>
      </c>
      <c r="M119" s="1170" t="e">
        <f t="shared" si="25"/>
        <v>#DIV/0!</v>
      </c>
    </row>
    <row r="120" spans="1:13" ht="15">
      <c r="A120" s="1337"/>
      <c r="C120" s="939" t="s">
        <v>1838</v>
      </c>
      <c r="D120" s="948" t="s">
        <v>3834</v>
      </c>
      <c r="E120" s="1060"/>
      <c r="F120" s="1060"/>
      <c r="G120" s="1169" t="e">
        <f t="shared" si="23"/>
        <v>#DIV/0!</v>
      </c>
      <c r="H120" s="1030"/>
      <c r="I120" s="1030"/>
      <c r="J120" s="1169" t="e">
        <f t="shared" si="24"/>
        <v>#DIV/0!</v>
      </c>
      <c r="K120" s="1072">
        <f t="shared" si="28"/>
        <v>0</v>
      </c>
      <c r="L120" s="1027">
        <f t="shared" si="29"/>
        <v>0</v>
      </c>
      <c r="M120" s="1170" t="e">
        <f t="shared" si="25"/>
        <v>#DIV/0!</v>
      </c>
    </row>
    <row r="121" spans="1:13" s="78" customFormat="1" ht="15">
      <c r="A121" s="1337"/>
      <c r="B121" s="148"/>
      <c r="C121" s="939" t="s">
        <v>1839</v>
      </c>
      <c r="D121" s="948" t="s">
        <v>3835</v>
      </c>
      <c r="E121" s="1060"/>
      <c r="F121" s="1060"/>
      <c r="G121" s="1169" t="e">
        <f t="shared" ref="G121:G189" si="30">SUM(F121/E121*100)</f>
        <v>#DIV/0!</v>
      </c>
      <c r="H121" s="1030"/>
      <c r="I121" s="1030">
        <v>1</v>
      </c>
      <c r="J121" s="1169" t="e">
        <f t="shared" ref="J121:J189" si="31">SUM(I121/H121*100)</f>
        <v>#DIV/0!</v>
      </c>
      <c r="K121" s="1072">
        <f t="shared" si="28"/>
        <v>0</v>
      </c>
      <c r="L121" s="1027">
        <f t="shared" si="29"/>
        <v>1</v>
      </c>
      <c r="M121" s="1170" t="e">
        <f t="shared" ref="M121:M189" si="32">SUM(L121/K121*100)</f>
        <v>#DIV/0!</v>
      </c>
    </row>
    <row r="122" spans="1:13" s="78" customFormat="1" ht="15">
      <c r="A122" s="1337"/>
      <c r="B122" s="148"/>
      <c r="C122" s="939" t="s">
        <v>1840</v>
      </c>
      <c r="D122" s="948" t="s">
        <v>3836</v>
      </c>
      <c r="E122" s="1060"/>
      <c r="F122" s="1060"/>
      <c r="G122" s="1169" t="e">
        <f t="shared" si="30"/>
        <v>#DIV/0!</v>
      </c>
      <c r="H122" s="1030"/>
      <c r="I122" s="1030">
        <v>1</v>
      </c>
      <c r="J122" s="1169" t="e">
        <f t="shared" si="31"/>
        <v>#DIV/0!</v>
      </c>
      <c r="K122" s="1072">
        <f t="shared" ref="K122:K144" si="33">E122+H122</f>
        <v>0</v>
      </c>
      <c r="L122" s="1027">
        <f t="shared" ref="L122:L144" si="34">F122+I122</f>
        <v>1</v>
      </c>
      <c r="M122" s="1170" t="e">
        <f t="shared" si="32"/>
        <v>#DIV/0!</v>
      </c>
    </row>
    <row r="123" spans="1:13" s="78" customFormat="1" ht="15">
      <c r="A123" s="1337"/>
      <c r="B123" s="148"/>
      <c r="C123" s="939" t="s">
        <v>1841</v>
      </c>
      <c r="D123" s="948" t="s">
        <v>3837</v>
      </c>
      <c r="E123" s="1060"/>
      <c r="F123" s="1060"/>
      <c r="G123" s="1169" t="e">
        <f t="shared" si="30"/>
        <v>#DIV/0!</v>
      </c>
      <c r="H123" s="1030">
        <v>1</v>
      </c>
      <c r="I123" s="1030"/>
      <c r="J123" s="1169">
        <f t="shared" si="31"/>
        <v>0</v>
      </c>
      <c r="K123" s="1072">
        <f t="shared" si="33"/>
        <v>1</v>
      </c>
      <c r="L123" s="1027">
        <f t="shared" si="34"/>
        <v>0</v>
      </c>
      <c r="M123" s="1170">
        <f t="shared" si="32"/>
        <v>0</v>
      </c>
    </row>
    <row r="124" spans="1:13" ht="26.25">
      <c r="A124" s="1337"/>
      <c r="C124" s="939" t="s">
        <v>1842</v>
      </c>
      <c r="D124" s="948" t="s">
        <v>3838</v>
      </c>
      <c r="E124" s="1060"/>
      <c r="F124" s="1060"/>
      <c r="G124" s="1169" t="e">
        <f t="shared" si="30"/>
        <v>#DIV/0!</v>
      </c>
      <c r="H124" s="1030"/>
      <c r="I124" s="1030"/>
      <c r="J124" s="1169" t="e">
        <f t="shared" si="31"/>
        <v>#DIV/0!</v>
      </c>
      <c r="K124" s="1072">
        <f t="shared" si="33"/>
        <v>0</v>
      </c>
      <c r="L124" s="1027">
        <f t="shared" si="34"/>
        <v>0</v>
      </c>
      <c r="M124" s="1170" t="e">
        <f t="shared" si="32"/>
        <v>#DIV/0!</v>
      </c>
    </row>
    <row r="125" spans="1:13" ht="15">
      <c r="A125" s="1337"/>
      <c r="C125" s="939" t="s">
        <v>1843</v>
      </c>
      <c r="D125" s="948" t="s">
        <v>3839</v>
      </c>
      <c r="E125" s="1060"/>
      <c r="F125" s="1060"/>
      <c r="G125" s="1169" t="e">
        <f t="shared" si="30"/>
        <v>#DIV/0!</v>
      </c>
      <c r="H125" s="1030">
        <v>1</v>
      </c>
      <c r="I125" s="1030">
        <v>1</v>
      </c>
      <c r="J125" s="1169">
        <f t="shared" si="31"/>
        <v>100</v>
      </c>
      <c r="K125" s="1072">
        <f t="shared" si="33"/>
        <v>1</v>
      </c>
      <c r="L125" s="1027">
        <f t="shared" si="34"/>
        <v>1</v>
      </c>
      <c r="M125" s="1170">
        <f t="shared" si="32"/>
        <v>100</v>
      </c>
    </row>
    <row r="126" spans="1:13" ht="15">
      <c r="A126" s="1337"/>
      <c r="C126" s="939" t="s">
        <v>1844</v>
      </c>
      <c r="D126" s="948" t="s">
        <v>3840</v>
      </c>
      <c r="E126" s="1060"/>
      <c r="F126" s="1060"/>
      <c r="G126" s="1169" t="e">
        <f t="shared" si="30"/>
        <v>#DIV/0!</v>
      </c>
      <c r="H126" s="1030">
        <v>1</v>
      </c>
      <c r="I126" s="1030">
        <v>1</v>
      </c>
      <c r="J126" s="1169">
        <f t="shared" si="31"/>
        <v>100</v>
      </c>
      <c r="K126" s="1072">
        <f t="shared" si="33"/>
        <v>1</v>
      </c>
      <c r="L126" s="1027">
        <f t="shared" si="34"/>
        <v>1</v>
      </c>
      <c r="M126" s="1170">
        <f t="shared" si="32"/>
        <v>100</v>
      </c>
    </row>
    <row r="127" spans="1:13" ht="15">
      <c r="A127" s="1337"/>
      <c r="C127" s="939" t="s">
        <v>1845</v>
      </c>
      <c r="D127" s="948" t="s">
        <v>3841</v>
      </c>
      <c r="E127" s="1060"/>
      <c r="F127" s="1060"/>
      <c r="G127" s="1169" t="e">
        <f t="shared" si="30"/>
        <v>#DIV/0!</v>
      </c>
      <c r="H127" s="1030"/>
      <c r="I127" s="1030"/>
      <c r="J127" s="1169" t="e">
        <f t="shared" si="31"/>
        <v>#DIV/0!</v>
      </c>
      <c r="K127" s="1072">
        <f t="shared" si="33"/>
        <v>0</v>
      </c>
      <c r="L127" s="1027">
        <f t="shared" si="34"/>
        <v>0</v>
      </c>
      <c r="M127" s="1170" t="e">
        <f t="shared" si="32"/>
        <v>#DIV/0!</v>
      </c>
    </row>
    <row r="128" spans="1:13" s="78" customFormat="1" ht="15">
      <c r="A128" s="1337"/>
      <c r="B128" s="148"/>
      <c r="C128" s="939" t="s">
        <v>1846</v>
      </c>
      <c r="D128" s="948" t="s">
        <v>3842</v>
      </c>
      <c r="E128" s="1060"/>
      <c r="F128" s="1060"/>
      <c r="G128" s="1169" t="e">
        <f t="shared" si="30"/>
        <v>#DIV/0!</v>
      </c>
      <c r="H128" s="1030">
        <v>1</v>
      </c>
      <c r="I128" s="1030"/>
      <c r="J128" s="1169">
        <f t="shared" si="31"/>
        <v>0</v>
      </c>
      <c r="K128" s="1072">
        <f t="shared" si="33"/>
        <v>1</v>
      </c>
      <c r="L128" s="1027">
        <f t="shared" si="34"/>
        <v>0</v>
      </c>
      <c r="M128" s="1170">
        <f t="shared" si="32"/>
        <v>0</v>
      </c>
    </row>
    <row r="129" spans="1:14" s="78" customFormat="1" ht="15">
      <c r="A129" s="1337"/>
      <c r="B129" s="148"/>
      <c r="C129" s="939" t="s">
        <v>1847</v>
      </c>
      <c r="D129" s="948" t="s">
        <v>3843</v>
      </c>
      <c r="E129" s="1060"/>
      <c r="F129" s="1060"/>
      <c r="G129" s="1169" t="e">
        <f t="shared" si="30"/>
        <v>#DIV/0!</v>
      </c>
      <c r="H129" s="1030">
        <v>1</v>
      </c>
      <c r="I129" s="1030">
        <v>1</v>
      </c>
      <c r="J129" s="1169">
        <f t="shared" si="31"/>
        <v>100</v>
      </c>
      <c r="K129" s="1072">
        <f t="shared" si="33"/>
        <v>1</v>
      </c>
      <c r="L129" s="1027">
        <f t="shared" si="34"/>
        <v>1</v>
      </c>
      <c r="M129" s="1170">
        <f t="shared" si="32"/>
        <v>100</v>
      </c>
    </row>
    <row r="130" spans="1:14" s="78" customFormat="1" ht="15">
      <c r="A130" s="1337"/>
      <c r="B130" s="148"/>
      <c r="C130" s="939" t="s">
        <v>1848</v>
      </c>
      <c r="D130" s="948" t="s">
        <v>3844</v>
      </c>
      <c r="E130" s="1060"/>
      <c r="F130" s="1060"/>
      <c r="G130" s="1169" t="e">
        <f t="shared" si="30"/>
        <v>#DIV/0!</v>
      </c>
      <c r="H130" s="1030">
        <v>1</v>
      </c>
      <c r="I130" s="1030"/>
      <c r="J130" s="1169">
        <f t="shared" si="31"/>
        <v>0</v>
      </c>
      <c r="K130" s="1072">
        <f t="shared" si="33"/>
        <v>1</v>
      </c>
      <c r="L130" s="1027">
        <f t="shared" si="34"/>
        <v>0</v>
      </c>
      <c r="M130" s="1170">
        <f t="shared" si="32"/>
        <v>0</v>
      </c>
      <c r="N130" s="949" t="s">
        <v>3845</v>
      </c>
    </row>
    <row r="131" spans="1:14" ht="15">
      <c r="A131" s="1337"/>
      <c r="C131" s="939" t="s">
        <v>1849</v>
      </c>
      <c r="D131" s="948" t="s">
        <v>3846</v>
      </c>
      <c r="E131" s="1060"/>
      <c r="F131" s="1060"/>
      <c r="G131" s="1169" t="e">
        <f t="shared" si="30"/>
        <v>#DIV/0!</v>
      </c>
      <c r="H131" s="1030">
        <v>1</v>
      </c>
      <c r="I131" s="1030"/>
      <c r="J131" s="1169">
        <f t="shared" si="31"/>
        <v>0</v>
      </c>
      <c r="K131" s="1072">
        <f t="shared" si="33"/>
        <v>1</v>
      </c>
      <c r="L131" s="1027">
        <f t="shared" si="34"/>
        <v>0</v>
      </c>
      <c r="M131" s="1170">
        <f t="shared" si="32"/>
        <v>0</v>
      </c>
      <c r="N131" s="148" t="s">
        <v>3765</v>
      </c>
    </row>
    <row r="132" spans="1:14" ht="15">
      <c r="A132" s="1337"/>
      <c r="C132" s="939" t="s">
        <v>1850</v>
      </c>
      <c r="D132" s="948" t="s">
        <v>3847</v>
      </c>
      <c r="E132" s="1060"/>
      <c r="F132" s="1060"/>
      <c r="G132" s="1169" t="e">
        <f t="shared" si="30"/>
        <v>#DIV/0!</v>
      </c>
      <c r="H132" s="1030">
        <v>1</v>
      </c>
      <c r="I132" s="1030"/>
      <c r="J132" s="1169">
        <f t="shared" si="31"/>
        <v>0</v>
      </c>
      <c r="K132" s="1072">
        <f t="shared" si="33"/>
        <v>1</v>
      </c>
      <c r="L132" s="1027">
        <f t="shared" si="34"/>
        <v>0</v>
      </c>
      <c r="M132" s="1170">
        <f t="shared" si="32"/>
        <v>0</v>
      </c>
    </row>
    <row r="133" spans="1:14" ht="15">
      <c r="A133" s="1337"/>
      <c r="C133" s="939" t="s">
        <v>1851</v>
      </c>
      <c r="D133" s="948" t="s">
        <v>3848</v>
      </c>
      <c r="E133" s="1060"/>
      <c r="F133" s="1060"/>
      <c r="G133" s="1169" t="e">
        <f t="shared" si="30"/>
        <v>#DIV/0!</v>
      </c>
      <c r="H133" s="1030">
        <v>2</v>
      </c>
      <c r="I133" s="1030"/>
      <c r="J133" s="1169">
        <f t="shared" si="31"/>
        <v>0</v>
      </c>
      <c r="K133" s="1072">
        <f t="shared" si="33"/>
        <v>2</v>
      </c>
      <c r="L133" s="1027">
        <f t="shared" si="34"/>
        <v>0</v>
      </c>
      <c r="M133" s="1170">
        <f t="shared" si="32"/>
        <v>0</v>
      </c>
      <c r="N133" s="78"/>
    </row>
    <row r="134" spans="1:14" ht="19.5" customHeight="1">
      <c r="A134" s="1337"/>
      <c r="C134" s="939" t="s">
        <v>1852</v>
      </c>
      <c r="D134" s="948" t="s">
        <v>3849</v>
      </c>
      <c r="E134" s="1060"/>
      <c r="F134" s="1060"/>
      <c r="G134" s="1169" t="e">
        <f t="shared" si="30"/>
        <v>#DIV/0!</v>
      </c>
      <c r="H134" s="1030">
        <v>1</v>
      </c>
      <c r="I134" s="1030">
        <v>1</v>
      </c>
      <c r="J134" s="1169">
        <f t="shared" si="31"/>
        <v>100</v>
      </c>
      <c r="K134" s="1072">
        <f t="shared" si="33"/>
        <v>1</v>
      </c>
      <c r="L134" s="1027">
        <f t="shared" si="34"/>
        <v>1</v>
      </c>
      <c r="M134" s="1170">
        <f t="shared" si="32"/>
        <v>100</v>
      </c>
      <c r="N134" s="950" t="s">
        <v>3850</v>
      </c>
    </row>
    <row r="135" spans="1:14" ht="22.5" customHeight="1">
      <c r="A135" s="1337"/>
      <c r="C135" s="939" t="s">
        <v>1853</v>
      </c>
      <c r="D135" s="948" t="s">
        <v>3851</v>
      </c>
      <c r="E135" s="1060"/>
      <c r="F135" s="1060"/>
      <c r="G135" s="1169" t="e">
        <f t="shared" si="30"/>
        <v>#DIV/0!</v>
      </c>
      <c r="H135" s="1030">
        <v>1</v>
      </c>
      <c r="I135" s="1030"/>
      <c r="J135" s="1169">
        <f t="shared" si="31"/>
        <v>0</v>
      </c>
      <c r="K135" s="1072">
        <f t="shared" si="33"/>
        <v>1</v>
      </c>
      <c r="L135" s="1027">
        <f t="shared" si="34"/>
        <v>0</v>
      </c>
      <c r="M135" s="1170">
        <f t="shared" si="32"/>
        <v>0</v>
      </c>
      <c r="N135" s="950" t="s">
        <v>3852</v>
      </c>
    </row>
    <row r="136" spans="1:14" s="78" customFormat="1" ht="15">
      <c r="A136" s="1337"/>
      <c r="B136" s="148"/>
      <c r="C136" s="939" t="s">
        <v>1854</v>
      </c>
      <c r="D136" s="948" t="s">
        <v>3853</v>
      </c>
      <c r="E136" s="1060"/>
      <c r="F136" s="1060"/>
      <c r="G136" s="1169" t="e">
        <f t="shared" si="30"/>
        <v>#DIV/0!</v>
      </c>
      <c r="H136" s="1030">
        <v>1</v>
      </c>
      <c r="I136" s="1030"/>
      <c r="J136" s="1169">
        <f t="shared" si="31"/>
        <v>0</v>
      </c>
      <c r="K136" s="1072">
        <f t="shared" si="33"/>
        <v>1</v>
      </c>
      <c r="L136" s="1027">
        <f t="shared" si="34"/>
        <v>0</v>
      </c>
      <c r="M136" s="1170">
        <f t="shared" si="32"/>
        <v>0</v>
      </c>
    </row>
    <row r="137" spans="1:14" s="78" customFormat="1" ht="15">
      <c r="A137" s="1337"/>
      <c r="B137" s="148"/>
      <c r="C137" s="939" t="s">
        <v>1855</v>
      </c>
      <c r="D137" s="948" t="s">
        <v>3854</v>
      </c>
      <c r="E137" s="1060"/>
      <c r="F137" s="1060"/>
      <c r="G137" s="1169" t="e">
        <f t="shared" si="30"/>
        <v>#DIV/0!</v>
      </c>
      <c r="H137" s="1030">
        <v>1</v>
      </c>
      <c r="I137" s="1030"/>
      <c r="J137" s="1169">
        <f t="shared" si="31"/>
        <v>0</v>
      </c>
      <c r="K137" s="1072">
        <f t="shared" si="33"/>
        <v>1</v>
      </c>
      <c r="L137" s="1027">
        <f t="shared" si="34"/>
        <v>0</v>
      </c>
      <c r="M137" s="1170">
        <f t="shared" si="32"/>
        <v>0</v>
      </c>
    </row>
    <row r="138" spans="1:14" s="78" customFormat="1" ht="15">
      <c r="A138" s="1337"/>
      <c r="B138" s="148"/>
      <c r="C138" s="939" t="s">
        <v>1856</v>
      </c>
      <c r="D138" s="948" t="s">
        <v>3855</v>
      </c>
      <c r="E138" s="1060"/>
      <c r="F138" s="1060"/>
      <c r="G138" s="1169" t="e">
        <f t="shared" si="30"/>
        <v>#DIV/0!</v>
      </c>
      <c r="H138" s="1030">
        <v>2</v>
      </c>
      <c r="I138" s="1030">
        <v>1</v>
      </c>
      <c r="J138" s="1169">
        <f t="shared" si="31"/>
        <v>50</v>
      </c>
      <c r="K138" s="1072">
        <f t="shared" si="33"/>
        <v>2</v>
      </c>
      <c r="L138" s="1027">
        <f t="shared" si="34"/>
        <v>1</v>
      </c>
      <c r="M138" s="1170">
        <f t="shared" si="32"/>
        <v>50</v>
      </c>
      <c r="N138" s="949" t="s">
        <v>3856</v>
      </c>
    </row>
    <row r="139" spans="1:14" s="78" customFormat="1" ht="15">
      <c r="A139" s="1337"/>
      <c r="B139" s="148"/>
      <c r="C139" s="939" t="s">
        <v>1857</v>
      </c>
      <c r="D139" s="951" t="s">
        <v>3857</v>
      </c>
      <c r="E139" s="1076"/>
      <c r="F139" s="1076"/>
      <c r="G139" s="1171" t="e">
        <f t="shared" ref="G139:G143" si="35">SUM(F139/E139*100)</f>
        <v>#DIV/0!</v>
      </c>
      <c r="H139" s="1077">
        <v>1</v>
      </c>
      <c r="I139" s="1077"/>
      <c r="J139" s="1171">
        <f t="shared" ref="J139:J143" si="36">SUM(I139/H139*100)</f>
        <v>0</v>
      </c>
      <c r="K139" s="1078">
        <f t="shared" si="33"/>
        <v>1</v>
      </c>
      <c r="L139" s="1079">
        <f t="shared" si="34"/>
        <v>0</v>
      </c>
      <c r="M139" s="1175">
        <f t="shared" ref="M139:M143" si="37">SUM(L139/K139*100)</f>
        <v>0</v>
      </c>
      <c r="N139" s="949"/>
    </row>
    <row r="140" spans="1:14" s="78" customFormat="1" ht="15">
      <c r="A140" s="1337"/>
      <c r="B140" s="148"/>
      <c r="C140" s="939" t="s">
        <v>5471</v>
      </c>
      <c r="D140" s="951" t="s">
        <v>5472</v>
      </c>
      <c r="E140" s="1076"/>
      <c r="F140" s="1076"/>
      <c r="G140" s="1171" t="e">
        <f t="shared" si="35"/>
        <v>#DIV/0!</v>
      </c>
      <c r="H140" s="1077"/>
      <c r="I140" s="1077">
        <v>1</v>
      </c>
      <c r="J140" s="1171" t="e">
        <f t="shared" si="36"/>
        <v>#DIV/0!</v>
      </c>
      <c r="K140" s="1078">
        <f t="shared" si="33"/>
        <v>0</v>
      </c>
      <c r="L140" s="1079">
        <f t="shared" si="34"/>
        <v>1</v>
      </c>
      <c r="M140" s="1175" t="e">
        <f t="shared" si="37"/>
        <v>#DIV/0!</v>
      </c>
      <c r="N140" s="949"/>
    </row>
    <row r="141" spans="1:14" s="78" customFormat="1" ht="15">
      <c r="A141" s="1337"/>
      <c r="B141" s="148"/>
      <c r="C141" s="939" t="s">
        <v>5473</v>
      </c>
      <c r="D141" s="951" t="s">
        <v>5474</v>
      </c>
      <c r="E141" s="1076"/>
      <c r="F141" s="1076"/>
      <c r="G141" s="1171" t="e">
        <f t="shared" si="35"/>
        <v>#DIV/0!</v>
      </c>
      <c r="H141" s="1077"/>
      <c r="I141" s="1077">
        <v>1</v>
      </c>
      <c r="J141" s="1171" t="e">
        <f t="shared" si="36"/>
        <v>#DIV/0!</v>
      </c>
      <c r="K141" s="1078">
        <f t="shared" si="33"/>
        <v>0</v>
      </c>
      <c r="L141" s="1079">
        <f t="shared" si="34"/>
        <v>1</v>
      </c>
      <c r="M141" s="1175" t="e">
        <f t="shared" si="37"/>
        <v>#DIV/0!</v>
      </c>
      <c r="N141" s="949"/>
    </row>
    <row r="142" spans="1:14" s="78" customFormat="1" ht="15">
      <c r="A142" s="1337"/>
      <c r="B142" s="148"/>
      <c r="C142" s="939"/>
      <c r="D142" s="951"/>
      <c r="E142" s="1076"/>
      <c r="F142" s="1076"/>
      <c r="G142" s="1171" t="e">
        <f t="shared" si="35"/>
        <v>#DIV/0!</v>
      </c>
      <c r="H142" s="1077"/>
      <c r="I142" s="1077"/>
      <c r="J142" s="1171" t="e">
        <f t="shared" si="36"/>
        <v>#DIV/0!</v>
      </c>
      <c r="K142" s="1078">
        <f t="shared" si="33"/>
        <v>0</v>
      </c>
      <c r="L142" s="1079">
        <f t="shared" si="34"/>
        <v>0</v>
      </c>
      <c r="M142" s="1175" t="e">
        <f t="shared" si="37"/>
        <v>#DIV/0!</v>
      </c>
      <c r="N142" s="949"/>
    </row>
    <row r="143" spans="1:14" s="78" customFormat="1" ht="15">
      <c r="A143" s="1337"/>
      <c r="B143" s="148"/>
      <c r="C143" s="939"/>
      <c r="D143" s="951"/>
      <c r="E143" s="1076"/>
      <c r="F143" s="1076"/>
      <c r="G143" s="1171" t="e">
        <f t="shared" si="35"/>
        <v>#DIV/0!</v>
      </c>
      <c r="H143" s="1077"/>
      <c r="I143" s="1077"/>
      <c r="J143" s="1171" t="e">
        <f t="shared" si="36"/>
        <v>#DIV/0!</v>
      </c>
      <c r="K143" s="1078">
        <f t="shared" si="33"/>
        <v>0</v>
      </c>
      <c r="L143" s="1079">
        <f t="shared" si="34"/>
        <v>0</v>
      </c>
      <c r="M143" s="1175" t="e">
        <f t="shared" si="37"/>
        <v>#DIV/0!</v>
      </c>
      <c r="N143" s="949"/>
    </row>
    <row r="144" spans="1:14" ht="15.75" thickBot="1">
      <c r="A144" s="1337"/>
      <c r="C144" s="939"/>
      <c r="D144" s="951"/>
      <c r="E144" s="1076"/>
      <c r="F144" s="1076"/>
      <c r="G144" s="1171" t="e">
        <f t="shared" si="30"/>
        <v>#DIV/0!</v>
      </c>
      <c r="H144" s="1077"/>
      <c r="I144" s="1077"/>
      <c r="J144" s="1171" t="e">
        <f t="shared" si="31"/>
        <v>#DIV/0!</v>
      </c>
      <c r="K144" s="1078">
        <f t="shared" si="33"/>
        <v>0</v>
      </c>
      <c r="L144" s="1079">
        <f t="shared" si="34"/>
        <v>0</v>
      </c>
      <c r="M144" s="1175" t="e">
        <f t="shared" si="32"/>
        <v>#DIV/0!</v>
      </c>
      <c r="N144" s="950"/>
    </row>
    <row r="145" spans="1:14" ht="15" thickBot="1">
      <c r="A145" s="1337"/>
      <c r="B145" s="181" t="s">
        <v>1697</v>
      </c>
      <c r="C145" s="180"/>
      <c r="D145" s="952"/>
      <c r="E145" s="1080">
        <f>SUM(E146:E254)</f>
        <v>9131</v>
      </c>
      <c r="F145" s="1080">
        <f>SUM(F146:F254)</f>
        <v>6363</v>
      </c>
      <c r="G145" s="1173">
        <f t="shared" si="30"/>
        <v>69.685686124192316</v>
      </c>
      <c r="H145" s="1080">
        <f>SUM(H146:H254)</f>
        <v>8942</v>
      </c>
      <c r="I145" s="1080">
        <f>SUM(I146:I254)</f>
        <v>8794</v>
      </c>
      <c r="J145" s="1173">
        <f t="shared" si="31"/>
        <v>98.34488928651308</v>
      </c>
      <c r="K145" s="1080">
        <f>SUM(K146:K254)</f>
        <v>18073</v>
      </c>
      <c r="L145" s="1081">
        <f>SUM(L146:L254)</f>
        <v>15157</v>
      </c>
      <c r="M145" s="1177">
        <f t="shared" si="32"/>
        <v>83.865434626238027</v>
      </c>
    </row>
    <row r="146" spans="1:14" ht="15">
      <c r="A146" s="1337"/>
      <c r="C146" s="925" t="s">
        <v>1831</v>
      </c>
      <c r="D146" s="943" t="s">
        <v>3827</v>
      </c>
      <c r="E146" s="1082"/>
      <c r="F146" s="1082">
        <v>1</v>
      </c>
      <c r="G146" s="1172" t="e">
        <f t="shared" si="30"/>
        <v>#DIV/0!</v>
      </c>
      <c r="H146" s="1083"/>
      <c r="I146" s="1083">
        <v>1</v>
      </c>
      <c r="J146" s="1172" t="e">
        <f t="shared" si="31"/>
        <v>#DIV/0!</v>
      </c>
      <c r="K146" s="1084"/>
      <c r="L146" s="1085">
        <f t="shared" ref="L146:L177" si="38">F146+I146</f>
        <v>2</v>
      </c>
      <c r="M146" s="1176" t="e">
        <f t="shared" si="32"/>
        <v>#DIV/0!</v>
      </c>
      <c r="N146" s="78"/>
    </row>
    <row r="147" spans="1:14" s="78" customFormat="1" ht="15">
      <c r="A147" s="1337"/>
      <c r="B147" s="148"/>
      <c r="C147" s="925" t="s">
        <v>1858</v>
      </c>
      <c r="D147" s="963" t="s">
        <v>3858</v>
      </c>
      <c r="E147" s="1030">
        <v>2460</v>
      </c>
      <c r="F147" s="1030">
        <v>1717</v>
      </c>
      <c r="G147" s="1169">
        <f t="shared" si="30"/>
        <v>69.796747967479675</v>
      </c>
      <c r="H147" s="1030">
        <v>427</v>
      </c>
      <c r="I147" s="1030">
        <v>403</v>
      </c>
      <c r="J147" s="1169">
        <f t="shared" si="31"/>
        <v>94.379391100702577</v>
      </c>
      <c r="K147" s="1072">
        <f t="shared" ref="K147:K178" si="39">E147+H147</f>
        <v>2887</v>
      </c>
      <c r="L147" s="1027">
        <f t="shared" si="38"/>
        <v>2120</v>
      </c>
      <c r="M147" s="1170">
        <f t="shared" si="32"/>
        <v>73.432629026671279</v>
      </c>
    </row>
    <row r="148" spans="1:14" s="78" customFormat="1" ht="15">
      <c r="A148" s="1337"/>
      <c r="B148" s="148"/>
      <c r="C148" s="925" t="s">
        <v>1859</v>
      </c>
      <c r="D148" s="963" t="s">
        <v>3859</v>
      </c>
      <c r="E148" s="1030">
        <v>108</v>
      </c>
      <c r="F148" s="1030">
        <v>139</v>
      </c>
      <c r="G148" s="1169">
        <f t="shared" si="30"/>
        <v>128.7037037037037</v>
      </c>
      <c r="H148" s="1030">
        <v>101</v>
      </c>
      <c r="I148" s="1030">
        <v>95</v>
      </c>
      <c r="J148" s="1169">
        <f t="shared" si="31"/>
        <v>94.059405940594047</v>
      </c>
      <c r="K148" s="1072">
        <f t="shared" si="39"/>
        <v>209</v>
      </c>
      <c r="L148" s="1027">
        <f t="shared" si="38"/>
        <v>234</v>
      </c>
      <c r="M148" s="1170">
        <f t="shared" si="32"/>
        <v>111.96172248803829</v>
      </c>
    </row>
    <row r="149" spans="1:14" s="78" customFormat="1" ht="15">
      <c r="A149" s="1337"/>
      <c r="B149" s="148"/>
      <c r="C149" s="925" t="s">
        <v>1860</v>
      </c>
      <c r="D149" s="963" t="s">
        <v>3860</v>
      </c>
      <c r="E149" s="1030">
        <v>2</v>
      </c>
      <c r="F149" s="1030">
        <v>3</v>
      </c>
      <c r="G149" s="1169">
        <f t="shared" si="30"/>
        <v>150</v>
      </c>
      <c r="H149" s="1030">
        <v>3</v>
      </c>
      <c r="I149" s="1030"/>
      <c r="J149" s="1169">
        <f t="shared" si="31"/>
        <v>0</v>
      </c>
      <c r="K149" s="1072">
        <f t="shared" si="39"/>
        <v>5</v>
      </c>
      <c r="L149" s="1027">
        <f t="shared" si="38"/>
        <v>3</v>
      </c>
      <c r="M149" s="1170">
        <f t="shared" si="32"/>
        <v>60</v>
      </c>
    </row>
    <row r="150" spans="1:14" ht="15">
      <c r="A150" s="1337"/>
      <c r="C150" s="925" t="s">
        <v>1821</v>
      </c>
      <c r="D150" s="1035" t="s">
        <v>3817</v>
      </c>
      <c r="E150" s="1030">
        <v>1</v>
      </c>
      <c r="F150" s="1030">
        <v>4</v>
      </c>
      <c r="G150" s="1169">
        <f t="shared" si="30"/>
        <v>400</v>
      </c>
      <c r="H150" s="1030">
        <v>9</v>
      </c>
      <c r="I150" s="1030">
        <v>2</v>
      </c>
      <c r="J150" s="1169">
        <f t="shared" si="31"/>
        <v>22.222222222222221</v>
      </c>
      <c r="K150" s="1072">
        <f t="shared" si="39"/>
        <v>10</v>
      </c>
      <c r="L150" s="1027">
        <f t="shared" si="38"/>
        <v>6</v>
      </c>
      <c r="M150" s="1170">
        <f t="shared" si="32"/>
        <v>60</v>
      </c>
    </row>
    <row r="151" spans="1:14" ht="15">
      <c r="A151" s="1337"/>
      <c r="C151" s="925" t="s">
        <v>1834</v>
      </c>
      <c r="D151" s="1035" t="s">
        <v>3830</v>
      </c>
      <c r="E151" s="1030"/>
      <c r="F151" s="1030"/>
      <c r="G151" s="1169" t="e">
        <f t="shared" si="30"/>
        <v>#DIV/0!</v>
      </c>
      <c r="H151" s="1030"/>
      <c r="I151" s="1030"/>
      <c r="J151" s="1169" t="e">
        <f t="shared" si="31"/>
        <v>#DIV/0!</v>
      </c>
      <c r="K151" s="1072">
        <f t="shared" si="39"/>
        <v>0</v>
      </c>
      <c r="L151" s="1027">
        <f t="shared" si="38"/>
        <v>0</v>
      </c>
      <c r="M151" s="1170" t="e">
        <f t="shared" si="32"/>
        <v>#DIV/0!</v>
      </c>
    </row>
    <row r="152" spans="1:14" ht="15">
      <c r="A152" s="1337"/>
      <c r="C152" s="925" t="s">
        <v>1861</v>
      </c>
      <c r="D152" s="963" t="s">
        <v>3861</v>
      </c>
      <c r="E152" s="1030"/>
      <c r="F152" s="1030"/>
      <c r="G152" s="1169" t="e">
        <f t="shared" si="30"/>
        <v>#DIV/0!</v>
      </c>
      <c r="H152" s="1030">
        <v>3</v>
      </c>
      <c r="I152" s="1030"/>
      <c r="J152" s="1169">
        <f t="shared" si="31"/>
        <v>0</v>
      </c>
      <c r="K152" s="1072">
        <f t="shared" si="39"/>
        <v>3</v>
      </c>
      <c r="L152" s="1027">
        <f t="shared" si="38"/>
        <v>0</v>
      </c>
      <c r="M152" s="1170">
        <f t="shared" si="32"/>
        <v>0</v>
      </c>
    </row>
    <row r="153" spans="1:14" ht="15">
      <c r="A153" s="1337"/>
      <c r="C153" s="925" t="s">
        <v>1813</v>
      </c>
      <c r="D153" s="963" t="s">
        <v>3809</v>
      </c>
      <c r="E153" s="1030">
        <v>4</v>
      </c>
      <c r="F153" s="1030"/>
      <c r="G153" s="1169">
        <f t="shared" si="30"/>
        <v>0</v>
      </c>
      <c r="H153" s="1030">
        <v>22</v>
      </c>
      <c r="I153" s="1030">
        <v>26</v>
      </c>
      <c r="J153" s="1169">
        <f t="shared" si="31"/>
        <v>118.18181818181819</v>
      </c>
      <c r="K153" s="1072">
        <f t="shared" si="39"/>
        <v>26</v>
      </c>
      <c r="L153" s="1027">
        <f t="shared" si="38"/>
        <v>26</v>
      </c>
      <c r="M153" s="1170">
        <f t="shared" si="32"/>
        <v>100</v>
      </c>
    </row>
    <row r="154" spans="1:14" s="78" customFormat="1" ht="15">
      <c r="A154" s="1337"/>
      <c r="B154" s="148"/>
      <c r="C154" s="925" t="s">
        <v>1862</v>
      </c>
      <c r="D154" s="963" t="s">
        <v>3862</v>
      </c>
      <c r="E154" s="1030">
        <v>1</v>
      </c>
      <c r="F154" s="1030"/>
      <c r="G154" s="1169">
        <f t="shared" si="30"/>
        <v>0</v>
      </c>
      <c r="H154" s="1030"/>
      <c r="I154" s="1030"/>
      <c r="J154" s="1169" t="e">
        <f t="shared" si="31"/>
        <v>#DIV/0!</v>
      </c>
      <c r="K154" s="1072">
        <f t="shared" si="39"/>
        <v>1</v>
      </c>
      <c r="L154" s="1027">
        <f t="shared" si="38"/>
        <v>0</v>
      </c>
      <c r="M154" s="1170">
        <f t="shared" si="32"/>
        <v>0</v>
      </c>
    </row>
    <row r="155" spans="1:14" s="78" customFormat="1" ht="15">
      <c r="A155" s="1337"/>
      <c r="B155" s="148"/>
      <c r="C155" s="925" t="s">
        <v>1790</v>
      </c>
      <c r="D155" s="963" t="s">
        <v>3785</v>
      </c>
      <c r="E155" s="1030">
        <v>7</v>
      </c>
      <c r="F155" s="1030">
        <v>3</v>
      </c>
      <c r="G155" s="1169">
        <f t="shared" si="30"/>
        <v>42.857142857142854</v>
      </c>
      <c r="H155" s="1030">
        <v>234</v>
      </c>
      <c r="I155" s="1030">
        <v>176</v>
      </c>
      <c r="J155" s="1169">
        <f t="shared" si="31"/>
        <v>75.213675213675216</v>
      </c>
      <c r="K155" s="1072">
        <f t="shared" si="39"/>
        <v>241</v>
      </c>
      <c r="L155" s="1027">
        <f t="shared" si="38"/>
        <v>179</v>
      </c>
      <c r="M155" s="1170">
        <f t="shared" si="32"/>
        <v>74.273858921161832</v>
      </c>
    </row>
    <row r="156" spans="1:14" s="78" customFormat="1" ht="15">
      <c r="A156" s="1337"/>
      <c r="B156" s="148"/>
      <c r="C156" s="925" t="s">
        <v>1863</v>
      </c>
      <c r="D156" s="963" t="s">
        <v>3863</v>
      </c>
      <c r="E156" s="1030"/>
      <c r="F156" s="1030"/>
      <c r="G156" s="1169" t="e">
        <f t="shared" si="30"/>
        <v>#DIV/0!</v>
      </c>
      <c r="H156" s="1030"/>
      <c r="I156" s="1030"/>
      <c r="J156" s="1169" t="e">
        <f t="shared" si="31"/>
        <v>#DIV/0!</v>
      </c>
      <c r="K156" s="1072">
        <f t="shared" si="39"/>
        <v>0</v>
      </c>
      <c r="L156" s="1027">
        <f t="shared" si="38"/>
        <v>0</v>
      </c>
      <c r="M156" s="1170" t="e">
        <f t="shared" si="32"/>
        <v>#DIV/0!</v>
      </c>
    </row>
    <row r="157" spans="1:14" ht="15">
      <c r="A157" s="1337"/>
      <c r="C157" s="925" t="s">
        <v>1814</v>
      </c>
      <c r="D157" s="963" t="s">
        <v>3810</v>
      </c>
      <c r="E157" s="1030">
        <v>1</v>
      </c>
      <c r="F157" s="1030"/>
      <c r="G157" s="1169">
        <f t="shared" si="30"/>
        <v>0</v>
      </c>
      <c r="H157" s="1030">
        <v>102</v>
      </c>
      <c r="I157" s="1030">
        <v>87</v>
      </c>
      <c r="J157" s="1169">
        <f t="shared" si="31"/>
        <v>85.294117647058826</v>
      </c>
      <c r="K157" s="1072">
        <f t="shared" si="39"/>
        <v>103</v>
      </c>
      <c r="L157" s="1027">
        <f t="shared" si="38"/>
        <v>87</v>
      </c>
      <c r="M157" s="1170">
        <f t="shared" si="32"/>
        <v>84.466019417475721</v>
      </c>
    </row>
    <row r="158" spans="1:14" ht="15">
      <c r="A158" s="1337"/>
      <c r="C158" s="925" t="s">
        <v>1864</v>
      </c>
      <c r="D158" s="963" t="s">
        <v>3864</v>
      </c>
      <c r="E158" s="1030"/>
      <c r="F158" s="1030"/>
      <c r="G158" s="1169" t="e">
        <f t="shared" si="30"/>
        <v>#DIV/0!</v>
      </c>
      <c r="H158" s="1030"/>
      <c r="I158" s="1030"/>
      <c r="J158" s="1169" t="e">
        <f t="shared" si="31"/>
        <v>#DIV/0!</v>
      </c>
      <c r="K158" s="1072">
        <f t="shared" si="39"/>
        <v>0</v>
      </c>
      <c r="L158" s="1027">
        <f t="shared" si="38"/>
        <v>0</v>
      </c>
      <c r="M158" s="1170" t="e">
        <f t="shared" si="32"/>
        <v>#DIV/0!</v>
      </c>
    </row>
    <row r="159" spans="1:14" ht="15">
      <c r="A159" s="1337"/>
      <c r="C159" s="925" t="s">
        <v>1865</v>
      </c>
      <c r="D159" s="963" t="s">
        <v>3865</v>
      </c>
      <c r="E159" s="1030"/>
      <c r="F159" s="1030"/>
      <c r="G159" s="1169" t="e">
        <f t="shared" si="30"/>
        <v>#DIV/0!</v>
      </c>
      <c r="H159" s="1030">
        <v>1</v>
      </c>
      <c r="I159" s="1030"/>
      <c r="J159" s="1169">
        <f t="shared" si="31"/>
        <v>0</v>
      </c>
      <c r="K159" s="1072">
        <f t="shared" si="39"/>
        <v>1</v>
      </c>
      <c r="L159" s="1027">
        <f t="shared" si="38"/>
        <v>0</v>
      </c>
      <c r="M159" s="1170">
        <f t="shared" si="32"/>
        <v>0</v>
      </c>
    </row>
    <row r="160" spans="1:14" ht="15">
      <c r="A160" s="1337"/>
      <c r="C160" s="925" t="s">
        <v>1866</v>
      </c>
      <c r="D160" s="963" t="s">
        <v>3866</v>
      </c>
      <c r="E160" s="1030">
        <v>1913</v>
      </c>
      <c r="F160" s="1030">
        <v>1185</v>
      </c>
      <c r="G160" s="1169">
        <f t="shared" si="30"/>
        <v>61.944589649764772</v>
      </c>
      <c r="H160" s="1030">
        <v>77</v>
      </c>
      <c r="I160" s="1030">
        <v>60</v>
      </c>
      <c r="J160" s="1169">
        <f t="shared" si="31"/>
        <v>77.922077922077932</v>
      </c>
      <c r="K160" s="1072">
        <f t="shared" si="39"/>
        <v>1990</v>
      </c>
      <c r="L160" s="1027">
        <f t="shared" si="38"/>
        <v>1245</v>
      </c>
      <c r="M160" s="1170">
        <f t="shared" si="32"/>
        <v>62.562814070351756</v>
      </c>
    </row>
    <row r="161" spans="1:14" s="78" customFormat="1" ht="15">
      <c r="A161" s="1337"/>
      <c r="B161" s="148"/>
      <c r="C161" s="925" t="s">
        <v>1867</v>
      </c>
      <c r="D161" s="963" t="s">
        <v>3867</v>
      </c>
      <c r="E161" s="1030">
        <v>17</v>
      </c>
      <c r="F161" s="1030">
        <v>11</v>
      </c>
      <c r="G161" s="1169">
        <f t="shared" si="30"/>
        <v>64.705882352941174</v>
      </c>
      <c r="H161" s="1030">
        <v>45</v>
      </c>
      <c r="I161" s="1030">
        <v>57</v>
      </c>
      <c r="J161" s="1169">
        <f t="shared" si="31"/>
        <v>126.66666666666666</v>
      </c>
      <c r="K161" s="1072">
        <f t="shared" si="39"/>
        <v>62</v>
      </c>
      <c r="L161" s="1027">
        <f t="shared" si="38"/>
        <v>68</v>
      </c>
      <c r="M161" s="1170">
        <f t="shared" si="32"/>
        <v>109.6774193548387</v>
      </c>
      <c r="N161" s="953"/>
    </row>
    <row r="162" spans="1:14" s="78" customFormat="1" ht="15">
      <c r="A162" s="1337"/>
      <c r="B162" s="148"/>
      <c r="C162" s="925" t="s">
        <v>1868</v>
      </c>
      <c r="D162" s="963" t="s">
        <v>3868</v>
      </c>
      <c r="E162" s="1030"/>
      <c r="F162" s="1030">
        <v>1</v>
      </c>
      <c r="G162" s="1169" t="e">
        <f t="shared" si="30"/>
        <v>#DIV/0!</v>
      </c>
      <c r="H162" s="1030"/>
      <c r="I162" s="1030"/>
      <c r="J162" s="1169" t="e">
        <f t="shared" si="31"/>
        <v>#DIV/0!</v>
      </c>
      <c r="K162" s="1072">
        <f t="shared" si="39"/>
        <v>0</v>
      </c>
      <c r="L162" s="1027">
        <f t="shared" si="38"/>
        <v>1</v>
      </c>
      <c r="M162" s="1170" t="e">
        <f t="shared" si="32"/>
        <v>#DIV/0!</v>
      </c>
    </row>
    <row r="163" spans="1:14" s="78" customFormat="1" ht="15">
      <c r="A163" s="1337"/>
      <c r="B163" s="148"/>
      <c r="C163" s="925" t="s">
        <v>1869</v>
      </c>
      <c r="D163" s="963" t="s">
        <v>3869</v>
      </c>
      <c r="E163" s="1030"/>
      <c r="F163" s="1030"/>
      <c r="G163" s="1169" t="e">
        <f t="shared" si="30"/>
        <v>#DIV/0!</v>
      </c>
      <c r="H163" s="1030"/>
      <c r="I163" s="1030"/>
      <c r="J163" s="1169" t="e">
        <f t="shared" si="31"/>
        <v>#DIV/0!</v>
      </c>
      <c r="K163" s="1072">
        <f t="shared" si="39"/>
        <v>0</v>
      </c>
      <c r="L163" s="1027">
        <f t="shared" si="38"/>
        <v>0</v>
      </c>
      <c r="M163" s="1170" t="e">
        <f t="shared" si="32"/>
        <v>#DIV/0!</v>
      </c>
      <c r="N163" s="183"/>
    </row>
    <row r="164" spans="1:14" s="78" customFormat="1" ht="15">
      <c r="A164" s="1337"/>
      <c r="B164" s="148"/>
      <c r="C164" s="925" t="s">
        <v>1870</v>
      </c>
      <c r="D164" s="963" t="s">
        <v>3870</v>
      </c>
      <c r="E164" s="1030">
        <v>76</v>
      </c>
      <c r="F164" s="1030">
        <v>73</v>
      </c>
      <c r="G164" s="1169">
        <f t="shared" si="30"/>
        <v>96.05263157894737</v>
      </c>
      <c r="H164" s="1030">
        <v>1</v>
      </c>
      <c r="I164" s="1030"/>
      <c r="J164" s="1169">
        <f t="shared" si="31"/>
        <v>0</v>
      </c>
      <c r="K164" s="1072">
        <f t="shared" si="39"/>
        <v>77</v>
      </c>
      <c r="L164" s="1027">
        <f t="shared" si="38"/>
        <v>73</v>
      </c>
      <c r="M164" s="1170">
        <f t="shared" si="32"/>
        <v>94.805194805194802</v>
      </c>
    </row>
    <row r="165" spans="1:14" s="78" customFormat="1" ht="15">
      <c r="A165" s="1337"/>
      <c r="B165" s="148"/>
      <c r="C165" s="925" t="s">
        <v>1871</v>
      </c>
      <c r="D165" s="963" t="s">
        <v>3871</v>
      </c>
      <c r="E165" s="1030"/>
      <c r="F165" s="1030"/>
      <c r="G165" s="1169" t="e">
        <f t="shared" si="30"/>
        <v>#DIV/0!</v>
      </c>
      <c r="H165" s="1030"/>
      <c r="I165" s="1030"/>
      <c r="J165" s="1169" t="e">
        <f t="shared" si="31"/>
        <v>#DIV/0!</v>
      </c>
      <c r="K165" s="1072">
        <f t="shared" si="39"/>
        <v>0</v>
      </c>
      <c r="L165" s="1027">
        <f t="shared" si="38"/>
        <v>0</v>
      </c>
      <c r="M165" s="1170" t="e">
        <f t="shared" si="32"/>
        <v>#DIV/0!</v>
      </c>
    </row>
    <row r="166" spans="1:14" s="78" customFormat="1" ht="15">
      <c r="A166" s="1337"/>
      <c r="B166" s="148"/>
      <c r="C166" s="925" t="s">
        <v>1872</v>
      </c>
      <c r="D166" s="963" t="s">
        <v>3872</v>
      </c>
      <c r="E166" s="1030"/>
      <c r="F166" s="1030"/>
      <c r="G166" s="1169" t="e">
        <f t="shared" si="30"/>
        <v>#DIV/0!</v>
      </c>
      <c r="H166" s="1030">
        <v>1</v>
      </c>
      <c r="I166" s="1030"/>
      <c r="J166" s="1169">
        <f t="shared" si="31"/>
        <v>0</v>
      </c>
      <c r="K166" s="1072">
        <f t="shared" si="39"/>
        <v>1</v>
      </c>
      <c r="L166" s="1027">
        <f t="shared" si="38"/>
        <v>0</v>
      </c>
      <c r="M166" s="1170">
        <f t="shared" si="32"/>
        <v>0</v>
      </c>
    </row>
    <row r="167" spans="1:14" ht="15">
      <c r="A167" s="1337"/>
      <c r="C167" s="925" t="s">
        <v>1873</v>
      </c>
      <c r="D167" s="963" t="s">
        <v>3873</v>
      </c>
      <c r="E167" s="1030"/>
      <c r="F167" s="1030"/>
      <c r="G167" s="1169" t="e">
        <f t="shared" si="30"/>
        <v>#DIV/0!</v>
      </c>
      <c r="H167" s="1030">
        <v>416</v>
      </c>
      <c r="I167" s="1030">
        <v>391</v>
      </c>
      <c r="J167" s="1169">
        <f t="shared" si="31"/>
        <v>93.990384615384613</v>
      </c>
      <c r="K167" s="1072">
        <f t="shared" si="39"/>
        <v>416</v>
      </c>
      <c r="L167" s="1027">
        <f t="shared" si="38"/>
        <v>391</v>
      </c>
      <c r="M167" s="1170">
        <f t="shared" si="32"/>
        <v>93.990384615384613</v>
      </c>
    </row>
    <row r="168" spans="1:14" ht="15">
      <c r="A168" s="1337"/>
      <c r="C168" s="925" t="s">
        <v>1874</v>
      </c>
      <c r="D168" s="963" t="s">
        <v>3874</v>
      </c>
      <c r="E168" s="1030">
        <v>297</v>
      </c>
      <c r="F168" s="1030">
        <v>220</v>
      </c>
      <c r="G168" s="1169">
        <f t="shared" si="30"/>
        <v>74.074074074074076</v>
      </c>
      <c r="H168" s="1030">
        <v>23</v>
      </c>
      <c r="I168" s="1030">
        <v>39</v>
      </c>
      <c r="J168" s="1169">
        <f t="shared" si="31"/>
        <v>169.56521739130434</v>
      </c>
      <c r="K168" s="1072">
        <f t="shared" si="39"/>
        <v>320</v>
      </c>
      <c r="L168" s="1027">
        <f t="shared" si="38"/>
        <v>259</v>
      </c>
      <c r="M168" s="1170">
        <f t="shared" si="32"/>
        <v>80.9375</v>
      </c>
    </row>
    <row r="169" spans="1:14" s="78" customFormat="1" ht="26.25">
      <c r="A169" s="1337"/>
      <c r="B169" s="148"/>
      <c r="C169" s="925" t="s">
        <v>1835</v>
      </c>
      <c r="D169" s="1035" t="s">
        <v>3831</v>
      </c>
      <c r="E169" s="1030"/>
      <c r="F169" s="1030"/>
      <c r="G169" s="1169" t="e">
        <f t="shared" si="30"/>
        <v>#DIV/0!</v>
      </c>
      <c r="H169" s="1030"/>
      <c r="I169" s="1030"/>
      <c r="J169" s="1169" t="e">
        <f t="shared" si="31"/>
        <v>#DIV/0!</v>
      </c>
      <c r="K169" s="1072">
        <f t="shared" si="39"/>
        <v>0</v>
      </c>
      <c r="L169" s="1027">
        <f t="shared" si="38"/>
        <v>0</v>
      </c>
      <c r="M169" s="1170" t="e">
        <f t="shared" si="32"/>
        <v>#DIV/0!</v>
      </c>
    </row>
    <row r="170" spans="1:14" ht="15">
      <c r="A170" s="1337"/>
      <c r="C170" s="925" t="s">
        <v>1815</v>
      </c>
      <c r="D170" s="963" t="s">
        <v>3811</v>
      </c>
      <c r="E170" s="1030">
        <v>1</v>
      </c>
      <c r="F170" s="1030"/>
      <c r="G170" s="1169">
        <f t="shared" si="30"/>
        <v>0</v>
      </c>
      <c r="H170" s="1060">
        <v>3</v>
      </c>
      <c r="I170" s="1060">
        <v>5</v>
      </c>
      <c r="J170" s="1169">
        <f t="shared" si="31"/>
        <v>166.66666666666669</v>
      </c>
      <c r="K170" s="1072">
        <f t="shared" si="39"/>
        <v>4</v>
      </c>
      <c r="L170" s="1027">
        <f t="shared" si="38"/>
        <v>5</v>
      </c>
      <c r="M170" s="1170">
        <f t="shared" si="32"/>
        <v>125</v>
      </c>
    </row>
    <row r="171" spans="1:14" ht="26.25">
      <c r="A171" s="1337"/>
      <c r="C171" s="925" t="s">
        <v>1875</v>
      </c>
      <c r="D171" s="963" t="s">
        <v>3875</v>
      </c>
      <c r="E171" s="1075">
        <v>21</v>
      </c>
      <c r="F171" s="1075">
        <v>19</v>
      </c>
      <c r="G171" s="1169">
        <f t="shared" si="30"/>
        <v>90.476190476190482</v>
      </c>
      <c r="H171" s="1075">
        <v>80</v>
      </c>
      <c r="I171" s="1075">
        <v>81</v>
      </c>
      <c r="J171" s="1169">
        <f t="shared" si="31"/>
        <v>101.25</v>
      </c>
      <c r="K171" s="1072">
        <f t="shared" si="39"/>
        <v>101</v>
      </c>
      <c r="L171" s="1027">
        <f t="shared" si="38"/>
        <v>100</v>
      </c>
      <c r="M171" s="1170">
        <f t="shared" si="32"/>
        <v>99.009900990099013</v>
      </c>
    </row>
    <row r="172" spans="1:14" s="78" customFormat="1" ht="26.25">
      <c r="A172" s="1337"/>
      <c r="B172" s="148"/>
      <c r="C172" s="925" t="s">
        <v>1876</v>
      </c>
      <c r="D172" s="963" t="s">
        <v>3876</v>
      </c>
      <c r="E172" s="1075">
        <v>110</v>
      </c>
      <c r="F172" s="1075">
        <v>39</v>
      </c>
      <c r="G172" s="1169">
        <f t="shared" si="30"/>
        <v>35.454545454545453</v>
      </c>
      <c r="H172" s="1075">
        <v>242</v>
      </c>
      <c r="I172" s="1075">
        <v>257</v>
      </c>
      <c r="J172" s="1169">
        <f t="shared" si="31"/>
        <v>106.19834710743801</v>
      </c>
      <c r="K172" s="1072">
        <f t="shared" si="39"/>
        <v>352</v>
      </c>
      <c r="L172" s="1027">
        <f t="shared" si="38"/>
        <v>296</v>
      </c>
      <c r="M172" s="1170">
        <f t="shared" si="32"/>
        <v>84.090909090909093</v>
      </c>
    </row>
    <row r="173" spans="1:14" ht="15">
      <c r="A173" s="1337"/>
      <c r="C173" s="925" t="s">
        <v>1877</v>
      </c>
      <c r="D173" s="963" t="s">
        <v>3877</v>
      </c>
      <c r="E173" s="1075">
        <v>108</v>
      </c>
      <c r="F173" s="1075">
        <v>58</v>
      </c>
      <c r="G173" s="1169">
        <f t="shared" si="30"/>
        <v>53.703703703703709</v>
      </c>
      <c r="H173" s="1075">
        <v>576</v>
      </c>
      <c r="I173" s="1075">
        <v>479</v>
      </c>
      <c r="J173" s="1169">
        <f t="shared" si="31"/>
        <v>83.159722222222214</v>
      </c>
      <c r="K173" s="1072">
        <f t="shared" si="39"/>
        <v>684</v>
      </c>
      <c r="L173" s="1027">
        <f t="shared" si="38"/>
        <v>537</v>
      </c>
      <c r="M173" s="1170">
        <f t="shared" si="32"/>
        <v>78.508771929824562</v>
      </c>
    </row>
    <row r="174" spans="1:14" ht="15">
      <c r="A174" s="1337"/>
      <c r="C174" s="925" t="s">
        <v>1878</v>
      </c>
      <c r="D174" s="963" t="s">
        <v>3878</v>
      </c>
      <c r="E174" s="1075">
        <v>246</v>
      </c>
      <c r="F174" s="1075">
        <v>89</v>
      </c>
      <c r="G174" s="1169">
        <f t="shared" si="30"/>
        <v>36.178861788617887</v>
      </c>
      <c r="H174" s="1075">
        <v>1410</v>
      </c>
      <c r="I174" s="1075">
        <v>1388</v>
      </c>
      <c r="J174" s="1169">
        <f t="shared" si="31"/>
        <v>98.439716312056731</v>
      </c>
      <c r="K174" s="1072">
        <f t="shared" si="39"/>
        <v>1656</v>
      </c>
      <c r="L174" s="1027">
        <f t="shared" si="38"/>
        <v>1477</v>
      </c>
      <c r="M174" s="1170">
        <f t="shared" si="32"/>
        <v>89.190821256038646</v>
      </c>
    </row>
    <row r="175" spans="1:14" ht="26.25">
      <c r="A175" s="1337"/>
      <c r="C175" s="925" t="s">
        <v>1763</v>
      </c>
      <c r="D175" s="954" t="s">
        <v>3745</v>
      </c>
      <c r="E175" s="1075">
        <v>163</v>
      </c>
      <c r="F175" s="1075">
        <v>78</v>
      </c>
      <c r="G175" s="1169">
        <f t="shared" si="30"/>
        <v>47.852760736196323</v>
      </c>
      <c r="H175" s="1075">
        <v>745</v>
      </c>
      <c r="I175" s="1075">
        <v>782</v>
      </c>
      <c r="J175" s="1169">
        <f t="shared" si="31"/>
        <v>104.96644295302013</v>
      </c>
      <c r="K175" s="1072">
        <f t="shared" si="39"/>
        <v>908</v>
      </c>
      <c r="L175" s="1027">
        <f t="shared" si="38"/>
        <v>860</v>
      </c>
      <c r="M175" s="1170">
        <f t="shared" si="32"/>
        <v>94.713656387665196</v>
      </c>
    </row>
    <row r="176" spans="1:14" ht="15">
      <c r="A176" s="1337"/>
      <c r="C176" s="925" t="s">
        <v>1765</v>
      </c>
      <c r="D176" s="938" t="s">
        <v>3754</v>
      </c>
      <c r="E176" s="1075">
        <v>2</v>
      </c>
      <c r="F176" s="1075"/>
      <c r="G176" s="1169">
        <f t="shared" si="30"/>
        <v>0</v>
      </c>
      <c r="H176" s="1075">
        <v>101</v>
      </c>
      <c r="I176" s="1075">
        <v>176</v>
      </c>
      <c r="J176" s="1169">
        <f t="shared" si="31"/>
        <v>174.25742574257427</v>
      </c>
      <c r="K176" s="1072">
        <f t="shared" si="39"/>
        <v>103</v>
      </c>
      <c r="L176" s="1027">
        <f t="shared" si="38"/>
        <v>176</v>
      </c>
      <c r="M176" s="1170">
        <f t="shared" si="32"/>
        <v>170.87378640776697</v>
      </c>
    </row>
    <row r="177" spans="1:13" ht="15">
      <c r="A177" s="1337"/>
      <c r="C177" s="925" t="s">
        <v>1879</v>
      </c>
      <c r="D177" s="963" t="s">
        <v>3879</v>
      </c>
      <c r="E177" s="1075">
        <v>1</v>
      </c>
      <c r="F177" s="1075"/>
      <c r="G177" s="1169">
        <f t="shared" si="30"/>
        <v>0</v>
      </c>
      <c r="H177" s="1075">
        <v>442</v>
      </c>
      <c r="I177" s="1075">
        <v>435</v>
      </c>
      <c r="J177" s="1169">
        <f t="shared" si="31"/>
        <v>98.41628959276018</v>
      </c>
      <c r="K177" s="1072">
        <f t="shared" si="39"/>
        <v>443</v>
      </c>
      <c r="L177" s="1027">
        <f t="shared" si="38"/>
        <v>435</v>
      </c>
      <c r="M177" s="1170">
        <f t="shared" si="32"/>
        <v>98.194130925507906</v>
      </c>
    </row>
    <row r="178" spans="1:13" ht="15">
      <c r="A178" s="1337"/>
      <c r="C178" s="925" t="s">
        <v>1771</v>
      </c>
      <c r="D178" s="940" t="s">
        <v>3753</v>
      </c>
      <c r="E178" s="1030"/>
      <c r="F178" s="1030"/>
      <c r="G178" s="1169" t="e">
        <f t="shared" si="30"/>
        <v>#DIV/0!</v>
      </c>
      <c r="H178" s="1075"/>
      <c r="I178" s="1075">
        <v>3</v>
      </c>
      <c r="J178" s="1169" t="e">
        <f t="shared" si="31"/>
        <v>#DIV/0!</v>
      </c>
      <c r="K178" s="1072">
        <f t="shared" si="39"/>
        <v>0</v>
      </c>
      <c r="L178" s="1027">
        <f t="shared" ref="L178:L209" si="40">F178+I178</f>
        <v>3</v>
      </c>
      <c r="M178" s="1170" t="e">
        <f t="shared" si="32"/>
        <v>#DIV/0!</v>
      </c>
    </row>
    <row r="179" spans="1:13" ht="15">
      <c r="A179" s="1337"/>
      <c r="C179" s="925" t="s">
        <v>1880</v>
      </c>
      <c r="D179" s="963" t="s">
        <v>3880</v>
      </c>
      <c r="E179" s="1030"/>
      <c r="F179" s="1030"/>
      <c r="G179" s="1169" t="e">
        <f t="shared" si="30"/>
        <v>#DIV/0!</v>
      </c>
      <c r="H179" s="1075">
        <v>550</v>
      </c>
      <c r="I179" s="1075">
        <v>469</v>
      </c>
      <c r="J179" s="1169">
        <f t="shared" si="31"/>
        <v>85.27272727272728</v>
      </c>
      <c r="K179" s="1072">
        <f t="shared" ref="K179:K210" si="41">E179+H179</f>
        <v>550</v>
      </c>
      <c r="L179" s="1027">
        <f t="shared" si="40"/>
        <v>469</v>
      </c>
      <c r="M179" s="1170">
        <f t="shared" si="32"/>
        <v>85.27272727272728</v>
      </c>
    </row>
    <row r="180" spans="1:13" ht="15">
      <c r="A180" s="1337"/>
      <c r="C180" s="925" t="s">
        <v>1760</v>
      </c>
      <c r="D180" s="940" t="s">
        <v>3755</v>
      </c>
      <c r="E180" s="1075">
        <v>5</v>
      </c>
      <c r="F180" s="1075">
        <v>3</v>
      </c>
      <c r="G180" s="1169">
        <f t="shared" si="30"/>
        <v>60</v>
      </c>
      <c r="H180" s="1075">
        <v>67</v>
      </c>
      <c r="I180" s="1075">
        <v>54</v>
      </c>
      <c r="J180" s="1169">
        <f t="shared" si="31"/>
        <v>80.597014925373131</v>
      </c>
      <c r="K180" s="1072">
        <f t="shared" si="41"/>
        <v>72</v>
      </c>
      <c r="L180" s="1027">
        <f t="shared" si="40"/>
        <v>57</v>
      </c>
      <c r="M180" s="1170">
        <f t="shared" si="32"/>
        <v>79.166666666666657</v>
      </c>
    </row>
    <row r="181" spans="1:13" ht="15">
      <c r="A181" s="1337"/>
      <c r="C181" s="925" t="s">
        <v>1881</v>
      </c>
      <c r="D181" s="1174" t="s">
        <v>3881</v>
      </c>
      <c r="E181" s="1030"/>
      <c r="F181" s="1030"/>
      <c r="G181" s="1169" t="e">
        <f t="shared" si="30"/>
        <v>#DIV/0!</v>
      </c>
      <c r="H181" s="1075">
        <v>20</v>
      </c>
      <c r="I181" s="1075">
        <v>4</v>
      </c>
      <c r="J181" s="1169">
        <f t="shared" si="31"/>
        <v>20</v>
      </c>
      <c r="K181" s="1072">
        <f t="shared" si="41"/>
        <v>20</v>
      </c>
      <c r="L181" s="1027">
        <f t="shared" si="40"/>
        <v>4</v>
      </c>
      <c r="M181" s="1170">
        <f t="shared" si="32"/>
        <v>20</v>
      </c>
    </row>
    <row r="182" spans="1:13" ht="26.25">
      <c r="A182" s="1337"/>
      <c r="C182" s="925" t="s">
        <v>1882</v>
      </c>
      <c r="D182" s="963" t="s">
        <v>3882</v>
      </c>
      <c r="E182" s="1030">
        <v>3345</v>
      </c>
      <c r="F182" s="1030">
        <v>2574</v>
      </c>
      <c r="G182" s="1169">
        <f t="shared" si="30"/>
        <v>76.950672645739914</v>
      </c>
      <c r="H182" s="1075">
        <v>101</v>
      </c>
      <c r="I182" s="1075">
        <v>79</v>
      </c>
      <c r="J182" s="1169">
        <f t="shared" si="31"/>
        <v>78.21782178217822</v>
      </c>
      <c r="K182" s="1072">
        <f t="shared" si="41"/>
        <v>3446</v>
      </c>
      <c r="L182" s="1027">
        <f t="shared" si="40"/>
        <v>2653</v>
      </c>
      <c r="M182" s="1170">
        <f t="shared" si="32"/>
        <v>76.987811955890891</v>
      </c>
    </row>
    <row r="183" spans="1:13" ht="15">
      <c r="A183" s="1337"/>
      <c r="C183" s="925" t="s">
        <v>1883</v>
      </c>
      <c r="D183" s="963" t="s">
        <v>3883</v>
      </c>
      <c r="E183" s="1030"/>
      <c r="F183" s="1030"/>
      <c r="G183" s="1169" t="e">
        <f t="shared" si="30"/>
        <v>#DIV/0!</v>
      </c>
      <c r="H183" s="1075"/>
      <c r="I183" s="1075"/>
      <c r="J183" s="1169" t="e">
        <f t="shared" si="31"/>
        <v>#DIV/0!</v>
      </c>
      <c r="K183" s="1072">
        <f t="shared" si="41"/>
        <v>0</v>
      </c>
      <c r="L183" s="1027">
        <f t="shared" si="40"/>
        <v>0</v>
      </c>
      <c r="M183" s="1170" t="e">
        <f t="shared" si="32"/>
        <v>#DIV/0!</v>
      </c>
    </row>
    <row r="184" spans="1:13" ht="15">
      <c r="A184" s="1337"/>
      <c r="C184" s="925" t="s">
        <v>1884</v>
      </c>
      <c r="D184" s="963" t="s">
        <v>3884</v>
      </c>
      <c r="E184" s="1030"/>
      <c r="F184" s="1030"/>
      <c r="G184" s="1169" t="e">
        <f t="shared" si="30"/>
        <v>#DIV/0!</v>
      </c>
      <c r="H184" s="1075">
        <v>2</v>
      </c>
      <c r="I184" s="1075">
        <v>21</v>
      </c>
      <c r="J184" s="1169">
        <f t="shared" si="31"/>
        <v>1050</v>
      </c>
      <c r="K184" s="1072">
        <f t="shared" si="41"/>
        <v>2</v>
      </c>
      <c r="L184" s="1027">
        <f t="shared" si="40"/>
        <v>21</v>
      </c>
      <c r="M184" s="1170">
        <f t="shared" si="32"/>
        <v>1050</v>
      </c>
    </row>
    <row r="185" spans="1:13" ht="15">
      <c r="A185" s="1337"/>
      <c r="C185" s="925" t="s">
        <v>1761</v>
      </c>
      <c r="D185" s="933" t="s">
        <v>3751</v>
      </c>
      <c r="E185" s="1030"/>
      <c r="F185" s="1030"/>
      <c r="G185" s="1169" t="e">
        <f t="shared" si="30"/>
        <v>#DIV/0!</v>
      </c>
      <c r="H185" s="1075">
        <v>5</v>
      </c>
      <c r="I185" s="1075">
        <v>14</v>
      </c>
      <c r="J185" s="1169">
        <f t="shared" si="31"/>
        <v>280</v>
      </c>
      <c r="K185" s="1072">
        <f t="shared" si="41"/>
        <v>5</v>
      </c>
      <c r="L185" s="1027">
        <f t="shared" si="40"/>
        <v>14</v>
      </c>
      <c r="M185" s="1170">
        <f t="shared" si="32"/>
        <v>280</v>
      </c>
    </row>
    <row r="186" spans="1:13" ht="15">
      <c r="A186" s="1337"/>
      <c r="C186" s="925" t="s">
        <v>1770</v>
      </c>
      <c r="D186" s="956" t="s">
        <v>3747</v>
      </c>
      <c r="E186" s="1030"/>
      <c r="F186" s="1030"/>
      <c r="G186" s="1169" t="e">
        <f t="shared" si="30"/>
        <v>#DIV/0!</v>
      </c>
      <c r="H186" s="1075">
        <v>23</v>
      </c>
      <c r="I186" s="1075">
        <v>48</v>
      </c>
      <c r="J186" s="1169">
        <f t="shared" si="31"/>
        <v>208.69565217391303</v>
      </c>
      <c r="K186" s="1072">
        <f t="shared" si="41"/>
        <v>23</v>
      </c>
      <c r="L186" s="1027">
        <f t="shared" si="40"/>
        <v>48</v>
      </c>
      <c r="M186" s="1170">
        <f t="shared" si="32"/>
        <v>208.69565217391303</v>
      </c>
    </row>
    <row r="187" spans="1:13" ht="15">
      <c r="A187" s="1337"/>
      <c r="C187" s="925" t="s">
        <v>1772</v>
      </c>
      <c r="D187" s="956" t="s">
        <v>3748</v>
      </c>
      <c r="E187" s="1030"/>
      <c r="F187" s="1030"/>
      <c r="G187" s="1169" t="e">
        <f t="shared" si="30"/>
        <v>#DIV/0!</v>
      </c>
      <c r="H187" s="1075">
        <v>8</v>
      </c>
      <c r="I187" s="1075">
        <v>7</v>
      </c>
      <c r="J187" s="1169">
        <f t="shared" si="31"/>
        <v>87.5</v>
      </c>
      <c r="K187" s="1072">
        <f t="shared" si="41"/>
        <v>8</v>
      </c>
      <c r="L187" s="1027">
        <f t="shared" si="40"/>
        <v>7</v>
      </c>
      <c r="M187" s="1170">
        <f t="shared" si="32"/>
        <v>87.5</v>
      </c>
    </row>
    <row r="188" spans="1:13" ht="15">
      <c r="A188" s="1337"/>
      <c r="C188" s="925" t="s">
        <v>1885</v>
      </c>
      <c r="D188" s="963" t="s">
        <v>3885</v>
      </c>
      <c r="E188" s="1030"/>
      <c r="F188" s="1030"/>
      <c r="G188" s="1169" t="e">
        <f t="shared" si="30"/>
        <v>#DIV/0!</v>
      </c>
      <c r="H188" s="1075">
        <v>121</v>
      </c>
      <c r="I188" s="1075">
        <v>82</v>
      </c>
      <c r="J188" s="1169">
        <f t="shared" si="31"/>
        <v>67.768595041322314</v>
      </c>
      <c r="K188" s="1072">
        <f t="shared" si="41"/>
        <v>121</v>
      </c>
      <c r="L188" s="1027">
        <f t="shared" si="40"/>
        <v>82</v>
      </c>
      <c r="M188" s="1170">
        <f t="shared" si="32"/>
        <v>67.768595041322314</v>
      </c>
    </row>
    <row r="189" spans="1:13" ht="15">
      <c r="A189" s="1337"/>
      <c r="C189" s="925" t="s">
        <v>1886</v>
      </c>
      <c r="D189" s="963" t="s">
        <v>3886</v>
      </c>
      <c r="E189" s="1030"/>
      <c r="F189" s="1030"/>
      <c r="G189" s="1169" t="e">
        <f t="shared" si="30"/>
        <v>#DIV/0!</v>
      </c>
      <c r="H189" s="1075">
        <v>29</v>
      </c>
      <c r="I189" s="1075">
        <v>20</v>
      </c>
      <c r="J189" s="1169">
        <f t="shared" si="31"/>
        <v>68.965517241379317</v>
      </c>
      <c r="K189" s="1072">
        <f t="shared" si="41"/>
        <v>29</v>
      </c>
      <c r="L189" s="1027">
        <f t="shared" si="40"/>
        <v>20</v>
      </c>
      <c r="M189" s="1170">
        <f t="shared" si="32"/>
        <v>68.965517241379317</v>
      </c>
    </row>
    <row r="190" spans="1:13" ht="15">
      <c r="A190" s="1337"/>
      <c r="C190" s="925" t="s">
        <v>1887</v>
      </c>
      <c r="D190" s="963" t="s">
        <v>3887</v>
      </c>
      <c r="E190" s="1030"/>
      <c r="F190" s="1030"/>
      <c r="G190" s="1169" t="e">
        <f t="shared" ref="G190:G254" si="42">SUM(F190/E190*100)</f>
        <v>#DIV/0!</v>
      </c>
      <c r="H190" s="1075"/>
      <c r="I190" s="1075"/>
      <c r="J190" s="1169" t="e">
        <f t="shared" ref="J190:J254" si="43">SUM(I190/H190*100)</f>
        <v>#DIV/0!</v>
      </c>
      <c r="K190" s="1072">
        <f t="shared" si="41"/>
        <v>0</v>
      </c>
      <c r="L190" s="1027">
        <f t="shared" si="40"/>
        <v>0</v>
      </c>
      <c r="M190" s="1170" t="e">
        <f t="shared" ref="M190:M254" si="44">SUM(L190/K190*100)</f>
        <v>#DIV/0!</v>
      </c>
    </row>
    <row r="191" spans="1:13" ht="15">
      <c r="A191" s="1337"/>
      <c r="C191" s="925" t="s">
        <v>1845</v>
      </c>
      <c r="D191" s="940" t="s">
        <v>3841</v>
      </c>
      <c r="E191" s="1030"/>
      <c r="F191" s="1030"/>
      <c r="G191" s="1169" t="e">
        <f t="shared" si="42"/>
        <v>#DIV/0!</v>
      </c>
      <c r="H191" s="1075">
        <v>16</v>
      </c>
      <c r="I191" s="1075">
        <v>8</v>
      </c>
      <c r="J191" s="1169">
        <f t="shared" si="43"/>
        <v>50</v>
      </c>
      <c r="K191" s="1072">
        <f t="shared" si="41"/>
        <v>16</v>
      </c>
      <c r="L191" s="1027">
        <f t="shared" si="40"/>
        <v>8</v>
      </c>
      <c r="M191" s="1170">
        <f t="shared" si="44"/>
        <v>50</v>
      </c>
    </row>
    <row r="192" spans="1:13" ht="26.25">
      <c r="A192" s="1337"/>
      <c r="C192" s="925" t="s">
        <v>1888</v>
      </c>
      <c r="D192" s="963" t="s">
        <v>3888</v>
      </c>
      <c r="E192" s="1030"/>
      <c r="F192" s="1030"/>
      <c r="G192" s="1169" t="e">
        <f t="shared" si="42"/>
        <v>#DIV/0!</v>
      </c>
      <c r="H192" s="1075">
        <v>218</v>
      </c>
      <c r="I192" s="1075">
        <v>205</v>
      </c>
      <c r="J192" s="1169">
        <f t="shared" si="43"/>
        <v>94.036697247706428</v>
      </c>
      <c r="K192" s="1072">
        <f t="shared" si="41"/>
        <v>218</v>
      </c>
      <c r="L192" s="1027">
        <f t="shared" si="40"/>
        <v>205</v>
      </c>
      <c r="M192" s="1170">
        <f t="shared" si="44"/>
        <v>94.036697247706428</v>
      </c>
    </row>
    <row r="193" spans="1:13" ht="15">
      <c r="A193" s="1337"/>
      <c r="C193" s="925" t="s">
        <v>1889</v>
      </c>
      <c r="D193" s="963" t="s">
        <v>3889</v>
      </c>
      <c r="E193" s="1030"/>
      <c r="F193" s="1030"/>
      <c r="G193" s="1169" t="e">
        <f t="shared" si="42"/>
        <v>#DIV/0!</v>
      </c>
      <c r="H193" s="1075"/>
      <c r="I193" s="1075">
        <v>1</v>
      </c>
      <c r="J193" s="1169" t="e">
        <f t="shared" si="43"/>
        <v>#DIV/0!</v>
      </c>
      <c r="K193" s="1072">
        <f t="shared" si="41"/>
        <v>0</v>
      </c>
      <c r="L193" s="1027">
        <f t="shared" si="40"/>
        <v>1</v>
      </c>
      <c r="M193" s="1170" t="e">
        <f t="shared" si="44"/>
        <v>#DIV/0!</v>
      </c>
    </row>
    <row r="194" spans="1:13" ht="15">
      <c r="A194" s="1337"/>
      <c r="C194" s="925" t="s">
        <v>1890</v>
      </c>
      <c r="D194" s="963" t="s">
        <v>3890</v>
      </c>
      <c r="E194" s="1030"/>
      <c r="F194" s="1030"/>
      <c r="G194" s="1169" t="e">
        <f t="shared" si="42"/>
        <v>#DIV/0!</v>
      </c>
      <c r="H194" s="1075"/>
      <c r="I194" s="1075"/>
      <c r="J194" s="1169" t="e">
        <f t="shared" si="43"/>
        <v>#DIV/0!</v>
      </c>
      <c r="K194" s="1072">
        <f t="shared" si="41"/>
        <v>0</v>
      </c>
      <c r="L194" s="1027">
        <f t="shared" si="40"/>
        <v>0</v>
      </c>
      <c r="M194" s="1170" t="e">
        <f t="shared" si="44"/>
        <v>#DIV/0!</v>
      </c>
    </row>
    <row r="195" spans="1:13" ht="15">
      <c r="A195" s="1337"/>
      <c r="C195" s="925" t="s">
        <v>1768</v>
      </c>
      <c r="D195" s="940" t="s">
        <v>3759</v>
      </c>
      <c r="E195" s="1030"/>
      <c r="F195" s="1030"/>
      <c r="G195" s="1169" t="e">
        <f t="shared" si="42"/>
        <v>#DIV/0!</v>
      </c>
      <c r="H195" s="1075"/>
      <c r="I195" s="1075"/>
      <c r="J195" s="1169" t="e">
        <f t="shared" si="43"/>
        <v>#DIV/0!</v>
      </c>
      <c r="K195" s="1072">
        <f t="shared" si="41"/>
        <v>0</v>
      </c>
      <c r="L195" s="1027">
        <f t="shared" si="40"/>
        <v>0</v>
      </c>
      <c r="M195" s="1170" t="e">
        <f t="shared" si="44"/>
        <v>#DIV/0!</v>
      </c>
    </row>
    <row r="196" spans="1:13" ht="15">
      <c r="A196" s="1337"/>
      <c r="C196" s="925" t="s">
        <v>1762</v>
      </c>
      <c r="D196" s="963" t="s">
        <v>3744</v>
      </c>
      <c r="E196" s="1030">
        <v>102</v>
      </c>
      <c r="F196" s="1030">
        <v>26</v>
      </c>
      <c r="G196" s="1169">
        <f t="shared" si="42"/>
        <v>25.490196078431371</v>
      </c>
      <c r="H196" s="1075">
        <v>1282</v>
      </c>
      <c r="I196" s="1075">
        <v>1182</v>
      </c>
      <c r="J196" s="1169">
        <f t="shared" si="43"/>
        <v>92.199687987519496</v>
      </c>
      <c r="K196" s="1072">
        <f t="shared" si="41"/>
        <v>1384</v>
      </c>
      <c r="L196" s="1027">
        <f t="shared" si="40"/>
        <v>1208</v>
      </c>
      <c r="M196" s="1170">
        <f t="shared" si="44"/>
        <v>87.283236994219649</v>
      </c>
    </row>
    <row r="197" spans="1:13" ht="15">
      <c r="A197" s="1337"/>
      <c r="C197" s="925" t="s">
        <v>1891</v>
      </c>
      <c r="D197" s="963" t="s">
        <v>3891</v>
      </c>
      <c r="E197" s="1030">
        <v>1</v>
      </c>
      <c r="F197" s="1030"/>
      <c r="G197" s="1169">
        <f t="shared" si="42"/>
        <v>0</v>
      </c>
      <c r="H197" s="1075">
        <v>14</v>
      </c>
      <c r="I197" s="1075">
        <v>23</v>
      </c>
      <c r="J197" s="1169">
        <f t="shared" si="43"/>
        <v>164.28571428571428</v>
      </c>
      <c r="K197" s="1072">
        <f t="shared" si="41"/>
        <v>15</v>
      </c>
      <c r="L197" s="1027">
        <f t="shared" si="40"/>
        <v>23</v>
      </c>
      <c r="M197" s="1170">
        <f t="shared" si="44"/>
        <v>153.33333333333334</v>
      </c>
    </row>
    <row r="198" spans="1:13" ht="15">
      <c r="A198" s="1337"/>
      <c r="C198" s="925" t="s">
        <v>1892</v>
      </c>
      <c r="D198" s="88" t="s">
        <v>3892</v>
      </c>
      <c r="E198" s="1030"/>
      <c r="F198" s="1030"/>
      <c r="G198" s="1169" t="e">
        <f t="shared" si="42"/>
        <v>#DIV/0!</v>
      </c>
      <c r="H198" s="1075">
        <v>13</v>
      </c>
      <c r="I198" s="1075"/>
      <c r="J198" s="1169">
        <f t="shared" si="43"/>
        <v>0</v>
      </c>
      <c r="K198" s="1072">
        <f t="shared" si="41"/>
        <v>13</v>
      </c>
      <c r="L198" s="1027">
        <f t="shared" si="40"/>
        <v>0</v>
      </c>
      <c r="M198" s="1170">
        <f t="shared" si="44"/>
        <v>0</v>
      </c>
    </row>
    <row r="199" spans="1:13" ht="15">
      <c r="A199" s="1337"/>
      <c r="C199" s="925" t="s">
        <v>1764</v>
      </c>
      <c r="D199" s="940" t="s">
        <v>3760</v>
      </c>
      <c r="E199" s="1030">
        <v>8</v>
      </c>
      <c r="F199" s="1030">
        <v>4</v>
      </c>
      <c r="G199" s="1169">
        <f t="shared" si="42"/>
        <v>50</v>
      </c>
      <c r="H199" s="1075">
        <v>413</v>
      </c>
      <c r="I199" s="1075">
        <v>356</v>
      </c>
      <c r="J199" s="1169">
        <f t="shared" si="43"/>
        <v>86.198547215496362</v>
      </c>
      <c r="K199" s="1072">
        <f t="shared" si="41"/>
        <v>421</v>
      </c>
      <c r="L199" s="1027">
        <f t="shared" si="40"/>
        <v>360</v>
      </c>
      <c r="M199" s="1170">
        <f t="shared" si="44"/>
        <v>85.510688836104507</v>
      </c>
    </row>
    <row r="200" spans="1:13" ht="15">
      <c r="A200" s="1337"/>
      <c r="C200" s="925" t="s">
        <v>1893</v>
      </c>
      <c r="D200" s="963" t="s">
        <v>3893</v>
      </c>
      <c r="E200" s="1030"/>
      <c r="F200" s="1030"/>
      <c r="G200" s="1169" t="e">
        <f t="shared" si="42"/>
        <v>#DIV/0!</v>
      </c>
      <c r="H200" s="1060"/>
      <c r="I200" s="1060"/>
      <c r="J200" s="1169" t="e">
        <f t="shared" si="43"/>
        <v>#DIV/0!</v>
      </c>
      <c r="K200" s="1072">
        <f t="shared" si="41"/>
        <v>0</v>
      </c>
      <c r="L200" s="1027">
        <f t="shared" si="40"/>
        <v>0</v>
      </c>
      <c r="M200" s="1170" t="e">
        <f t="shared" si="44"/>
        <v>#DIV/0!</v>
      </c>
    </row>
    <row r="201" spans="1:13" ht="15">
      <c r="A201" s="1337"/>
      <c r="C201" s="925" t="s">
        <v>1894</v>
      </c>
      <c r="D201" s="963" t="s">
        <v>5296</v>
      </c>
      <c r="E201" s="1030"/>
      <c r="F201" s="1030"/>
      <c r="G201" s="1169" t="e">
        <f t="shared" si="42"/>
        <v>#DIV/0!</v>
      </c>
      <c r="H201" s="1075">
        <v>12</v>
      </c>
      <c r="I201" s="1075">
        <v>13</v>
      </c>
      <c r="J201" s="1169">
        <f t="shared" si="43"/>
        <v>108.33333333333333</v>
      </c>
      <c r="K201" s="1072">
        <f t="shared" si="41"/>
        <v>12</v>
      </c>
      <c r="L201" s="1027">
        <f t="shared" si="40"/>
        <v>13</v>
      </c>
      <c r="M201" s="1170">
        <f t="shared" si="44"/>
        <v>108.33333333333333</v>
      </c>
    </row>
    <row r="202" spans="1:13" ht="15">
      <c r="A202" s="1337"/>
      <c r="C202" s="925" t="s">
        <v>1895</v>
      </c>
      <c r="D202" s="88" t="s">
        <v>5332</v>
      </c>
      <c r="E202" s="1075">
        <v>3</v>
      </c>
      <c r="F202" s="1075">
        <v>2</v>
      </c>
      <c r="G202" s="1169">
        <f t="shared" si="42"/>
        <v>66.666666666666657</v>
      </c>
      <c r="H202" s="1075"/>
      <c r="I202" s="1075"/>
      <c r="J202" s="1169" t="e">
        <f t="shared" si="43"/>
        <v>#DIV/0!</v>
      </c>
      <c r="K202" s="1072">
        <f t="shared" si="41"/>
        <v>3</v>
      </c>
      <c r="L202" s="1027">
        <f t="shared" si="40"/>
        <v>2</v>
      </c>
      <c r="M202" s="1170">
        <f t="shared" si="44"/>
        <v>66.666666666666657</v>
      </c>
    </row>
    <row r="203" spans="1:13" ht="26.25">
      <c r="A203" s="1337"/>
      <c r="C203" s="925" t="s">
        <v>1766</v>
      </c>
      <c r="D203" s="933" t="s">
        <v>3746</v>
      </c>
      <c r="E203" s="1075">
        <v>5</v>
      </c>
      <c r="F203" s="1075">
        <v>1</v>
      </c>
      <c r="G203" s="1169">
        <f t="shared" si="42"/>
        <v>20</v>
      </c>
      <c r="H203" s="1075">
        <v>680</v>
      </c>
      <c r="I203" s="1075">
        <v>775</v>
      </c>
      <c r="J203" s="1169">
        <f t="shared" si="43"/>
        <v>113.97058823529412</v>
      </c>
      <c r="K203" s="1072">
        <f t="shared" si="41"/>
        <v>685</v>
      </c>
      <c r="L203" s="1027">
        <f t="shared" si="40"/>
        <v>776</v>
      </c>
      <c r="M203" s="1170">
        <f t="shared" si="44"/>
        <v>113.28467153284672</v>
      </c>
    </row>
    <row r="204" spans="1:13" ht="26.25">
      <c r="A204" s="1337"/>
      <c r="C204" s="925" t="s">
        <v>1896</v>
      </c>
      <c r="D204" s="963" t="s">
        <v>3894</v>
      </c>
      <c r="E204" s="1030"/>
      <c r="F204" s="1030"/>
      <c r="G204" s="1169" t="e">
        <f t="shared" si="42"/>
        <v>#DIV/0!</v>
      </c>
      <c r="H204" s="1075">
        <v>2</v>
      </c>
      <c r="I204" s="1075"/>
      <c r="J204" s="1169">
        <f t="shared" si="43"/>
        <v>0</v>
      </c>
      <c r="K204" s="1072">
        <f t="shared" si="41"/>
        <v>2</v>
      </c>
      <c r="L204" s="1027">
        <f t="shared" si="40"/>
        <v>0</v>
      </c>
      <c r="M204" s="1170">
        <f t="shared" si="44"/>
        <v>0</v>
      </c>
    </row>
    <row r="205" spans="1:13" ht="15">
      <c r="A205" s="1337"/>
      <c r="C205" s="925" t="s">
        <v>1897</v>
      </c>
      <c r="D205" s="963" t="s">
        <v>3895</v>
      </c>
      <c r="E205" s="1030"/>
      <c r="F205" s="1030"/>
      <c r="G205" s="1169" t="e">
        <f t="shared" si="42"/>
        <v>#DIV/0!</v>
      </c>
      <c r="H205" s="1060"/>
      <c r="I205" s="1060"/>
      <c r="J205" s="1169" t="e">
        <f t="shared" si="43"/>
        <v>#DIV/0!</v>
      </c>
      <c r="K205" s="1072">
        <f t="shared" si="41"/>
        <v>0</v>
      </c>
      <c r="L205" s="1027">
        <f t="shared" si="40"/>
        <v>0</v>
      </c>
      <c r="M205" s="1170" t="e">
        <f t="shared" si="44"/>
        <v>#DIV/0!</v>
      </c>
    </row>
    <row r="206" spans="1:13" ht="15">
      <c r="A206" s="1337"/>
      <c r="C206" s="925" t="s">
        <v>1898</v>
      </c>
      <c r="D206" s="963" t="s">
        <v>3896</v>
      </c>
      <c r="E206" s="1030">
        <v>1</v>
      </c>
      <c r="F206" s="1030"/>
      <c r="G206" s="1169">
        <f t="shared" si="42"/>
        <v>0</v>
      </c>
      <c r="H206" s="1060"/>
      <c r="I206" s="1060">
        <v>1</v>
      </c>
      <c r="J206" s="1169" t="e">
        <f t="shared" si="43"/>
        <v>#DIV/0!</v>
      </c>
      <c r="K206" s="1072">
        <f t="shared" si="41"/>
        <v>1</v>
      </c>
      <c r="L206" s="1027">
        <f t="shared" si="40"/>
        <v>1</v>
      </c>
      <c r="M206" s="1170">
        <f t="shared" si="44"/>
        <v>100</v>
      </c>
    </row>
    <row r="207" spans="1:13" ht="15">
      <c r="A207" s="1337"/>
      <c r="C207" s="925" t="s">
        <v>1899</v>
      </c>
      <c r="D207" s="963" t="s">
        <v>3897</v>
      </c>
      <c r="E207" s="1030">
        <v>3</v>
      </c>
      <c r="F207" s="1030">
        <v>1</v>
      </c>
      <c r="G207" s="1169">
        <f t="shared" si="42"/>
        <v>33.333333333333329</v>
      </c>
      <c r="H207" s="1030">
        <v>19</v>
      </c>
      <c r="I207" s="1030">
        <v>12</v>
      </c>
      <c r="J207" s="1169">
        <f t="shared" si="43"/>
        <v>63.157894736842103</v>
      </c>
      <c r="K207" s="1072">
        <f t="shared" si="41"/>
        <v>22</v>
      </c>
      <c r="L207" s="1027">
        <f t="shared" si="40"/>
        <v>13</v>
      </c>
      <c r="M207" s="1170">
        <f t="shared" si="44"/>
        <v>59.090909090909093</v>
      </c>
    </row>
    <row r="208" spans="1:13" ht="15">
      <c r="A208" s="1337"/>
      <c r="C208" s="925" t="s">
        <v>1900</v>
      </c>
      <c r="D208" s="963" t="s">
        <v>3898</v>
      </c>
      <c r="E208" s="1030"/>
      <c r="F208" s="1030"/>
      <c r="G208" s="1169" t="e">
        <f t="shared" si="42"/>
        <v>#DIV/0!</v>
      </c>
      <c r="H208" s="1030"/>
      <c r="I208" s="1030"/>
      <c r="J208" s="1169" t="e">
        <f t="shared" si="43"/>
        <v>#DIV/0!</v>
      </c>
      <c r="K208" s="1072">
        <f t="shared" si="41"/>
        <v>0</v>
      </c>
      <c r="L208" s="1027">
        <f t="shared" si="40"/>
        <v>0</v>
      </c>
      <c r="M208" s="1170" t="e">
        <f t="shared" si="44"/>
        <v>#DIV/0!</v>
      </c>
    </row>
    <row r="209" spans="1:13" ht="15">
      <c r="A209" s="1337"/>
      <c r="C209" s="925" t="s">
        <v>1901</v>
      </c>
      <c r="D209" s="963" t="s">
        <v>3899</v>
      </c>
      <c r="E209" s="1030"/>
      <c r="F209" s="1030"/>
      <c r="G209" s="1169" t="e">
        <f t="shared" si="42"/>
        <v>#DIV/0!</v>
      </c>
      <c r="H209" s="1030">
        <v>7</v>
      </c>
      <c r="I209" s="1030">
        <v>11</v>
      </c>
      <c r="J209" s="1169">
        <f t="shared" si="43"/>
        <v>157.14285714285714</v>
      </c>
      <c r="K209" s="1072">
        <f t="shared" si="41"/>
        <v>7</v>
      </c>
      <c r="L209" s="1027">
        <f t="shared" si="40"/>
        <v>11</v>
      </c>
      <c r="M209" s="1170">
        <f t="shared" si="44"/>
        <v>157.14285714285714</v>
      </c>
    </row>
    <row r="210" spans="1:13" ht="15">
      <c r="A210" s="1337"/>
      <c r="C210" s="925" t="s">
        <v>1902</v>
      </c>
      <c r="D210" s="1039" t="s">
        <v>3900</v>
      </c>
      <c r="E210" s="1030"/>
      <c r="F210" s="1030"/>
      <c r="G210" s="1169" t="e">
        <f t="shared" si="42"/>
        <v>#DIV/0!</v>
      </c>
      <c r="H210" s="1030"/>
      <c r="I210" s="1030"/>
      <c r="J210" s="1169" t="e">
        <f t="shared" si="43"/>
        <v>#DIV/0!</v>
      </c>
      <c r="K210" s="1072">
        <f t="shared" si="41"/>
        <v>0</v>
      </c>
      <c r="L210" s="1027">
        <f t="shared" ref="L210:L241" si="45">F210+I210</f>
        <v>0</v>
      </c>
      <c r="M210" s="1170" t="e">
        <f t="shared" si="44"/>
        <v>#DIV/0!</v>
      </c>
    </row>
    <row r="211" spans="1:13" ht="15">
      <c r="A211" s="1337"/>
      <c r="C211" s="925" t="s">
        <v>1903</v>
      </c>
      <c r="D211" s="963" t="s">
        <v>3901</v>
      </c>
      <c r="E211" s="1030"/>
      <c r="F211" s="1030"/>
      <c r="G211" s="1169" t="e">
        <f t="shared" si="42"/>
        <v>#DIV/0!</v>
      </c>
      <c r="H211" s="1060"/>
      <c r="I211" s="1060"/>
      <c r="J211" s="1169" t="e">
        <f t="shared" si="43"/>
        <v>#DIV/0!</v>
      </c>
      <c r="K211" s="1072">
        <f t="shared" ref="K211:K242" si="46">E211+H211</f>
        <v>0</v>
      </c>
      <c r="L211" s="1027">
        <f t="shared" si="45"/>
        <v>0</v>
      </c>
      <c r="M211" s="1170" t="e">
        <f t="shared" si="44"/>
        <v>#DIV/0!</v>
      </c>
    </row>
    <row r="212" spans="1:13" ht="15">
      <c r="A212" s="1337"/>
      <c r="C212" s="925" t="s">
        <v>1904</v>
      </c>
      <c r="D212" s="963" t="s">
        <v>3902</v>
      </c>
      <c r="E212" s="1030"/>
      <c r="F212" s="1030"/>
      <c r="G212" s="1169" t="e">
        <f t="shared" si="42"/>
        <v>#DIV/0!</v>
      </c>
      <c r="H212" s="1060"/>
      <c r="I212" s="1060"/>
      <c r="J212" s="1169" t="e">
        <f t="shared" si="43"/>
        <v>#DIV/0!</v>
      </c>
      <c r="K212" s="1072">
        <f t="shared" si="46"/>
        <v>0</v>
      </c>
      <c r="L212" s="1027">
        <f t="shared" si="45"/>
        <v>0</v>
      </c>
      <c r="M212" s="1170" t="e">
        <f t="shared" si="44"/>
        <v>#DIV/0!</v>
      </c>
    </row>
    <row r="213" spans="1:13" ht="15">
      <c r="A213" s="1337"/>
      <c r="C213" s="925" t="s">
        <v>1905</v>
      </c>
      <c r="D213" s="963" t="s">
        <v>3903</v>
      </c>
      <c r="E213" s="1030"/>
      <c r="F213" s="1030"/>
      <c r="G213" s="1169" t="e">
        <f t="shared" si="42"/>
        <v>#DIV/0!</v>
      </c>
      <c r="H213" s="1030"/>
      <c r="I213" s="1030"/>
      <c r="J213" s="1169" t="e">
        <f t="shared" si="43"/>
        <v>#DIV/0!</v>
      </c>
      <c r="K213" s="1072">
        <f t="shared" si="46"/>
        <v>0</v>
      </c>
      <c r="L213" s="1027">
        <f t="shared" si="45"/>
        <v>0</v>
      </c>
      <c r="M213" s="1170" t="e">
        <f t="shared" si="44"/>
        <v>#DIV/0!</v>
      </c>
    </row>
    <row r="214" spans="1:13" ht="15">
      <c r="A214" s="1337"/>
      <c r="C214" s="925" t="s">
        <v>1906</v>
      </c>
      <c r="D214" s="963" t="s">
        <v>3904</v>
      </c>
      <c r="E214" s="1030">
        <v>2</v>
      </c>
      <c r="F214" s="1030"/>
      <c r="G214" s="1169">
        <f t="shared" si="42"/>
        <v>0</v>
      </c>
      <c r="H214" s="1030">
        <v>7</v>
      </c>
      <c r="I214" s="1030">
        <v>5</v>
      </c>
      <c r="J214" s="1169">
        <f t="shared" si="43"/>
        <v>71.428571428571431</v>
      </c>
      <c r="K214" s="1072">
        <f t="shared" si="46"/>
        <v>9</v>
      </c>
      <c r="L214" s="1027">
        <f t="shared" si="45"/>
        <v>5</v>
      </c>
      <c r="M214" s="1170">
        <f t="shared" si="44"/>
        <v>55.555555555555557</v>
      </c>
    </row>
    <row r="215" spans="1:13" ht="15">
      <c r="A215" s="1337"/>
      <c r="C215" s="939" t="s">
        <v>1837</v>
      </c>
      <c r="D215" s="940" t="s">
        <v>3833</v>
      </c>
      <c r="E215" s="1030"/>
      <c r="F215" s="1030"/>
      <c r="G215" s="1169" t="e">
        <f t="shared" si="42"/>
        <v>#DIV/0!</v>
      </c>
      <c r="H215" s="1030"/>
      <c r="I215" s="1030"/>
      <c r="J215" s="1169" t="e">
        <f t="shared" si="43"/>
        <v>#DIV/0!</v>
      </c>
      <c r="K215" s="1072">
        <f t="shared" si="46"/>
        <v>0</v>
      </c>
      <c r="L215" s="1027">
        <f t="shared" si="45"/>
        <v>0</v>
      </c>
      <c r="M215" s="1170" t="e">
        <f t="shared" si="44"/>
        <v>#DIV/0!</v>
      </c>
    </row>
    <row r="216" spans="1:13" ht="15">
      <c r="A216" s="1337"/>
      <c r="C216" s="939" t="s">
        <v>1907</v>
      </c>
      <c r="D216" s="938" t="s">
        <v>3905</v>
      </c>
      <c r="E216" s="1030">
        <v>99</v>
      </c>
      <c r="F216" s="1030">
        <v>76</v>
      </c>
      <c r="G216" s="1169">
        <f t="shared" si="42"/>
        <v>76.767676767676761</v>
      </c>
      <c r="H216" s="1030">
        <v>34</v>
      </c>
      <c r="I216" s="1030">
        <v>15</v>
      </c>
      <c r="J216" s="1169">
        <f t="shared" si="43"/>
        <v>44.117647058823529</v>
      </c>
      <c r="K216" s="1072">
        <f t="shared" si="46"/>
        <v>133</v>
      </c>
      <c r="L216" s="1027">
        <f t="shared" si="45"/>
        <v>91</v>
      </c>
      <c r="M216" s="1170">
        <f t="shared" si="44"/>
        <v>68.421052631578945</v>
      </c>
    </row>
    <row r="217" spans="1:13" ht="15">
      <c r="A217" s="1337"/>
      <c r="C217" s="939" t="s">
        <v>1805</v>
      </c>
      <c r="D217" s="938" t="s">
        <v>3800</v>
      </c>
      <c r="E217" s="1030">
        <v>2</v>
      </c>
      <c r="F217" s="1030">
        <v>3</v>
      </c>
      <c r="G217" s="1169">
        <f t="shared" si="42"/>
        <v>150</v>
      </c>
      <c r="H217" s="1030">
        <v>2</v>
      </c>
      <c r="I217" s="1030">
        <v>1</v>
      </c>
      <c r="J217" s="1169">
        <f t="shared" si="43"/>
        <v>50</v>
      </c>
      <c r="K217" s="1072">
        <f t="shared" si="46"/>
        <v>4</v>
      </c>
      <c r="L217" s="1027">
        <f t="shared" si="45"/>
        <v>4</v>
      </c>
      <c r="M217" s="1170">
        <f t="shared" si="44"/>
        <v>100</v>
      </c>
    </row>
    <row r="218" spans="1:13" ht="15">
      <c r="A218" s="1337"/>
      <c r="C218" s="939" t="s">
        <v>125</v>
      </c>
      <c r="D218" s="938" t="s">
        <v>3803</v>
      </c>
      <c r="E218" s="1030">
        <v>11</v>
      </c>
      <c r="F218" s="1030">
        <v>3</v>
      </c>
      <c r="G218" s="1169">
        <f t="shared" si="42"/>
        <v>27.27272727272727</v>
      </c>
      <c r="H218" s="1030">
        <v>126</v>
      </c>
      <c r="I218" s="1030">
        <v>88</v>
      </c>
      <c r="J218" s="1169">
        <f t="shared" si="43"/>
        <v>69.841269841269835</v>
      </c>
      <c r="K218" s="1072">
        <f t="shared" si="46"/>
        <v>137</v>
      </c>
      <c r="L218" s="1027">
        <f t="shared" si="45"/>
        <v>91</v>
      </c>
      <c r="M218" s="1170">
        <f t="shared" si="44"/>
        <v>66.423357664233578</v>
      </c>
    </row>
    <row r="219" spans="1:13" ht="15">
      <c r="A219" s="1337"/>
      <c r="C219" s="939" t="s">
        <v>1908</v>
      </c>
      <c r="D219" s="938" t="s">
        <v>3906</v>
      </c>
      <c r="E219" s="1030"/>
      <c r="F219" s="1030"/>
      <c r="G219" s="1169" t="e">
        <f t="shared" si="42"/>
        <v>#DIV/0!</v>
      </c>
      <c r="H219" s="1030"/>
      <c r="I219" s="1030">
        <v>1</v>
      </c>
      <c r="J219" s="1169" t="e">
        <f t="shared" si="43"/>
        <v>#DIV/0!</v>
      </c>
      <c r="K219" s="1072">
        <f t="shared" si="46"/>
        <v>0</v>
      </c>
      <c r="L219" s="1027">
        <f t="shared" si="45"/>
        <v>1</v>
      </c>
      <c r="M219" s="1170" t="e">
        <f t="shared" si="44"/>
        <v>#DIV/0!</v>
      </c>
    </row>
    <row r="220" spans="1:13" ht="15">
      <c r="A220" s="1337"/>
      <c r="C220" s="939" t="s">
        <v>1909</v>
      </c>
      <c r="D220" s="938" t="s">
        <v>3907</v>
      </c>
      <c r="E220" s="1030">
        <v>1</v>
      </c>
      <c r="F220" s="1030"/>
      <c r="G220" s="1169">
        <f t="shared" si="42"/>
        <v>0</v>
      </c>
      <c r="H220" s="1030"/>
      <c r="I220" s="1030"/>
      <c r="J220" s="1169" t="e">
        <f t="shared" si="43"/>
        <v>#DIV/0!</v>
      </c>
      <c r="K220" s="1072">
        <f t="shared" si="46"/>
        <v>1</v>
      </c>
      <c r="L220" s="1027">
        <f t="shared" si="45"/>
        <v>0</v>
      </c>
      <c r="M220" s="1170">
        <f t="shared" si="44"/>
        <v>0</v>
      </c>
    </row>
    <row r="221" spans="1:13" ht="15">
      <c r="A221" s="1337"/>
      <c r="C221" s="939" t="s">
        <v>1861</v>
      </c>
      <c r="D221" s="938" t="s">
        <v>3861</v>
      </c>
      <c r="E221" s="1030"/>
      <c r="F221" s="1030"/>
      <c r="G221" s="1169" t="e">
        <f t="shared" si="42"/>
        <v>#DIV/0!</v>
      </c>
      <c r="H221" s="1030"/>
      <c r="I221" s="1030"/>
      <c r="J221" s="1169" t="e">
        <f t="shared" si="43"/>
        <v>#DIV/0!</v>
      </c>
      <c r="K221" s="1072">
        <f t="shared" si="46"/>
        <v>0</v>
      </c>
      <c r="L221" s="1027">
        <f t="shared" si="45"/>
        <v>0</v>
      </c>
      <c r="M221" s="1170" t="e">
        <f t="shared" si="44"/>
        <v>#DIV/0!</v>
      </c>
    </row>
    <row r="222" spans="1:13" ht="15">
      <c r="A222" s="1337"/>
      <c r="C222" s="939" t="s">
        <v>1840</v>
      </c>
      <c r="D222" s="938" t="s">
        <v>3836</v>
      </c>
      <c r="E222" s="1030"/>
      <c r="F222" s="1030"/>
      <c r="G222" s="1169" t="e">
        <f t="shared" si="42"/>
        <v>#DIV/0!</v>
      </c>
      <c r="H222" s="1030"/>
      <c r="I222" s="1030"/>
      <c r="J222" s="1169" t="e">
        <f t="shared" si="43"/>
        <v>#DIV/0!</v>
      </c>
      <c r="K222" s="1072">
        <f t="shared" si="46"/>
        <v>0</v>
      </c>
      <c r="L222" s="1027">
        <f t="shared" si="45"/>
        <v>0</v>
      </c>
      <c r="M222" s="1170" t="e">
        <f t="shared" si="44"/>
        <v>#DIV/0!</v>
      </c>
    </row>
    <row r="223" spans="1:13" ht="15">
      <c r="A223" s="1337"/>
      <c r="C223" s="939" t="s">
        <v>1910</v>
      </c>
      <c r="D223" s="938" t="s">
        <v>3908</v>
      </c>
      <c r="E223" s="1030">
        <v>1</v>
      </c>
      <c r="F223" s="1030"/>
      <c r="G223" s="1169">
        <f t="shared" si="42"/>
        <v>0</v>
      </c>
      <c r="H223" s="1030">
        <v>3</v>
      </c>
      <c r="I223" s="1030">
        <v>3</v>
      </c>
      <c r="J223" s="1169">
        <f t="shared" si="43"/>
        <v>100</v>
      </c>
      <c r="K223" s="1072">
        <f t="shared" si="46"/>
        <v>4</v>
      </c>
      <c r="L223" s="1027">
        <f t="shared" si="45"/>
        <v>3</v>
      </c>
      <c r="M223" s="1170">
        <f t="shared" si="44"/>
        <v>75</v>
      </c>
    </row>
    <row r="224" spans="1:13" ht="15">
      <c r="A224" s="1337"/>
      <c r="C224" s="939" t="s">
        <v>1911</v>
      </c>
      <c r="D224" s="938" t="s">
        <v>3909</v>
      </c>
      <c r="E224" s="1030"/>
      <c r="F224" s="1030"/>
      <c r="G224" s="1169" t="e">
        <f t="shared" si="42"/>
        <v>#DIV/0!</v>
      </c>
      <c r="H224" s="1030">
        <v>12</v>
      </c>
      <c r="I224" s="1030">
        <v>7</v>
      </c>
      <c r="J224" s="1169">
        <f t="shared" si="43"/>
        <v>58.333333333333336</v>
      </c>
      <c r="K224" s="1072">
        <f t="shared" si="46"/>
        <v>12</v>
      </c>
      <c r="L224" s="1027">
        <f t="shared" si="45"/>
        <v>7</v>
      </c>
      <c r="M224" s="1170">
        <f t="shared" si="44"/>
        <v>58.333333333333336</v>
      </c>
    </row>
    <row r="225" spans="1:13" ht="15">
      <c r="A225" s="1337"/>
      <c r="C225" s="939" t="s">
        <v>1912</v>
      </c>
      <c r="D225" s="938" t="s">
        <v>3910</v>
      </c>
      <c r="E225" s="1030"/>
      <c r="F225" s="1030"/>
      <c r="G225" s="1169" t="e">
        <f t="shared" si="42"/>
        <v>#DIV/0!</v>
      </c>
      <c r="H225" s="1030"/>
      <c r="I225" s="1030"/>
      <c r="J225" s="1169" t="e">
        <f t="shared" si="43"/>
        <v>#DIV/0!</v>
      </c>
      <c r="K225" s="1072">
        <f t="shared" si="46"/>
        <v>0</v>
      </c>
      <c r="L225" s="1027">
        <f t="shared" si="45"/>
        <v>0</v>
      </c>
      <c r="M225" s="1170" t="e">
        <f t="shared" si="44"/>
        <v>#DIV/0!</v>
      </c>
    </row>
    <row r="226" spans="1:13" ht="15">
      <c r="A226" s="1337"/>
      <c r="C226" s="939" t="s">
        <v>1913</v>
      </c>
      <c r="D226" s="938" t="s">
        <v>3911</v>
      </c>
      <c r="E226" s="1030"/>
      <c r="F226" s="1030"/>
      <c r="G226" s="1169" t="e">
        <f t="shared" si="42"/>
        <v>#DIV/0!</v>
      </c>
      <c r="H226" s="1030"/>
      <c r="I226" s="1030"/>
      <c r="J226" s="1169" t="e">
        <f t="shared" si="43"/>
        <v>#DIV/0!</v>
      </c>
      <c r="K226" s="1072">
        <f t="shared" si="46"/>
        <v>0</v>
      </c>
      <c r="L226" s="1027">
        <f t="shared" si="45"/>
        <v>0</v>
      </c>
      <c r="M226" s="1170" t="e">
        <f t="shared" si="44"/>
        <v>#DIV/0!</v>
      </c>
    </row>
    <row r="227" spans="1:13" ht="15">
      <c r="A227" s="1337"/>
      <c r="C227" s="939" t="s">
        <v>1914</v>
      </c>
      <c r="D227" s="938" t="s">
        <v>3912</v>
      </c>
      <c r="E227" s="1030"/>
      <c r="F227" s="1030"/>
      <c r="G227" s="1169" t="e">
        <f t="shared" si="42"/>
        <v>#DIV/0!</v>
      </c>
      <c r="H227" s="1030">
        <v>1</v>
      </c>
      <c r="I227" s="1030"/>
      <c r="J227" s="1169">
        <f t="shared" si="43"/>
        <v>0</v>
      </c>
      <c r="K227" s="1072">
        <f t="shared" si="46"/>
        <v>1</v>
      </c>
      <c r="L227" s="1027">
        <f t="shared" si="45"/>
        <v>0</v>
      </c>
      <c r="M227" s="1170">
        <f t="shared" si="44"/>
        <v>0</v>
      </c>
    </row>
    <row r="228" spans="1:13" ht="15">
      <c r="A228" s="1337"/>
      <c r="C228" s="939" t="s">
        <v>1915</v>
      </c>
      <c r="D228" s="940" t="s">
        <v>3913</v>
      </c>
      <c r="E228" s="1030"/>
      <c r="F228" s="1030"/>
      <c r="G228" s="1169" t="e">
        <f t="shared" si="42"/>
        <v>#DIV/0!</v>
      </c>
      <c r="H228" s="1030"/>
      <c r="I228" s="1030">
        <v>1</v>
      </c>
      <c r="J228" s="1169" t="e">
        <f t="shared" si="43"/>
        <v>#DIV/0!</v>
      </c>
      <c r="K228" s="1072">
        <f t="shared" si="46"/>
        <v>0</v>
      </c>
      <c r="L228" s="1027">
        <f t="shared" si="45"/>
        <v>1</v>
      </c>
      <c r="M228" s="1170" t="e">
        <f t="shared" si="44"/>
        <v>#DIV/0!</v>
      </c>
    </row>
    <row r="229" spans="1:13" ht="15">
      <c r="A229" s="1337"/>
      <c r="C229" s="939" t="s">
        <v>1916</v>
      </c>
      <c r="D229" s="940" t="s">
        <v>3914</v>
      </c>
      <c r="E229" s="1030"/>
      <c r="F229" s="1030"/>
      <c r="G229" s="1169" t="e">
        <f t="shared" si="42"/>
        <v>#DIV/0!</v>
      </c>
      <c r="H229" s="1030">
        <v>2</v>
      </c>
      <c r="I229" s="1030">
        <v>1</v>
      </c>
      <c r="J229" s="1169">
        <f t="shared" si="43"/>
        <v>50</v>
      </c>
      <c r="K229" s="1072">
        <f t="shared" si="46"/>
        <v>2</v>
      </c>
      <c r="L229" s="1027">
        <f t="shared" si="45"/>
        <v>1</v>
      </c>
      <c r="M229" s="1170">
        <f t="shared" si="44"/>
        <v>50</v>
      </c>
    </row>
    <row r="230" spans="1:13" ht="15">
      <c r="A230" s="1337"/>
      <c r="C230" s="939" t="s">
        <v>1917</v>
      </c>
      <c r="D230" s="940" t="s">
        <v>3915</v>
      </c>
      <c r="E230" s="1030"/>
      <c r="F230" s="1030"/>
      <c r="G230" s="1169" t="e">
        <f t="shared" si="42"/>
        <v>#DIV/0!</v>
      </c>
      <c r="H230" s="1030"/>
      <c r="I230" s="1030">
        <v>1</v>
      </c>
      <c r="J230" s="1169" t="e">
        <f t="shared" si="43"/>
        <v>#DIV/0!</v>
      </c>
      <c r="K230" s="1072">
        <f t="shared" si="46"/>
        <v>0</v>
      </c>
      <c r="L230" s="1027">
        <f t="shared" si="45"/>
        <v>1</v>
      </c>
      <c r="M230" s="1170" t="e">
        <f t="shared" si="44"/>
        <v>#DIV/0!</v>
      </c>
    </row>
    <row r="231" spans="1:13" ht="15">
      <c r="A231" s="1337"/>
      <c r="C231" s="939" t="s">
        <v>1918</v>
      </c>
      <c r="D231" s="940" t="s">
        <v>3916</v>
      </c>
      <c r="E231" s="1030"/>
      <c r="F231" s="1030"/>
      <c r="G231" s="1169" t="e">
        <f t="shared" si="42"/>
        <v>#DIV/0!</v>
      </c>
      <c r="H231" s="1030"/>
      <c r="I231" s="1030">
        <v>1</v>
      </c>
      <c r="J231" s="1169" t="e">
        <f t="shared" si="43"/>
        <v>#DIV/0!</v>
      </c>
      <c r="K231" s="1072">
        <f t="shared" si="46"/>
        <v>0</v>
      </c>
      <c r="L231" s="1027">
        <f t="shared" si="45"/>
        <v>1</v>
      </c>
      <c r="M231" s="1170" t="e">
        <f t="shared" si="44"/>
        <v>#DIV/0!</v>
      </c>
    </row>
    <row r="232" spans="1:13" ht="15">
      <c r="A232" s="1337"/>
      <c r="C232" s="939" t="s">
        <v>1919</v>
      </c>
      <c r="D232" s="940" t="s">
        <v>3917</v>
      </c>
      <c r="E232" s="1030"/>
      <c r="F232" s="1030"/>
      <c r="G232" s="1169" t="e">
        <f t="shared" si="42"/>
        <v>#DIV/0!</v>
      </c>
      <c r="H232" s="1030"/>
      <c r="I232" s="1030"/>
      <c r="J232" s="1169" t="e">
        <f t="shared" si="43"/>
        <v>#DIV/0!</v>
      </c>
      <c r="K232" s="1072">
        <f t="shared" si="46"/>
        <v>0</v>
      </c>
      <c r="L232" s="1027">
        <f t="shared" si="45"/>
        <v>0</v>
      </c>
      <c r="M232" s="1170" t="e">
        <f t="shared" si="44"/>
        <v>#DIV/0!</v>
      </c>
    </row>
    <row r="233" spans="1:13" ht="26.25">
      <c r="A233" s="1337"/>
      <c r="C233" s="939" t="s">
        <v>1835</v>
      </c>
      <c r="D233" s="1035" t="s">
        <v>3831</v>
      </c>
      <c r="E233" s="1030"/>
      <c r="F233" s="1030"/>
      <c r="G233" s="1169" t="e">
        <f t="shared" si="42"/>
        <v>#DIV/0!</v>
      </c>
      <c r="H233" s="1030"/>
      <c r="I233" s="1030"/>
      <c r="J233" s="1169" t="e">
        <f t="shared" si="43"/>
        <v>#DIV/0!</v>
      </c>
      <c r="K233" s="1072">
        <f t="shared" si="46"/>
        <v>0</v>
      </c>
      <c r="L233" s="1027">
        <f t="shared" si="45"/>
        <v>0</v>
      </c>
      <c r="M233" s="1170" t="e">
        <f t="shared" si="44"/>
        <v>#DIV/0!</v>
      </c>
    </row>
    <row r="234" spans="1:13" ht="15">
      <c r="A234" s="1337"/>
      <c r="C234" s="939" t="s">
        <v>1920</v>
      </c>
      <c r="D234" s="940" t="s">
        <v>3918</v>
      </c>
      <c r="E234" s="1030"/>
      <c r="F234" s="1030"/>
      <c r="G234" s="1169" t="e">
        <f t="shared" si="42"/>
        <v>#DIV/0!</v>
      </c>
      <c r="H234" s="1030"/>
      <c r="I234" s="1030"/>
      <c r="J234" s="1169" t="e">
        <f t="shared" si="43"/>
        <v>#DIV/0!</v>
      </c>
      <c r="K234" s="1072">
        <f t="shared" si="46"/>
        <v>0</v>
      </c>
      <c r="L234" s="1027">
        <f t="shared" si="45"/>
        <v>0</v>
      </c>
      <c r="M234" s="1170" t="e">
        <f t="shared" si="44"/>
        <v>#DIV/0!</v>
      </c>
    </row>
    <row r="235" spans="1:13" ht="15">
      <c r="A235" s="1337"/>
      <c r="C235" s="939" t="s">
        <v>1921</v>
      </c>
      <c r="D235" s="959" t="s">
        <v>5331</v>
      </c>
      <c r="E235" s="1030"/>
      <c r="F235" s="1030"/>
      <c r="G235" s="1169" t="e">
        <f t="shared" si="42"/>
        <v>#DIV/0!</v>
      </c>
      <c r="H235" s="1030"/>
      <c r="I235" s="1030">
        <v>2</v>
      </c>
      <c r="J235" s="1169" t="e">
        <f t="shared" si="43"/>
        <v>#DIV/0!</v>
      </c>
      <c r="K235" s="1072">
        <f t="shared" si="46"/>
        <v>0</v>
      </c>
      <c r="L235" s="1027">
        <f t="shared" si="45"/>
        <v>2</v>
      </c>
      <c r="M235" s="1170" t="e">
        <f t="shared" si="44"/>
        <v>#DIV/0!</v>
      </c>
    </row>
    <row r="236" spans="1:13" ht="15">
      <c r="A236" s="1337"/>
      <c r="C236" s="939" t="s">
        <v>1922</v>
      </c>
      <c r="D236" s="940" t="s">
        <v>3919</v>
      </c>
      <c r="E236" s="1030">
        <v>1</v>
      </c>
      <c r="F236" s="1030"/>
      <c r="G236" s="1169">
        <f t="shared" si="42"/>
        <v>0</v>
      </c>
      <c r="H236" s="1030">
        <v>1</v>
      </c>
      <c r="I236" s="1030"/>
      <c r="J236" s="1169">
        <f t="shared" si="43"/>
        <v>0</v>
      </c>
      <c r="K236" s="1072">
        <f t="shared" si="46"/>
        <v>2</v>
      </c>
      <c r="L236" s="1027">
        <f t="shared" si="45"/>
        <v>0</v>
      </c>
      <c r="M236" s="1170">
        <f t="shared" si="44"/>
        <v>0</v>
      </c>
    </row>
    <row r="237" spans="1:13" ht="15">
      <c r="A237" s="1337"/>
      <c r="C237" s="939" t="s">
        <v>1923</v>
      </c>
      <c r="D237" s="940" t="s">
        <v>3920</v>
      </c>
      <c r="E237" s="1030"/>
      <c r="F237" s="1030"/>
      <c r="G237" s="1169" t="e">
        <f t="shared" si="42"/>
        <v>#DIV/0!</v>
      </c>
      <c r="H237" s="1030"/>
      <c r="I237" s="1030"/>
      <c r="J237" s="1169" t="e">
        <f t="shared" si="43"/>
        <v>#DIV/0!</v>
      </c>
      <c r="K237" s="1072">
        <f t="shared" si="46"/>
        <v>0</v>
      </c>
      <c r="L237" s="1027">
        <f t="shared" si="45"/>
        <v>0</v>
      </c>
      <c r="M237" s="1170" t="e">
        <f t="shared" si="44"/>
        <v>#DIV/0!</v>
      </c>
    </row>
    <row r="238" spans="1:13" ht="15">
      <c r="A238" s="1337"/>
      <c r="C238" s="939" t="s">
        <v>1924</v>
      </c>
      <c r="D238" s="940" t="s">
        <v>3921</v>
      </c>
      <c r="E238" s="1030"/>
      <c r="F238" s="1030"/>
      <c r="G238" s="1169" t="e">
        <f t="shared" si="42"/>
        <v>#DIV/0!</v>
      </c>
      <c r="H238" s="1030"/>
      <c r="I238" s="1030"/>
      <c r="J238" s="1169" t="e">
        <f t="shared" si="43"/>
        <v>#DIV/0!</v>
      </c>
      <c r="K238" s="1072">
        <f t="shared" si="46"/>
        <v>0</v>
      </c>
      <c r="L238" s="1027">
        <f t="shared" si="45"/>
        <v>0</v>
      </c>
      <c r="M238" s="1170" t="e">
        <f t="shared" si="44"/>
        <v>#DIV/0!</v>
      </c>
    </row>
    <row r="239" spans="1:13" ht="26.25">
      <c r="A239" s="1337"/>
      <c r="C239" s="939" t="s">
        <v>1769</v>
      </c>
      <c r="D239" s="938" t="s">
        <v>3752</v>
      </c>
      <c r="E239" s="1030"/>
      <c r="F239" s="1030">
        <v>3</v>
      </c>
      <c r="G239" s="1169" t="e">
        <f t="shared" si="42"/>
        <v>#DIV/0!</v>
      </c>
      <c r="H239" s="1030">
        <v>59</v>
      </c>
      <c r="I239" s="1030">
        <v>336</v>
      </c>
      <c r="J239" s="1169">
        <f t="shared" si="43"/>
        <v>569.49152542372883</v>
      </c>
      <c r="K239" s="1072">
        <f t="shared" si="46"/>
        <v>59</v>
      </c>
      <c r="L239" s="1027">
        <f t="shared" si="45"/>
        <v>339</v>
      </c>
      <c r="M239" s="1170">
        <f t="shared" si="44"/>
        <v>574.57627118644064</v>
      </c>
    </row>
    <row r="240" spans="1:13" ht="15">
      <c r="A240" s="1337"/>
      <c r="C240" s="939" t="s">
        <v>1774</v>
      </c>
      <c r="D240" s="940" t="s">
        <v>3756</v>
      </c>
      <c r="E240" s="1030"/>
      <c r="F240" s="1030"/>
      <c r="G240" s="1169" t="e">
        <f t="shared" si="42"/>
        <v>#DIV/0!</v>
      </c>
      <c r="H240" s="1030">
        <v>6</v>
      </c>
      <c r="I240" s="1030"/>
      <c r="J240" s="1169">
        <f t="shared" si="43"/>
        <v>0</v>
      </c>
      <c r="K240" s="1072">
        <f t="shared" si="46"/>
        <v>6</v>
      </c>
      <c r="L240" s="1027">
        <f t="shared" si="45"/>
        <v>0</v>
      </c>
      <c r="M240" s="1170">
        <f t="shared" si="44"/>
        <v>0</v>
      </c>
    </row>
    <row r="241" spans="1:13" ht="15">
      <c r="A241" s="1337"/>
      <c r="C241" s="939" t="s">
        <v>1775</v>
      </c>
      <c r="D241" s="940" t="s">
        <v>3757</v>
      </c>
      <c r="E241" s="1030"/>
      <c r="F241" s="1030"/>
      <c r="G241" s="1169" t="e">
        <f t="shared" si="42"/>
        <v>#DIV/0!</v>
      </c>
      <c r="H241" s="1030">
        <v>8</v>
      </c>
      <c r="I241" s="1030"/>
      <c r="J241" s="1169">
        <f t="shared" si="43"/>
        <v>0</v>
      </c>
      <c r="K241" s="1072">
        <f t="shared" si="46"/>
        <v>8</v>
      </c>
      <c r="L241" s="1027">
        <f t="shared" si="45"/>
        <v>0</v>
      </c>
      <c r="M241" s="1170">
        <f t="shared" si="44"/>
        <v>0</v>
      </c>
    </row>
    <row r="242" spans="1:13" ht="15">
      <c r="A242" s="1337"/>
      <c r="C242" s="939" t="s">
        <v>1926</v>
      </c>
      <c r="D242" s="940" t="s">
        <v>3922</v>
      </c>
      <c r="E242" s="1030"/>
      <c r="F242" s="1030"/>
      <c r="G242" s="1169" t="e">
        <f t="shared" si="42"/>
        <v>#DIV/0!</v>
      </c>
      <c r="H242" s="1030">
        <v>1</v>
      </c>
      <c r="I242" s="1030"/>
      <c r="J242" s="1169">
        <f t="shared" si="43"/>
        <v>0</v>
      </c>
      <c r="K242" s="1072">
        <f t="shared" si="46"/>
        <v>1</v>
      </c>
      <c r="L242" s="1027">
        <f t="shared" ref="L242:L254" si="47">F242+I242</f>
        <v>0</v>
      </c>
      <c r="M242" s="1170">
        <f t="shared" si="44"/>
        <v>0</v>
      </c>
    </row>
    <row r="243" spans="1:13" ht="15">
      <c r="A243" s="1337"/>
      <c r="C243" s="939" t="s">
        <v>1927</v>
      </c>
      <c r="D243" s="940" t="s">
        <v>3923</v>
      </c>
      <c r="E243" s="1030">
        <v>2</v>
      </c>
      <c r="F243" s="1030"/>
      <c r="G243" s="1169">
        <f t="shared" si="42"/>
        <v>0</v>
      </c>
      <c r="H243" s="1030">
        <v>1</v>
      </c>
      <c r="I243" s="1030"/>
      <c r="J243" s="1169">
        <f t="shared" si="43"/>
        <v>0</v>
      </c>
      <c r="K243" s="1072">
        <f t="shared" ref="K243:K254" si="48">E243+H243</f>
        <v>3</v>
      </c>
      <c r="L243" s="1027">
        <f t="shared" si="47"/>
        <v>0</v>
      </c>
      <c r="M243" s="1170">
        <f t="shared" si="44"/>
        <v>0</v>
      </c>
    </row>
    <row r="244" spans="1:13" ht="15">
      <c r="A244" s="1337"/>
      <c r="C244" s="939" t="s">
        <v>1928</v>
      </c>
      <c r="D244" s="940" t="s">
        <v>3924</v>
      </c>
      <c r="E244" s="1030"/>
      <c r="F244" s="1030"/>
      <c r="G244" s="1169" t="e">
        <f t="shared" si="42"/>
        <v>#DIV/0!</v>
      </c>
      <c r="H244" s="1030">
        <v>2</v>
      </c>
      <c r="I244" s="1030">
        <v>2</v>
      </c>
      <c r="J244" s="1169">
        <f t="shared" si="43"/>
        <v>100</v>
      </c>
      <c r="K244" s="1072">
        <f t="shared" si="48"/>
        <v>2</v>
      </c>
      <c r="L244" s="1027">
        <f t="shared" si="47"/>
        <v>2</v>
      </c>
      <c r="M244" s="1170">
        <f t="shared" si="44"/>
        <v>100</v>
      </c>
    </row>
    <row r="245" spans="1:13" ht="15">
      <c r="A245" s="1337"/>
      <c r="C245" s="939" t="s">
        <v>1929</v>
      </c>
      <c r="D245" s="963" t="s">
        <v>3925</v>
      </c>
      <c r="E245" s="1030"/>
      <c r="F245" s="1030"/>
      <c r="G245" s="1169" t="e">
        <f t="shared" ref="G245:G253" si="49">SUM(F245/E245*100)</f>
        <v>#DIV/0!</v>
      </c>
      <c r="H245" s="1030">
        <v>11</v>
      </c>
      <c r="I245" s="1030"/>
      <c r="J245" s="1169">
        <f t="shared" ref="J245:J253" si="50">SUM(I245/H245*100)</f>
        <v>0</v>
      </c>
      <c r="K245" s="1072">
        <f t="shared" si="48"/>
        <v>11</v>
      </c>
      <c r="L245" s="1027">
        <f t="shared" si="47"/>
        <v>0</v>
      </c>
      <c r="M245" s="1170">
        <f t="shared" ref="M245:M253" si="51">SUM(L245/K245*100)</f>
        <v>0</v>
      </c>
    </row>
    <row r="246" spans="1:13" ht="15">
      <c r="A246" s="1337"/>
      <c r="C246" s="939" t="s">
        <v>2396</v>
      </c>
      <c r="D246" s="963" t="s">
        <v>4394</v>
      </c>
      <c r="E246" s="1030"/>
      <c r="F246" s="1030">
        <v>26</v>
      </c>
      <c r="G246" s="1169" t="e">
        <f t="shared" si="49"/>
        <v>#DIV/0!</v>
      </c>
      <c r="H246" s="1030"/>
      <c r="I246" s="1030"/>
      <c r="J246" s="1169" t="e">
        <f t="shared" si="50"/>
        <v>#DIV/0!</v>
      </c>
      <c r="K246" s="1072">
        <f t="shared" si="48"/>
        <v>0</v>
      </c>
      <c r="L246" s="1027">
        <f t="shared" si="47"/>
        <v>26</v>
      </c>
      <c r="M246" s="1170" t="e">
        <f t="shared" si="51"/>
        <v>#DIV/0!</v>
      </c>
    </row>
    <row r="247" spans="1:13" ht="15">
      <c r="A247" s="1337"/>
      <c r="C247" s="939" t="s">
        <v>5375</v>
      </c>
      <c r="D247" s="940" t="s">
        <v>5376</v>
      </c>
      <c r="E247" s="1030"/>
      <c r="F247" s="1030">
        <v>1</v>
      </c>
      <c r="G247" s="1169" t="e">
        <f t="shared" ref="G247:G252" si="52">SUM(F247/E247*100)</f>
        <v>#DIV/0!</v>
      </c>
      <c r="H247" s="1030"/>
      <c r="I247" s="1030"/>
      <c r="J247" s="1169" t="e">
        <f t="shared" ref="J247:J252" si="53">SUM(I247/H247*100)</f>
        <v>#DIV/0!</v>
      </c>
      <c r="K247" s="1072">
        <f t="shared" si="48"/>
        <v>0</v>
      </c>
      <c r="L247" s="1027">
        <f t="shared" si="47"/>
        <v>1</v>
      </c>
      <c r="M247" s="1170" t="e">
        <f t="shared" ref="M247:M252" si="54">SUM(L247/K247*100)</f>
        <v>#DIV/0!</v>
      </c>
    </row>
    <row r="248" spans="1:13" ht="15">
      <c r="A248" s="1337"/>
      <c r="C248" s="939" t="s">
        <v>1940</v>
      </c>
      <c r="D248" s="940" t="s">
        <v>5377</v>
      </c>
      <c r="E248" s="1030"/>
      <c r="F248" s="1030"/>
      <c r="G248" s="1169" t="e">
        <f t="shared" si="52"/>
        <v>#DIV/0!</v>
      </c>
      <c r="H248" s="1030"/>
      <c r="I248" s="1030">
        <v>1</v>
      </c>
      <c r="J248" s="1169" t="e">
        <f t="shared" si="53"/>
        <v>#DIV/0!</v>
      </c>
      <c r="K248" s="1072">
        <f t="shared" si="48"/>
        <v>0</v>
      </c>
      <c r="L248" s="1027">
        <f t="shared" si="47"/>
        <v>1</v>
      </c>
      <c r="M248" s="1170" t="e">
        <f t="shared" si="54"/>
        <v>#DIV/0!</v>
      </c>
    </row>
    <row r="249" spans="1:13" ht="15">
      <c r="A249" s="1337"/>
      <c r="C249" s="939" t="s">
        <v>1773</v>
      </c>
      <c r="D249" s="88" t="s">
        <v>3750</v>
      </c>
      <c r="E249" s="1030"/>
      <c r="F249" s="1030"/>
      <c r="G249" s="1169" t="e">
        <f t="shared" si="52"/>
        <v>#DIV/0!</v>
      </c>
      <c r="H249" s="1030"/>
      <c r="I249" s="1030">
        <v>1</v>
      </c>
      <c r="J249" s="1169" t="e">
        <f t="shared" si="53"/>
        <v>#DIV/0!</v>
      </c>
      <c r="K249" s="1072">
        <f t="shared" si="48"/>
        <v>0</v>
      </c>
      <c r="L249" s="1027">
        <f t="shared" si="47"/>
        <v>1</v>
      </c>
      <c r="M249" s="1170" t="e">
        <f t="shared" si="54"/>
        <v>#DIV/0!</v>
      </c>
    </row>
    <row r="250" spans="1:13" ht="15">
      <c r="A250" s="1337"/>
      <c r="C250" s="939"/>
      <c r="D250" s="940"/>
      <c r="E250" s="1030"/>
      <c r="F250" s="1030"/>
      <c r="G250" s="1169" t="e">
        <f t="shared" ref="G250:G251" si="55">SUM(F250/E250*100)</f>
        <v>#DIV/0!</v>
      </c>
      <c r="H250" s="1030"/>
      <c r="I250" s="1030"/>
      <c r="J250" s="1169" t="e">
        <f t="shared" ref="J250:J251" si="56">SUM(I250/H250*100)</f>
        <v>#DIV/0!</v>
      </c>
      <c r="K250" s="1072">
        <f t="shared" ref="K250:K251" si="57">E250+H250</f>
        <v>0</v>
      </c>
      <c r="L250" s="1027">
        <f t="shared" ref="L250:L251" si="58">F250+I250</f>
        <v>0</v>
      </c>
      <c r="M250" s="1170" t="e">
        <f t="shared" ref="M250:M251" si="59">SUM(L250/K250*100)</f>
        <v>#DIV/0!</v>
      </c>
    </row>
    <row r="251" spans="1:13" ht="15">
      <c r="A251" s="1337"/>
      <c r="C251" s="939"/>
      <c r="D251" s="940"/>
      <c r="E251" s="1030"/>
      <c r="F251" s="1030"/>
      <c r="G251" s="1169" t="e">
        <f t="shared" si="55"/>
        <v>#DIV/0!</v>
      </c>
      <c r="H251" s="1030"/>
      <c r="I251" s="1030"/>
      <c r="J251" s="1169" t="e">
        <f t="shared" si="56"/>
        <v>#DIV/0!</v>
      </c>
      <c r="K251" s="1072">
        <f t="shared" si="57"/>
        <v>0</v>
      </c>
      <c r="L251" s="1027">
        <f t="shared" si="58"/>
        <v>0</v>
      </c>
      <c r="M251" s="1170" t="e">
        <f t="shared" si="59"/>
        <v>#DIV/0!</v>
      </c>
    </row>
    <row r="252" spans="1:13" ht="15">
      <c r="A252" s="1337"/>
      <c r="C252" s="939"/>
      <c r="D252" s="940"/>
      <c r="E252" s="1030"/>
      <c r="F252" s="1030"/>
      <c r="G252" s="1169" t="e">
        <f t="shared" si="52"/>
        <v>#DIV/0!</v>
      </c>
      <c r="H252" s="1030"/>
      <c r="I252" s="1030"/>
      <c r="J252" s="1169" t="e">
        <f t="shared" si="53"/>
        <v>#DIV/0!</v>
      </c>
      <c r="K252" s="1072">
        <f t="shared" si="48"/>
        <v>0</v>
      </c>
      <c r="L252" s="1027">
        <f t="shared" si="47"/>
        <v>0</v>
      </c>
      <c r="M252" s="1170" t="e">
        <f t="shared" si="54"/>
        <v>#DIV/0!</v>
      </c>
    </row>
    <row r="253" spans="1:13" ht="15">
      <c r="A253" s="1337"/>
      <c r="C253" s="939"/>
      <c r="D253" s="940"/>
      <c r="E253" s="1030"/>
      <c r="F253" s="1030"/>
      <c r="G253" s="1169" t="e">
        <f t="shared" si="49"/>
        <v>#DIV/0!</v>
      </c>
      <c r="H253" s="1030"/>
      <c r="I253" s="1030"/>
      <c r="J253" s="1169" t="e">
        <f t="shared" si="50"/>
        <v>#DIV/0!</v>
      </c>
      <c r="K253" s="1072">
        <f t="shared" si="48"/>
        <v>0</v>
      </c>
      <c r="L253" s="1027">
        <f t="shared" si="47"/>
        <v>0</v>
      </c>
      <c r="M253" s="1170" t="e">
        <f t="shared" si="51"/>
        <v>#DIV/0!</v>
      </c>
    </row>
    <row r="254" spans="1:13" ht="15">
      <c r="A254" s="1337"/>
      <c r="C254" s="939"/>
      <c r="D254" s="940"/>
      <c r="E254" s="1030"/>
      <c r="F254" s="1030"/>
      <c r="G254" s="1169" t="e">
        <f t="shared" si="42"/>
        <v>#DIV/0!</v>
      </c>
      <c r="H254" s="1030"/>
      <c r="I254" s="1030"/>
      <c r="J254" s="1169" t="e">
        <f t="shared" si="43"/>
        <v>#DIV/0!</v>
      </c>
      <c r="K254" s="1072">
        <f t="shared" si="48"/>
        <v>0</v>
      </c>
      <c r="L254" s="1027">
        <f t="shared" si="47"/>
        <v>0</v>
      </c>
      <c r="M254" s="1170" t="e">
        <f t="shared" si="44"/>
        <v>#DIV/0!</v>
      </c>
    </row>
    <row r="255" spans="1:13" ht="15">
      <c r="A255" s="1338"/>
      <c r="E255" s="1068"/>
      <c r="F255" s="1068"/>
      <c r="G255" s="1068"/>
      <c r="H255" s="1068"/>
      <c r="I255" s="1068"/>
      <c r="J255" s="1068"/>
      <c r="K255" s="1068"/>
      <c r="L255" s="1068"/>
    </row>
    <row r="256" spans="1:13" ht="15">
      <c r="A256" s="79" t="s">
        <v>5345</v>
      </c>
      <c r="B256" s="206" t="s">
        <v>1699</v>
      </c>
      <c r="C256" s="926"/>
      <c r="D256" s="927"/>
      <c r="E256" s="1057"/>
      <c r="F256" s="1057"/>
      <c r="G256" s="1057"/>
      <c r="H256" s="1057"/>
      <c r="I256" s="1057"/>
      <c r="J256" s="1057"/>
      <c r="K256" s="1057"/>
      <c r="L256" s="1057"/>
      <c r="M256" s="206"/>
    </row>
    <row r="257" spans="1:13" ht="15">
      <c r="A257" s="79"/>
      <c r="E257" s="1068"/>
      <c r="F257" s="1068"/>
      <c r="G257" s="1068"/>
      <c r="H257" s="1068"/>
      <c r="I257" s="1068"/>
      <c r="J257" s="1068"/>
      <c r="K257" s="1068"/>
      <c r="L257" s="1068"/>
    </row>
    <row r="258" spans="1:13" ht="15">
      <c r="A258" s="79"/>
      <c r="B258" s="206" t="s">
        <v>1698</v>
      </c>
      <c r="C258" s="926"/>
      <c r="D258" s="927"/>
      <c r="E258" s="1057"/>
      <c r="F258" s="1057"/>
      <c r="G258" s="1057"/>
      <c r="H258" s="1057"/>
      <c r="I258" s="1057"/>
      <c r="J258" s="1057"/>
      <c r="K258" s="1057"/>
      <c r="L258" s="1057"/>
      <c r="M258" s="206"/>
    </row>
    <row r="259" spans="1:13" ht="14.25">
      <c r="A259" s="79"/>
      <c r="B259" s="177" t="s">
        <v>188</v>
      </c>
      <c r="C259" s="178"/>
      <c r="D259" s="78"/>
      <c r="E259" s="1028">
        <f t="shared" ref="E259:L259" si="60">SUM(E260,E261)</f>
        <v>0</v>
      </c>
      <c r="F259" s="1028">
        <f t="shared" si="60"/>
        <v>0</v>
      </c>
      <c r="G259" s="1178" t="e">
        <f t="shared" ref="G259:G322" si="61">SUM(F259/E259*100)</f>
        <v>#DIV/0!</v>
      </c>
      <c r="H259" s="1028">
        <f t="shared" si="60"/>
        <v>19519</v>
      </c>
      <c r="I259" s="1028">
        <f t="shared" si="60"/>
        <v>13660</v>
      </c>
      <c r="J259" s="1178">
        <f t="shared" ref="J259:J322" si="62">SUM(I259/H259*100)</f>
        <v>69.983093396178091</v>
      </c>
      <c r="K259" s="1028">
        <f t="shared" si="60"/>
        <v>19519</v>
      </c>
      <c r="L259" s="1028">
        <f t="shared" si="60"/>
        <v>13660</v>
      </c>
      <c r="M259" s="1178">
        <f t="shared" ref="M259:M322" si="63">SUM(L259/K259*100)</f>
        <v>69.983093396178091</v>
      </c>
    </row>
    <row r="260" spans="1:13" ht="14.25">
      <c r="A260" s="79"/>
      <c r="B260" s="177" t="s">
        <v>186</v>
      </c>
      <c r="C260" s="178"/>
      <c r="D260" s="78"/>
      <c r="E260" s="1027">
        <v>0</v>
      </c>
      <c r="F260" s="1027">
        <v>0</v>
      </c>
      <c r="G260" s="1170" t="e">
        <f t="shared" si="61"/>
        <v>#DIV/0!</v>
      </c>
      <c r="H260" s="1027">
        <v>0</v>
      </c>
      <c r="I260" s="1027">
        <v>0</v>
      </c>
      <c r="J260" s="1170" t="e">
        <f t="shared" si="62"/>
        <v>#DIV/0!</v>
      </c>
      <c r="K260" s="1027">
        <v>0</v>
      </c>
      <c r="L260" s="1027">
        <v>0</v>
      </c>
      <c r="M260" s="1170" t="e">
        <f t="shared" si="63"/>
        <v>#DIV/0!</v>
      </c>
    </row>
    <row r="261" spans="1:13" ht="14.25">
      <c r="A261" s="79"/>
      <c r="B261" s="181" t="s">
        <v>1697</v>
      </c>
      <c r="C261" s="180"/>
      <c r="D261" s="78"/>
      <c r="E261" s="1029">
        <f t="shared" ref="E261:L261" si="64">SUM(E262:E336)</f>
        <v>0</v>
      </c>
      <c r="F261" s="1029">
        <f t="shared" si="64"/>
        <v>0</v>
      </c>
      <c r="G261" s="1170" t="e">
        <f t="shared" si="61"/>
        <v>#DIV/0!</v>
      </c>
      <c r="H261" s="1029">
        <f t="shared" si="64"/>
        <v>19519</v>
      </c>
      <c r="I261" s="1029">
        <f t="shared" si="64"/>
        <v>13660</v>
      </c>
      <c r="J261" s="1170">
        <f t="shared" si="62"/>
        <v>69.983093396178091</v>
      </c>
      <c r="K261" s="1029">
        <f t="shared" si="64"/>
        <v>19519</v>
      </c>
      <c r="L261" s="1029">
        <f t="shared" si="64"/>
        <v>13660</v>
      </c>
      <c r="M261" s="1170">
        <f t="shared" si="63"/>
        <v>69.983093396178091</v>
      </c>
    </row>
    <row r="262" spans="1:13" ht="15">
      <c r="A262" s="79"/>
      <c r="B262" s="181"/>
      <c r="C262" s="960" t="s">
        <v>1918</v>
      </c>
      <c r="D262" s="940" t="s">
        <v>3916</v>
      </c>
      <c r="E262" s="1030"/>
      <c r="F262" s="1030"/>
      <c r="G262" s="1169" t="e">
        <f t="shared" si="61"/>
        <v>#DIV/0!</v>
      </c>
      <c r="H262" s="1086">
        <v>3</v>
      </c>
      <c r="I262" s="1086">
        <v>2</v>
      </c>
      <c r="J262" s="1169">
        <f t="shared" si="62"/>
        <v>66.666666666666657</v>
      </c>
      <c r="K262" s="1087">
        <f t="shared" ref="K262:K293" si="65">E262+H262</f>
        <v>3</v>
      </c>
      <c r="L262" s="1088">
        <f t="shared" ref="L262:L293" si="66">F262+I262</f>
        <v>2</v>
      </c>
      <c r="M262" s="1170">
        <f t="shared" si="63"/>
        <v>66.666666666666657</v>
      </c>
    </row>
    <row r="263" spans="1:13" ht="15">
      <c r="A263" s="79"/>
      <c r="B263" s="181"/>
      <c r="C263" s="939" t="s">
        <v>1930</v>
      </c>
      <c r="D263" s="963" t="s">
        <v>3926</v>
      </c>
      <c r="E263" s="1030"/>
      <c r="F263" s="1030"/>
      <c r="G263" s="1169" t="e">
        <f t="shared" si="61"/>
        <v>#DIV/0!</v>
      </c>
      <c r="H263" s="1030"/>
      <c r="I263" s="1030"/>
      <c r="J263" s="1169" t="e">
        <f t="shared" si="62"/>
        <v>#DIV/0!</v>
      </c>
      <c r="K263" s="1087">
        <f t="shared" si="65"/>
        <v>0</v>
      </c>
      <c r="L263" s="1088">
        <f t="shared" si="66"/>
        <v>0</v>
      </c>
      <c r="M263" s="1170" t="e">
        <f t="shared" si="63"/>
        <v>#DIV/0!</v>
      </c>
    </row>
    <row r="264" spans="1:13" ht="15">
      <c r="A264" s="79"/>
      <c r="B264" s="181"/>
      <c r="C264" s="960" t="s">
        <v>1931</v>
      </c>
      <c r="D264" s="945" t="s">
        <v>3927</v>
      </c>
      <c r="E264" s="1030"/>
      <c r="F264" s="1030"/>
      <c r="G264" s="1169" t="e">
        <f t="shared" si="61"/>
        <v>#DIV/0!</v>
      </c>
      <c r="H264" s="1030"/>
      <c r="I264" s="1030"/>
      <c r="J264" s="1169" t="e">
        <f t="shared" si="62"/>
        <v>#DIV/0!</v>
      </c>
      <c r="K264" s="1087">
        <f t="shared" si="65"/>
        <v>0</v>
      </c>
      <c r="L264" s="1088">
        <f t="shared" si="66"/>
        <v>0</v>
      </c>
      <c r="M264" s="1170" t="e">
        <f t="shared" si="63"/>
        <v>#DIV/0!</v>
      </c>
    </row>
    <row r="265" spans="1:13" ht="15">
      <c r="A265" s="79"/>
      <c r="B265" s="181"/>
      <c r="C265" s="939" t="s">
        <v>1915</v>
      </c>
      <c r="D265" s="940" t="s">
        <v>3913</v>
      </c>
      <c r="E265" s="1030"/>
      <c r="F265" s="1030"/>
      <c r="G265" s="1169" t="e">
        <f t="shared" si="61"/>
        <v>#DIV/0!</v>
      </c>
      <c r="H265" s="1030">
        <v>3</v>
      </c>
      <c r="I265" s="1030">
        <v>2</v>
      </c>
      <c r="J265" s="1169">
        <f t="shared" si="62"/>
        <v>66.666666666666657</v>
      </c>
      <c r="K265" s="1087">
        <f t="shared" si="65"/>
        <v>3</v>
      </c>
      <c r="L265" s="1088">
        <f t="shared" si="66"/>
        <v>2</v>
      </c>
      <c r="M265" s="1170">
        <f t="shared" si="63"/>
        <v>66.666666666666657</v>
      </c>
    </row>
    <row r="266" spans="1:13" ht="15">
      <c r="A266" s="79"/>
      <c r="B266" s="181"/>
      <c r="C266" s="960" t="s">
        <v>1917</v>
      </c>
      <c r="D266" s="940" t="s">
        <v>3915</v>
      </c>
      <c r="E266" s="1030"/>
      <c r="F266" s="1030"/>
      <c r="G266" s="1169" t="e">
        <f t="shared" si="61"/>
        <v>#DIV/0!</v>
      </c>
      <c r="H266" s="1030">
        <v>3</v>
      </c>
      <c r="I266" s="1030">
        <v>2</v>
      </c>
      <c r="J266" s="1169">
        <f t="shared" si="62"/>
        <v>66.666666666666657</v>
      </c>
      <c r="K266" s="1087">
        <f t="shared" si="65"/>
        <v>3</v>
      </c>
      <c r="L266" s="1088">
        <f t="shared" si="66"/>
        <v>2</v>
      </c>
      <c r="M266" s="1170">
        <f t="shared" si="63"/>
        <v>66.666666666666657</v>
      </c>
    </row>
    <row r="267" spans="1:13" ht="15">
      <c r="A267" s="79"/>
      <c r="B267" s="181"/>
      <c r="C267" s="960" t="s">
        <v>1932</v>
      </c>
      <c r="D267" s="1036" t="s">
        <v>3928</v>
      </c>
      <c r="E267" s="1030"/>
      <c r="F267" s="1030"/>
      <c r="G267" s="1169" t="e">
        <f t="shared" si="61"/>
        <v>#DIV/0!</v>
      </c>
      <c r="H267" s="1030"/>
      <c r="I267" s="1030"/>
      <c r="J267" s="1169" t="e">
        <f t="shared" si="62"/>
        <v>#DIV/0!</v>
      </c>
      <c r="K267" s="1087">
        <f t="shared" si="65"/>
        <v>0</v>
      </c>
      <c r="L267" s="1088">
        <f t="shared" si="66"/>
        <v>0</v>
      </c>
      <c r="M267" s="1170" t="e">
        <f t="shared" si="63"/>
        <v>#DIV/0!</v>
      </c>
    </row>
    <row r="268" spans="1:13" ht="15">
      <c r="A268" s="79"/>
      <c r="B268" s="181"/>
      <c r="C268" s="939" t="s">
        <v>1858</v>
      </c>
      <c r="D268" s="963" t="s">
        <v>3858</v>
      </c>
      <c r="E268" s="1030"/>
      <c r="F268" s="1030"/>
      <c r="G268" s="1169" t="e">
        <f t="shared" si="61"/>
        <v>#DIV/0!</v>
      </c>
      <c r="H268" s="1030">
        <v>2168</v>
      </c>
      <c r="I268" s="1030">
        <v>1611</v>
      </c>
      <c r="J268" s="1169">
        <f t="shared" si="62"/>
        <v>74.308118081180808</v>
      </c>
      <c r="K268" s="1087">
        <f t="shared" si="65"/>
        <v>2168</v>
      </c>
      <c r="L268" s="1088">
        <f t="shared" si="66"/>
        <v>1611</v>
      </c>
      <c r="M268" s="1170">
        <f t="shared" si="63"/>
        <v>74.308118081180808</v>
      </c>
    </row>
    <row r="269" spans="1:13" ht="26.25">
      <c r="A269" s="79"/>
      <c r="B269" s="181"/>
      <c r="C269" s="939" t="s">
        <v>1835</v>
      </c>
      <c r="D269" s="1035" t="s">
        <v>3831</v>
      </c>
      <c r="E269" s="1030"/>
      <c r="F269" s="1030"/>
      <c r="G269" s="1169" t="e">
        <f t="shared" si="61"/>
        <v>#DIV/0!</v>
      </c>
      <c r="H269" s="1030">
        <v>2</v>
      </c>
      <c r="I269" s="1030">
        <v>2</v>
      </c>
      <c r="J269" s="1169">
        <f t="shared" si="62"/>
        <v>100</v>
      </c>
      <c r="K269" s="1087">
        <f t="shared" si="65"/>
        <v>2</v>
      </c>
      <c r="L269" s="1088">
        <f t="shared" si="66"/>
        <v>2</v>
      </c>
      <c r="M269" s="1170">
        <f t="shared" si="63"/>
        <v>100</v>
      </c>
    </row>
    <row r="270" spans="1:13" ht="15">
      <c r="A270" s="79"/>
      <c r="B270" s="181"/>
      <c r="C270" s="939" t="s">
        <v>1841</v>
      </c>
      <c r="D270" s="963" t="s">
        <v>3837</v>
      </c>
      <c r="E270" s="1030"/>
      <c r="F270" s="1030"/>
      <c r="G270" s="1169" t="e">
        <f t="shared" si="61"/>
        <v>#DIV/0!</v>
      </c>
      <c r="H270" s="1030">
        <v>11</v>
      </c>
      <c r="I270" s="1030">
        <v>7</v>
      </c>
      <c r="J270" s="1169">
        <f t="shared" si="62"/>
        <v>63.636363636363633</v>
      </c>
      <c r="K270" s="1087">
        <f t="shared" si="65"/>
        <v>11</v>
      </c>
      <c r="L270" s="1088">
        <f t="shared" si="66"/>
        <v>7</v>
      </c>
      <c r="M270" s="1170">
        <f t="shared" si="63"/>
        <v>63.636363636363633</v>
      </c>
    </row>
    <row r="271" spans="1:13" ht="26.25">
      <c r="A271" s="79"/>
      <c r="B271" s="181"/>
      <c r="C271" s="939" t="s">
        <v>1842</v>
      </c>
      <c r="D271" s="940" t="s">
        <v>3838</v>
      </c>
      <c r="E271" s="1030"/>
      <c r="F271" s="1030"/>
      <c r="G271" s="1169" t="e">
        <f t="shared" si="61"/>
        <v>#DIV/0!</v>
      </c>
      <c r="H271" s="1030">
        <v>2</v>
      </c>
      <c r="I271" s="1030">
        <v>1</v>
      </c>
      <c r="J271" s="1169">
        <f t="shared" si="62"/>
        <v>50</v>
      </c>
      <c r="K271" s="1087">
        <f t="shared" si="65"/>
        <v>2</v>
      </c>
      <c r="L271" s="1088">
        <f t="shared" si="66"/>
        <v>1</v>
      </c>
      <c r="M271" s="1170">
        <f t="shared" si="63"/>
        <v>50</v>
      </c>
    </row>
    <row r="272" spans="1:13" ht="15">
      <c r="A272" s="79"/>
      <c r="B272" s="181"/>
      <c r="C272" s="939" t="s">
        <v>1760</v>
      </c>
      <c r="D272" s="940" t="s">
        <v>3755</v>
      </c>
      <c r="E272" s="1030"/>
      <c r="F272" s="1030"/>
      <c r="G272" s="1169" t="e">
        <f t="shared" si="61"/>
        <v>#DIV/0!</v>
      </c>
      <c r="H272" s="1030">
        <v>283</v>
      </c>
      <c r="I272" s="1030">
        <v>204</v>
      </c>
      <c r="J272" s="1169">
        <f t="shared" si="62"/>
        <v>72.084805653710248</v>
      </c>
      <c r="K272" s="1087">
        <f t="shared" si="65"/>
        <v>283</v>
      </c>
      <c r="L272" s="1088">
        <f t="shared" si="66"/>
        <v>204</v>
      </c>
      <c r="M272" s="1170">
        <f t="shared" si="63"/>
        <v>72.084805653710248</v>
      </c>
    </row>
    <row r="273" spans="1:13" ht="15">
      <c r="A273" s="79"/>
      <c r="B273" s="181"/>
      <c r="C273" s="939" t="s">
        <v>1866</v>
      </c>
      <c r="D273" s="88" t="s">
        <v>3866</v>
      </c>
      <c r="E273" s="1030"/>
      <c r="F273" s="1030"/>
      <c r="G273" s="1169" t="e">
        <f t="shared" si="61"/>
        <v>#DIV/0!</v>
      </c>
      <c r="H273" s="1030">
        <v>464</v>
      </c>
      <c r="I273" s="1030">
        <v>318</v>
      </c>
      <c r="J273" s="1169">
        <f t="shared" si="62"/>
        <v>68.534482758620683</v>
      </c>
      <c r="K273" s="1087">
        <f t="shared" si="65"/>
        <v>464</v>
      </c>
      <c r="L273" s="1088">
        <f t="shared" si="66"/>
        <v>318</v>
      </c>
      <c r="M273" s="1170">
        <f t="shared" si="63"/>
        <v>68.534482758620683</v>
      </c>
    </row>
    <row r="274" spans="1:13" ht="15">
      <c r="A274" s="79"/>
      <c r="B274" s="181"/>
      <c r="C274" s="939" t="s">
        <v>1933</v>
      </c>
      <c r="D274" s="88" t="s">
        <v>3929</v>
      </c>
      <c r="E274" s="1030"/>
      <c r="F274" s="1030"/>
      <c r="G274" s="1169" t="e">
        <f t="shared" si="61"/>
        <v>#DIV/0!</v>
      </c>
      <c r="H274" s="1030">
        <v>17</v>
      </c>
      <c r="I274" s="1030">
        <v>3</v>
      </c>
      <c r="J274" s="1169">
        <f t="shared" si="62"/>
        <v>17.647058823529413</v>
      </c>
      <c r="K274" s="1087">
        <f t="shared" si="65"/>
        <v>17</v>
      </c>
      <c r="L274" s="1088">
        <f t="shared" si="66"/>
        <v>3</v>
      </c>
      <c r="M274" s="1170">
        <f t="shared" si="63"/>
        <v>17.647058823529413</v>
      </c>
    </row>
    <row r="275" spans="1:13" ht="15">
      <c r="A275" s="79"/>
      <c r="B275" s="181"/>
      <c r="C275" s="939" t="s">
        <v>1934</v>
      </c>
      <c r="D275" s="88" t="s">
        <v>3930</v>
      </c>
      <c r="E275" s="1030"/>
      <c r="F275" s="1030"/>
      <c r="G275" s="1169" t="e">
        <f t="shared" si="61"/>
        <v>#DIV/0!</v>
      </c>
      <c r="H275" s="1030">
        <v>13</v>
      </c>
      <c r="I275" s="1030">
        <v>8</v>
      </c>
      <c r="J275" s="1169">
        <f t="shared" si="62"/>
        <v>61.53846153846154</v>
      </c>
      <c r="K275" s="1087">
        <f t="shared" si="65"/>
        <v>13</v>
      </c>
      <c r="L275" s="1088">
        <f t="shared" si="66"/>
        <v>8</v>
      </c>
      <c r="M275" s="1170">
        <f t="shared" si="63"/>
        <v>61.53846153846154</v>
      </c>
    </row>
    <row r="276" spans="1:13" ht="15">
      <c r="A276" s="79"/>
      <c r="B276" s="181"/>
      <c r="C276" s="939" t="s">
        <v>1935</v>
      </c>
      <c r="D276" s="88" t="s">
        <v>3931</v>
      </c>
      <c r="E276" s="1030"/>
      <c r="F276" s="1030"/>
      <c r="G276" s="1169" t="e">
        <f t="shared" si="61"/>
        <v>#DIV/0!</v>
      </c>
      <c r="H276" s="1030">
        <v>52</v>
      </c>
      <c r="I276" s="1030">
        <v>37</v>
      </c>
      <c r="J276" s="1169">
        <f t="shared" si="62"/>
        <v>71.15384615384616</v>
      </c>
      <c r="K276" s="1087">
        <f t="shared" si="65"/>
        <v>52</v>
      </c>
      <c r="L276" s="1088">
        <f t="shared" si="66"/>
        <v>37</v>
      </c>
      <c r="M276" s="1170">
        <f t="shared" si="63"/>
        <v>71.15384615384616</v>
      </c>
    </row>
    <row r="277" spans="1:13" ht="15">
      <c r="A277" s="79"/>
      <c r="B277" s="181"/>
      <c r="C277" s="939" t="s">
        <v>1936</v>
      </c>
      <c r="D277" s="88" t="s">
        <v>3932</v>
      </c>
      <c r="E277" s="1030"/>
      <c r="F277" s="1030"/>
      <c r="G277" s="1169" t="e">
        <f t="shared" si="61"/>
        <v>#DIV/0!</v>
      </c>
      <c r="H277" s="1030">
        <v>236</v>
      </c>
      <c r="I277" s="1030">
        <v>188</v>
      </c>
      <c r="J277" s="1169">
        <f t="shared" si="62"/>
        <v>79.66101694915254</v>
      </c>
      <c r="K277" s="1087">
        <f t="shared" si="65"/>
        <v>236</v>
      </c>
      <c r="L277" s="1088">
        <f t="shared" si="66"/>
        <v>188</v>
      </c>
      <c r="M277" s="1170">
        <f t="shared" si="63"/>
        <v>79.66101694915254</v>
      </c>
    </row>
    <row r="278" spans="1:13" ht="15">
      <c r="A278" s="79"/>
      <c r="B278" s="181"/>
      <c r="C278" s="939" t="s">
        <v>1937</v>
      </c>
      <c r="D278" s="88" t="s">
        <v>3933</v>
      </c>
      <c r="E278" s="1030"/>
      <c r="F278" s="1030"/>
      <c r="G278" s="1169" t="e">
        <f t="shared" si="61"/>
        <v>#DIV/0!</v>
      </c>
      <c r="H278" s="1030"/>
      <c r="I278" s="1030"/>
      <c r="J278" s="1169" t="e">
        <f t="shared" si="62"/>
        <v>#DIV/0!</v>
      </c>
      <c r="K278" s="1087">
        <f t="shared" si="65"/>
        <v>0</v>
      </c>
      <c r="L278" s="1088">
        <f t="shared" si="66"/>
        <v>0</v>
      </c>
      <c r="M278" s="1170" t="e">
        <f t="shared" si="63"/>
        <v>#DIV/0!</v>
      </c>
    </row>
    <row r="279" spans="1:13" ht="15">
      <c r="A279" s="79"/>
      <c r="B279" s="181"/>
      <c r="C279" s="939" t="s">
        <v>1938</v>
      </c>
      <c r="D279" s="88" t="s">
        <v>3934</v>
      </c>
      <c r="E279" s="1030"/>
      <c r="F279" s="1030"/>
      <c r="G279" s="1169" t="e">
        <f t="shared" si="61"/>
        <v>#DIV/0!</v>
      </c>
      <c r="H279" s="1030">
        <v>1</v>
      </c>
      <c r="I279" s="1030">
        <v>1</v>
      </c>
      <c r="J279" s="1169">
        <f t="shared" si="62"/>
        <v>100</v>
      </c>
      <c r="K279" s="1087">
        <f t="shared" si="65"/>
        <v>1</v>
      </c>
      <c r="L279" s="1088">
        <f t="shared" si="66"/>
        <v>1</v>
      </c>
      <c r="M279" s="1170">
        <f t="shared" si="63"/>
        <v>100</v>
      </c>
    </row>
    <row r="280" spans="1:13" ht="15">
      <c r="A280" s="79"/>
      <c r="B280" s="181"/>
      <c r="C280" s="939" t="s">
        <v>1825</v>
      </c>
      <c r="D280" s="88" t="s">
        <v>3821</v>
      </c>
      <c r="E280" s="1030"/>
      <c r="F280" s="1030"/>
      <c r="G280" s="1169" t="e">
        <f t="shared" si="61"/>
        <v>#DIV/0!</v>
      </c>
      <c r="H280" s="1030">
        <v>151</v>
      </c>
      <c r="I280" s="1030">
        <v>93</v>
      </c>
      <c r="J280" s="1169">
        <f t="shared" si="62"/>
        <v>61.589403973509938</v>
      </c>
      <c r="K280" s="1087">
        <f t="shared" si="65"/>
        <v>151</v>
      </c>
      <c r="L280" s="1088">
        <f t="shared" si="66"/>
        <v>93</v>
      </c>
      <c r="M280" s="1170">
        <f t="shared" si="63"/>
        <v>61.589403973509938</v>
      </c>
    </row>
    <row r="281" spans="1:13" ht="15">
      <c r="A281" s="79"/>
      <c r="B281" s="181"/>
      <c r="C281" s="939" t="s">
        <v>1826</v>
      </c>
      <c r="D281" s="88" t="s">
        <v>3822</v>
      </c>
      <c r="E281" s="1030"/>
      <c r="F281" s="1030"/>
      <c r="G281" s="1169" t="e">
        <f t="shared" si="61"/>
        <v>#DIV/0!</v>
      </c>
      <c r="H281" s="1030">
        <v>14</v>
      </c>
      <c r="I281" s="1030">
        <v>7</v>
      </c>
      <c r="J281" s="1169">
        <f t="shared" si="62"/>
        <v>50</v>
      </c>
      <c r="K281" s="1087">
        <f t="shared" si="65"/>
        <v>14</v>
      </c>
      <c r="L281" s="1088">
        <f t="shared" si="66"/>
        <v>7</v>
      </c>
      <c r="M281" s="1170">
        <f t="shared" si="63"/>
        <v>50</v>
      </c>
    </row>
    <row r="282" spans="1:13" ht="15">
      <c r="A282" s="79"/>
      <c r="B282" s="181"/>
      <c r="C282" s="939" t="s">
        <v>1898</v>
      </c>
      <c r="D282" s="88" t="s">
        <v>3896</v>
      </c>
      <c r="E282" s="1030"/>
      <c r="F282" s="1030"/>
      <c r="G282" s="1169" t="e">
        <f t="shared" si="61"/>
        <v>#DIV/0!</v>
      </c>
      <c r="H282" s="1030">
        <v>25</v>
      </c>
      <c r="I282" s="1030">
        <v>26</v>
      </c>
      <c r="J282" s="1169">
        <f t="shared" si="62"/>
        <v>104</v>
      </c>
      <c r="K282" s="1087">
        <f t="shared" si="65"/>
        <v>25</v>
      </c>
      <c r="L282" s="1088">
        <f t="shared" si="66"/>
        <v>26</v>
      </c>
      <c r="M282" s="1170">
        <f t="shared" si="63"/>
        <v>104</v>
      </c>
    </row>
    <row r="283" spans="1:13" ht="15">
      <c r="A283" s="79"/>
      <c r="B283" s="181"/>
      <c r="C283" s="939" t="s">
        <v>1939</v>
      </c>
      <c r="D283" s="88" t="s">
        <v>3935</v>
      </c>
      <c r="E283" s="1030"/>
      <c r="F283" s="1030"/>
      <c r="G283" s="1169" t="e">
        <f t="shared" si="61"/>
        <v>#DIV/0!</v>
      </c>
      <c r="H283" s="1030">
        <v>153</v>
      </c>
      <c r="I283" s="1030">
        <v>85</v>
      </c>
      <c r="J283" s="1169">
        <f t="shared" si="62"/>
        <v>55.555555555555557</v>
      </c>
      <c r="K283" s="1087">
        <f t="shared" si="65"/>
        <v>153</v>
      </c>
      <c r="L283" s="1088">
        <f t="shared" si="66"/>
        <v>85</v>
      </c>
      <c r="M283" s="1170">
        <f t="shared" si="63"/>
        <v>55.555555555555557</v>
      </c>
    </row>
    <row r="284" spans="1:13" ht="15">
      <c r="A284" s="79"/>
      <c r="B284" s="181"/>
      <c r="C284" s="939" t="s">
        <v>1940</v>
      </c>
      <c r="D284" s="940" t="s">
        <v>5377</v>
      </c>
      <c r="E284" s="1030"/>
      <c r="F284" s="1030"/>
      <c r="G284" s="1169" t="e">
        <f t="shared" si="61"/>
        <v>#DIV/0!</v>
      </c>
      <c r="H284" s="1030">
        <v>14</v>
      </c>
      <c r="I284" s="1030">
        <v>9</v>
      </c>
      <c r="J284" s="1169">
        <f t="shared" si="62"/>
        <v>64.285714285714292</v>
      </c>
      <c r="K284" s="1087">
        <f t="shared" si="65"/>
        <v>14</v>
      </c>
      <c r="L284" s="1088">
        <f t="shared" si="66"/>
        <v>9</v>
      </c>
      <c r="M284" s="1170">
        <f t="shared" si="63"/>
        <v>64.285714285714292</v>
      </c>
    </row>
    <row r="285" spans="1:13" ht="15">
      <c r="A285" s="79"/>
      <c r="B285" s="181"/>
      <c r="C285" s="939" t="s">
        <v>1903</v>
      </c>
      <c r="D285" s="88" t="s">
        <v>3901</v>
      </c>
      <c r="E285" s="1030"/>
      <c r="F285" s="1030"/>
      <c r="G285" s="1169" t="e">
        <f t="shared" si="61"/>
        <v>#DIV/0!</v>
      </c>
      <c r="H285" s="1030">
        <v>454</v>
      </c>
      <c r="I285" s="1030">
        <v>334</v>
      </c>
      <c r="J285" s="1169">
        <f t="shared" si="62"/>
        <v>73.568281938325995</v>
      </c>
      <c r="K285" s="1087">
        <f t="shared" si="65"/>
        <v>454</v>
      </c>
      <c r="L285" s="1088">
        <f t="shared" si="66"/>
        <v>334</v>
      </c>
      <c r="M285" s="1170">
        <f t="shared" si="63"/>
        <v>73.568281938325995</v>
      </c>
    </row>
    <row r="286" spans="1:13" ht="15">
      <c r="A286" s="79"/>
      <c r="B286" s="181"/>
      <c r="C286" s="939" t="s">
        <v>1761</v>
      </c>
      <c r="D286" s="933" t="s">
        <v>3751</v>
      </c>
      <c r="E286" s="1030"/>
      <c r="F286" s="1030"/>
      <c r="G286" s="1169" t="e">
        <f t="shared" si="61"/>
        <v>#DIV/0!</v>
      </c>
      <c r="H286" s="1030">
        <v>2</v>
      </c>
      <c r="I286" s="1030">
        <v>3</v>
      </c>
      <c r="J286" s="1169">
        <f t="shared" si="62"/>
        <v>150</v>
      </c>
      <c r="K286" s="1087">
        <f t="shared" si="65"/>
        <v>2</v>
      </c>
      <c r="L286" s="1088">
        <f t="shared" si="66"/>
        <v>3</v>
      </c>
      <c r="M286" s="1170">
        <f t="shared" si="63"/>
        <v>150</v>
      </c>
    </row>
    <row r="287" spans="1:13" ht="15">
      <c r="A287" s="79"/>
      <c r="B287" s="181"/>
      <c r="C287" s="939" t="s">
        <v>1901</v>
      </c>
      <c r="D287" s="88" t="s">
        <v>3899</v>
      </c>
      <c r="E287" s="1030"/>
      <c r="F287" s="1030"/>
      <c r="G287" s="1169" t="e">
        <f t="shared" si="61"/>
        <v>#DIV/0!</v>
      </c>
      <c r="H287" s="1030">
        <v>11</v>
      </c>
      <c r="I287" s="1030">
        <v>20</v>
      </c>
      <c r="J287" s="1169">
        <f t="shared" si="62"/>
        <v>181.81818181818181</v>
      </c>
      <c r="K287" s="1087">
        <f t="shared" si="65"/>
        <v>11</v>
      </c>
      <c r="L287" s="1088">
        <f t="shared" si="66"/>
        <v>20</v>
      </c>
      <c r="M287" s="1170">
        <f t="shared" si="63"/>
        <v>181.81818181818181</v>
      </c>
    </row>
    <row r="288" spans="1:13" ht="15">
      <c r="A288" s="79"/>
      <c r="B288" s="181"/>
      <c r="C288" s="939" t="s">
        <v>1920</v>
      </c>
      <c r="D288" s="948" t="s">
        <v>3918</v>
      </c>
      <c r="E288" s="1030"/>
      <c r="F288" s="1030"/>
      <c r="G288" s="1169" t="e">
        <f t="shared" si="61"/>
        <v>#DIV/0!</v>
      </c>
      <c r="H288" s="1030">
        <v>48</v>
      </c>
      <c r="I288" s="1030">
        <v>23</v>
      </c>
      <c r="J288" s="1169">
        <f t="shared" si="62"/>
        <v>47.916666666666671</v>
      </c>
      <c r="K288" s="1087">
        <f t="shared" si="65"/>
        <v>48</v>
      </c>
      <c r="L288" s="1088">
        <f t="shared" si="66"/>
        <v>23</v>
      </c>
      <c r="M288" s="1170">
        <f t="shared" si="63"/>
        <v>47.916666666666671</v>
      </c>
    </row>
    <row r="289" spans="1:13" ht="15">
      <c r="A289" s="79"/>
      <c r="B289" s="181"/>
      <c r="C289" s="939" t="s">
        <v>1873</v>
      </c>
      <c r="D289" s="88" t="s">
        <v>3873</v>
      </c>
      <c r="E289" s="1030"/>
      <c r="F289" s="1030"/>
      <c r="G289" s="1169" t="e">
        <f t="shared" si="61"/>
        <v>#DIV/0!</v>
      </c>
      <c r="H289" s="1030">
        <v>784</v>
      </c>
      <c r="I289" s="1030">
        <v>534</v>
      </c>
      <c r="J289" s="1169">
        <f t="shared" si="62"/>
        <v>68.112244897959187</v>
      </c>
      <c r="K289" s="1087">
        <f t="shared" si="65"/>
        <v>784</v>
      </c>
      <c r="L289" s="1088">
        <f t="shared" si="66"/>
        <v>534</v>
      </c>
      <c r="M289" s="1170">
        <f t="shared" si="63"/>
        <v>68.112244897959187</v>
      </c>
    </row>
    <row r="290" spans="1:13" ht="15">
      <c r="A290" s="79"/>
      <c r="B290" s="181"/>
      <c r="C290" s="939" t="s">
        <v>1879</v>
      </c>
      <c r="D290" s="88" t="s">
        <v>3879</v>
      </c>
      <c r="E290" s="1030"/>
      <c r="F290" s="1030"/>
      <c r="G290" s="1169" t="e">
        <f t="shared" si="61"/>
        <v>#DIV/0!</v>
      </c>
      <c r="H290" s="1030">
        <v>669</v>
      </c>
      <c r="I290" s="1030">
        <v>453</v>
      </c>
      <c r="J290" s="1169">
        <f t="shared" si="62"/>
        <v>67.713004484304932</v>
      </c>
      <c r="K290" s="1087">
        <f t="shared" si="65"/>
        <v>669</v>
      </c>
      <c r="L290" s="1088">
        <f t="shared" si="66"/>
        <v>453</v>
      </c>
      <c r="M290" s="1170">
        <f t="shared" si="63"/>
        <v>67.713004484304932</v>
      </c>
    </row>
    <row r="291" spans="1:13" ht="26.25">
      <c r="A291" s="79"/>
      <c r="B291" s="181"/>
      <c r="C291" s="939" t="s">
        <v>1941</v>
      </c>
      <c r="D291" s="88" t="s">
        <v>3936</v>
      </c>
      <c r="E291" s="1030"/>
      <c r="F291" s="1030"/>
      <c r="G291" s="1169" t="e">
        <f t="shared" si="61"/>
        <v>#DIV/0!</v>
      </c>
      <c r="H291" s="1030">
        <v>59</v>
      </c>
      <c r="I291" s="1030">
        <v>38</v>
      </c>
      <c r="J291" s="1169">
        <f t="shared" si="62"/>
        <v>64.406779661016941</v>
      </c>
      <c r="K291" s="1087">
        <f t="shared" si="65"/>
        <v>59</v>
      </c>
      <c r="L291" s="1088">
        <f t="shared" si="66"/>
        <v>38</v>
      </c>
      <c r="M291" s="1170">
        <f t="shared" si="63"/>
        <v>64.406779661016941</v>
      </c>
    </row>
    <row r="292" spans="1:13" ht="15">
      <c r="A292" s="79"/>
      <c r="B292" s="181"/>
      <c r="C292" s="939" t="s">
        <v>1771</v>
      </c>
      <c r="D292" s="940" t="s">
        <v>3753</v>
      </c>
      <c r="E292" s="1030"/>
      <c r="F292" s="1030"/>
      <c r="G292" s="1169" t="e">
        <f t="shared" si="61"/>
        <v>#DIV/0!</v>
      </c>
      <c r="H292" s="1030">
        <v>11</v>
      </c>
      <c r="I292" s="1030">
        <v>23</v>
      </c>
      <c r="J292" s="1169">
        <f t="shared" si="62"/>
        <v>209.09090909090909</v>
      </c>
      <c r="K292" s="1087">
        <f t="shared" si="65"/>
        <v>11</v>
      </c>
      <c r="L292" s="1088">
        <f t="shared" si="66"/>
        <v>23</v>
      </c>
      <c r="M292" s="1170">
        <f t="shared" si="63"/>
        <v>209.09090909090909</v>
      </c>
    </row>
    <row r="293" spans="1:13" ht="15">
      <c r="A293" s="79"/>
      <c r="B293" s="181"/>
      <c r="C293" s="939" t="s">
        <v>1880</v>
      </c>
      <c r="D293" s="88" t="s">
        <v>3880</v>
      </c>
      <c r="E293" s="1030"/>
      <c r="F293" s="1030"/>
      <c r="G293" s="1169" t="e">
        <f t="shared" si="61"/>
        <v>#DIV/0!</v>
      </c>
      <c r="H293" s="1030">
        <v>939</v>
      </c>
      <c r="I293" s="1030">
        <v>649</v>
      </c>
      <c r="J293" s="1169">
        <f t="shared" si="62"/>
        <v>69.116080937167197</v>
      </c>
      <c r="K293" s="1087">
        <f t="shared" si="65"/>
        <v>939</v>
      </c>
      <c r="L293" s="1088">
        <f t="shared" si="66"/>
        <v>649</v>
      </c>
      <c r="M293" s="1170">
        <f t="shared" si="63"/>
        <v>69.116080937167197</v>
      </c>
    </row>
    <row r="294" spans="1:13" ht="15">
      <c r="A294" s="79"/>
      <c r="B294" s="181"/>
      <c r="C294" s="939" t="s">
        <v>1942</v>
      </c>
      <c r="D294" s="88" t="s">
        <v>3937</v>
      </c>
      <c r="E294" s="1030"/>
      <c r="F294" s="1030"/>
      <c r="G294" s="1169" t="e">
        <f t="shared" si="61"/>
        <v>#DIV/0!</v>
      </c>
      <c r="H294" s="1030">
        <v>19</v>
      </c>
      <c r="I294" s="1030">
        <v>13</v>
      </c>
      <c r="J294" s="1169">
        <f t="shared" si="62"/>
        <v>68.421052631578945</v>
      </c>
      <c r="K294" s="1087">
        <f t="shared" ref="K294:K325" si="67">E294+H294</f>
        <v>19</v>
      </c>
      <c r="L294" s="1088">
        <f t="shared" ref="L294:L325" si="68">F294+I294</f>
        <v>13</v>
      </c>
      <c r="M294" s="1170">
        <f t="shared" si="63"/>
        <v>68.421052631578945</v>
      </c>
    </row>
    <row r="295" spans="1:13" ht="15">
      <c r="A295" s="79"/>
      <c r="B295" s="181"/>
      <c r="C295" s="939" t="s">
        <v>1859</v>
      </c>
      <c r="D295" s="88" t="s">
        <v>3859</v>
      </c>
      <c r="E295" s="1030"/>
      <c r="F295" s="1030"/>
      <c r="G295" s="1169" t="e">
        <f t="shared" si="61"/>
        <v>#DIV/0!</v>
      </c>
      <c r="H295" s="1063">
        <v>216</v>
      </c>
      <c r="I295" s="1063">
        <v>142</v>
      </c>
      <c r="J295" s="1169">
        <f t="shared" si="62"/>
        <v>65.740740740740748</v>
      </c>
      <c r="K295" s="1087">
        <f t="shared" si="67"/>
        <v>216</v>
      </c>
      <c r="L295" s="1088">
        <f t="shared" si="68"/>
        <v>142</v>
      </c>
      <c r="M295" s="1170">
        <f t="shared" si="63"/>
        <v>65.740740740740748</v>
      </c>
    </row>
    <row r="296" spans="1:13" ht="15">
      <c r="A296" s="79"/>
      <c r="B296" s="181"/>
      <c r="C296" s="939" t="s">
        <v>1897</v>
      </c>
      <c r="D296" s="88" t="s">
        <v>3895</v>
      </c>
      <c r="E296" s="1030"/>
      <c r="F296" s="1030"/>
      <c r="G296" s="1169" t="e">
        <f t="shared" si="61"/>
        <v>#DIV/0!</v>
      </c>
      <c r="H296" s="1063"/>
      <c r="I296" s="1063"/>
      <c r="J296" s="1169" t="e">
        <f t="shared" si="62"/>
        <v>#DIV/0!</v>
      </c>
      <c r="K296" s="1087">
        <f t="shared" si="67"/>
        <v>0</v>
      </c>
      <c r="L296" s="1088">
        <f t="shared" si="68"/>
        <v>0</v>
      </c>
      <c r="M296" s="1170" t="e">
        <f t="shared" si="63"/>
        <v>#DIV/0!</v>
      </c>
    </row>
    <row r="297" spans="1:13" ht="15">
      <c r="A297" s="79"/>
      <c r="B297" s="181"/>
      <c r="C297" s="939" t="s">
        <v>1943</v>
      </c>
      <c r="D297" s="88" t="s">
        <v>3938</v>
      </c>
      <c r="E297" s="1030"/>
      <c r="F297" s="1030"/>
      <c r="G297" s="1169" t="e">
        <f t="shared" si="61"/>
        <v>#DIV/0!</v>
      </c>
      <c r="H297" s="1063"/>
      <c r="I297" s="1063"/>
      <c r="J297" s="1169" t="e">
        <f t="shared" si="62"/>
        <v>#DIV/0!</v>
      </c>
      <c r="K297" s="1087">
        <f t="shared" si="67"/>
        <v>0</v>
      </c>
      <c r="L297" s="1088">
        <f t="shared" si="68"/>
        <v>0</v>
      </c>
      <c r="M297" s="1170" t="e">
        <f t="shared" si="63"/>
        <v>#DIV/0!</v>
      </c>
    </row>
    <row r="298" spans="1:13" ht="15">
      <c r="A298" s="79"/>
      <c r="B298" s="181"/>
      <c r="C298" s="939" t="s">
        <v>1944</v>
      </c>
      <c r="D298" s="88" t="s">
        <v>3939</v>
      </c>
      <c r="E298" s="1030"/>
      <c r="F298" s="1030"/>
      <c r="G298" s="1169" t="e">
        <f t="shared" si="61"/>
        <v>#DIV/0!</v>
      </c>
      <c r="H298" s="1063">
        <v>458</v>
      </c>
      <c r="I298" s="1063">
        <v>319</v>
      </c>
      <c r="J298" s="1169">
        <f t="shared" si="62"/>
        <v>69.650655021834069</v>
      </c>
      <c r="K298" s="1087">
        <f t="shared" si="67"/>
        <v>458</v>
      </c>
      <c r="L298" s="1088">
        <f t="shared" si="68"/>
        <v>319</v>
      </c>
      <c r="M298" s="1170">
        <f t="shared" si="63"/>
        <v>69.650655021834069</v>
      </c>
    </row>
    <row r="299" spans="1:13" ht="15">
      <c r="A299" s="79"/>
      <c r="B299" s="181"/>
      <c r="C299" s="939" t="s">
        <v>1884</v>
      </c>
      <c r="D299" s="88" t="s">
        <v>3884</v>
      </c>
      <c r="E299" s="1030"/>
      <c r="F299" s="1030"/>
      <c r="G299" s="1169" t="e">
        <f t="shared" si="61"/>
        <v>#DIV/0!</v>
      </c>
      <c r="H299" s="1063">
        <v>4</v>
      </c>
      <c r="I299" s="1063"/>
      <c r="J299" s="1169">
        <f t="shared" si="62"/>
        <v>0</v>
      </c>
      <c r="K299" s="1087">
        <f t="shared" si="67"/>
        <v>4</v>
      </c>
      <c r="L299" s="1088">
        <f t="shared" si="68"/>
        <v>0</v>
      </c>
      <c r="M299" s="1170">
        <f t="shared" si="63"/>
        <v>0</v>
      </c>
    </row>
    <row r="300" spans="1:13" ht="15">
      <c r="A300" s="79"/>
      <c r="B300" s="181"/>
      <c r="C300" s="939" t="s">
        <v>1772</v>
      </c>
      <c r="D300" s="956" t="s">
        <v>3748</v>
      </c>
      <c r="E300" s="1030"/>
      <c r="F300" s="1030"/>
      <c r="G300" s="1169" t="e">
        <f t="shared" si="61"/>
        <v>#DIV/0!</v>
      </c>
      <c r="H300" s="1063"/>
      <c r="I300" s="1063"/>
      <c r="J300" s="1169" t="e">
        <f t="shared" si="62"/>
        <v>#DIV/0!</v>
      </c>
      <c r="K300" s="1087">
        <f t="shared" si="67"/>
        <v>0</v>
      </c>
      <c r="L300" s="1088">
        <f t="shared" si="68"/>
        <v>0</v>
      </c>
      <c r="M300" s="1170" t="e">
        <f t="shared" si="63"/>
        <v>#DIV/0!</v>
      </c>
    </row>
    <row r="301" spans="1:13" ht="15">
      <c r="A301" s="79"/>
      <c r="B301" s="181"/>
      <c r="C301" s="939" t="s">
        <v>1885</v>
      </c>
      <c r="D301" s="88" t="s">
        <v>3885</v>
      </c>
      <c r="E301" s="1030"/>
      <c r="F301" s="1030"/>
      <c r="G301" s="1169" t="e">
        <f t="shared" si="61"/>
        <v>#DIV/0!</v>
      </c>
      <c r="H301" s="1063">
        <v>486</v>
      </c>
      <c r="I301" s="1063">
        <v>329</v>
      </c>
      <c r="J301" s="1169">
        <f t="shared" si="62"/>
        <v>67.695473251028801</v>
      </c>
      <c r="K301" s="1087">
        <f t="shared" si="67"/>
        <v>486</v>
      </c>
      <c r="L301" s="1088">
        <f t="shared" si="68"/>
        <v>329</v>
      </c>
      <c r="M301" s="1170">
        <f t="shared" si="63"/>
        <v>67.695473251028801</v>
      </c>
    </row>
    <row r="302" spans="1:13" ht="15">
      <c r="A302" s="79"/>
      <c r="B302" s="181"/>
      <c r="C302" s="939" t="s">
        <v>1867</v>
      </c>
      <c r="D302" s="88" t="s">
        <v>3867</v>
      </c>
      <c r="E302" s="1030"/>
      <c r="F302" s="1030"/>
      <c r="G302" s="1169" t="e">
        <f t="shared" si="61"/>
        <v>#DIV/0!</v>
      </c>
      <c r="H302" s="1063">
        <v>171</v>
      </c>
      <c r="I302" s="1063">
        <v>123</v>
      </c>
      <c r="J302" s="1169">
        <f t="shared" si="62"/>
        <v>71.929824561403507</v>
      </c>
      <c r="K302" s="1087">
        <f t="shared" si="67"/>
        <v>171</v>
      </c>
      <c r="L302" s="1088">
        <f t="shared" si="68"/>
        <v>123</v>
      </c>
      <c r="M302" s="1170">
        <f t="shared" si="63"/>
        <v>71.929824561403507</v>
      </c>
    </row>
    <row r="303" spans="1:13" ht="15">
      <c r="A303" s="79"/>
      <c r="B303" s="181"/>
      <c r="C303" s="939" t="s">
        <v>1927</v>
      </c>
      <c r="D303" s="88" t="s">
        <v>3923</v>
      </c>
      <c r="E303" s="1030"/>
      <c r="F303" s="1030"/>
      <c r="G303" s="1169" t="e">
        <f t="shared" si="61"/>
        <v>#DIV/0!</v>
      </c>
      <c r="H303" s="1063"/>
      <c r="I303" s="1063"/>
      <c r="J303" s="1169" t="e">
        <f t="shared" si="62"/>
        <v>#DIV/0!</v>
      </c>
      <c r="K303" s="1087">
        <f t="shared" si="67"/>
        <v>0</v>
      </c>
      <c r="L303" s="1088">
        <f t="shared" si="68"/>
        <v>0</v>
      </c>
      <c r="M303" s="1170" t="e">
        <f t="shared" si="63"/>
        <v>#DIV/0!</v>
      </c>
    </row>
    <row r="304" spans="1:13" ht="26.25">
      <c r="A304" s="79"/>
      <c r="B304" s="181"/>
      <c r="C304" s="939" t="s">
        <v>1875</v>
      </c>
      <c r="D304" s="88" t="s">
        <v>3875</v>
      </c>
      <c r="E304" s="1030"/>
      <c r="F304" s="1030"/>
      <c r="G304" s="1169" t="e">
        <f t="shared" si="61"/>
        <v>#DIV/0!</v>
      </c>
      <c r="H304" s="1063">
        <v>138</v>
      </c>
      <c r="I304" s="1063">
        <v>86</v>
      </c>
      <c r="J304" s="1169">
        <f t="shared" si="62"/>
        <v>62.318840579710141</v>
      </c>
      <c r="K304" s="1087">
        <f t="shared" si="67"/>
        <v>138</v>
      </c>
      <c r="L304" s="1088">
        <f t="shared" si="68"/>
        <v>86</v>
      </c>
      <c r="M304" s="1170">
        <f t="shared" si="63"/>
        <v>62.318840579710141</v>
      </c>
    </row>
    <row r="305" spans="1:13" ht="26.25">
      <c r="A305" s="79"/>
      <c r="B305" s="181"/>
      <c r="C305" s="939" t="s">
        <v>1876</v>
      </c>
      <c r="D305" s="88" t="s">
        <v>3876</v>
      </c>
      <c r="E305" s="1030"/>
      <c r="F305" s="1030"/>
      <c r="G305" s="1169" t="e">
        <f t="shared" si="61"/>
        <v>#DIV/0!</v>
      </c>
      <c r="H305" s="1063">
        <v>462</v>
      </c>
      <c r="I305" s="1063">
        <v>375</v>
      </c>
      <c r="J305" s="1169">
        <f t="shared" si="62"/>
        <v>81.168831168831161</v>
      </c>
      <c r="K305" s="1087">
        <f t="shared" si="67"/>
        <v>462</v>
      </c>
      <c r="L305" s="1088">
        <f t="shared" si="68"/>
        <v>375</v>
      </c>
      <c r="M305" s="1170">
        <f t="shared" si="63"/>
        <v>81.168831168831161</v>
      </c>
    </row>
    <row r="306" spans="1:13" ht="15">
      <c r="A306" s="79"/>
      <c r="B306" s="181"/>
      <c r="C306" s="928" t="s">
        <v>1762</v>
      </c>
      <c r="D306" s="88" t="s">
        <v>3744</v>
      </c>
      <c r="E306" s="1030"/>
      <c r="F306" s="1030"/>
      <c r="G306" s="1169" t="e">
        <f t="shared" si="61"/>
        <v>#DIV/0!</v>
      </c>
      <c r="H306" s="1063">
        <v>1677</v>
      </c>
      <c r="I306" s="1063">
        <v>1196</v>
      </c>
      <c r="J306" s="1169">
        <f t="shared" si="62"/>
        <v>71.31782945736434</v>
      </c>
      <c r="K306" s="1087">
        <f t="shared" si="67"/>
        <v>1677</v>
      </c>
      <c r="L306" s="1088">
        <f t="shared" si="68"/>
        <v>1196</v>
      </c>
      <c r="M306" s="1170">
        <f t="shared" si="63"/>
        <v>71.31782945736434</v>
      </c>
    </row>
    <row r="307" spans="1:13" ht="15">
      <c r="A307" s="79"/>
      <c r="B307" s="181"/>
      <c r="C307" s="939" t="s">
        <v>1891</v>
      </c>
      <c r="D307" s="88" t="s">
        <v>3891</v>
      </c>
      <c r="E307" s="1030"/>
      <c r="F307" s="1030"/>
      <c r="G307" s="1169" t="e">
        <f t="shared" si="61"/>
        <v>#DIV/0!</v>
      </c>
      <c r="H307" s="1063">
        <v>5</v>
      </c>
      <c r="I307" s="1063">
        <v>4</v>
      </c>
      <c r="J307" s="1169">
        <f t="shared" si="62"/>
        <v>80</v>
      </c>
      <c r="K307" s="1087">
        <f t="shared" si="67"/>
        <v>5</v>
      </c>
      <c r="L307" s="1088">
        <f t="shared" si="68"/>
        <v>4</v>
      </c>
      <c r="M307" s="1170">
        <f t="shared" si="63"/>
        <v>80</v>
      </c>
    </row>
    <row r="308" spans="1:13" ht="15">
      <c r="A308" s="79"/>
      <c r="B308" s="181"/>
      <c r="C308" s="939" t="s">
        <v>1877</v>
      </c>
      <c r="D308" s="88" t="s">
        <v>3877</v>
      </c>
      <c r="E308" s="1030"/>
      <c r="F308" s="1030"/>
      <c r="G308" s="1169" t="e">
        <f t="shared" si="61"/>
        <v>#DIV/0!</v>
      </c>
      <c r="H308" s="1063">
        <v>1686</v>
      </c>
      <c r="I308" s="1063">
        <v>1092</v>
      </c>
      <c r="J308" s="1169">
        <f t="shared" si="62"/>
        <v>64.768683274021356</v>
      </c>
      <c r="K308" s="1087">
        <f t="shared" si="67"/>
        <v>1686</v>
      </c>
      <c r="L308" s="1088">
        <f t="shared" si="68"/>
        <v>1092</v>
      </c>
      <c r="M308" s="1170">
        <f t="shared" si="63"/>
        <v>64.768683274021356</v>
      </c>
    </row>
    <row r="309" spans="1:13" ht="15">
      <c r="A309" s="79"/>
      <c r="B309" s="181"/>
      <c r="C309" s="939" t="s">
        <v>1878</v>
      </c>
      <c r="D309" s="88" t="s">
        <v>3878</v>
      </c>
      <c r="E309" s="1030"/>
      <c r="F309" s="1030"/>
      <c r="G309" s="1169" t="e">
        <f t="shared" si="61"/>
        <v>#DIV/0!</v>
      </c>
      <c r="H309" s="1063">
        <v>1824</v>
      </c>
      <c r="I309" s="1063">
        <v>1309</v>
      </c>
      <c r="J309" s="1169">
        <f t="shared" si="62"/>
        <v>71.765350877192986</v>
      </c>
      <c r="K309" s="1087">
        <f t="shared" si="67"/>
        <v>1824</v>
      </c>
      <c r="L309" s="1088">
        <f t="shared" si="68"/>
        <v>1309</v>
      </c>
      <c r="M309" s="1170">
        <f t="shared" si="63"/>
        <v>71.765350877192986</v>
      </c>
    </row>
    <row r="310" spans="1:13" ht="26.25">
      <c r="A310" s="79"/>
      <c r="B310" s="181"/>
      <c r="C310" s="939" t="s">
        <v>1763</v>
      </c>
      <c r="D310" s="954" t="s">
        <v>3745</v>
      </c>
      <c r="E310" s="1030"/>
      <c r="F310" s="1030"/>
      <c r="G310" s="1169" t="e">
        <f t="shared" si="61"/>
        <v>#DIV/0!</v>
      </c>
      <c r="H310" s="1063">
        <v>2102</v>
      </c>
      <c r="I310" s="1063">
        <v>1427</v>
      </c>
      <c r="J310" s="1169">
        <f t="shared" si="62"/>
        <v>67.88772597526166</v>
      </c>
      <c r="K310" s="1087">
        <f t="shared" si="67"/>
        <v>2102</v>
      </c>
      <c r="L310" s="1088">
        <f t="shared" si="68"/>
        <v>1427</v>
      </c>
      <c r="M310" s="1170">
        <f t="shared" si="63"/>
        <v>67.88772597526166</v>
      </c>
    </row>
    <row r="311" spans="1:13" ht="15">
      <c r="A311" s="79"/>
      <c r="B311" s="181"/>
      <c r="C311" s="939" t="s">
        <v>1764</v>
      </c>
      <c r="D311" s="940" t="s">
        <v>3760</v>
      </c>
      <c r="E311" s="1030"/>
      <c r="F311" s="1030"/>
      <c r="G311" s="1169" t="e">
        <f t="shared" si="61"/>
        <v>#DIV/0!</v>
      </c>
      <c r="H311" s="1063">
        <v>754</v>
      </c>
      <c r="I311" s="1063">
        <v>477</v>
      </c>
      <c r="J311" s="1169">
        <f t="shared" si="62"/>
        <v>63.262599469496017</v>
      </c>
      <c r="K311" s="1087">
        <f t="shared" si="67"/>
        <v>754</v>
      </c>
      <c r="L311" s="1088">
        <f t="shared" si="68"/>
        <v>477</v>
      </c>
      <c r="M311" s="1170">
        <f t="shared" si="63"/>
        <v>63.262599469496017</v>
      </c>
    </row>
    <row r="312" spans="1:13" ht="15">
      <c r="A312" s="79"/>
      <c r="B312" s="181"/>
      <c r="C312" s="939" t="s">
        <v>1765</v>
      </c>
      <c r="D312" s="938" t="s">
        <v>3754</v>
      </c>
      <c r="E312" s="1030"/>
      <c r="F312" s="1030"/>
      <c r="G312" s="1169" t="e">
        <f t="shared" si="61"/>
        <v>#DIV/0!</v>
      </c>
      <c r="H312" s="1063">
        <v>116</v>
      </c>
      <c r="I312" s="1063">
        <v>116</v>
      </c>
      <c r="J312" s="1169">
        <f t="shared" si="62"/>
        <v>100</v>
      </c>
      <c r="K312" s="1087">
        <f t="shared" si="67"/>
        <v>116</v>
      </c>
      <c r="L312" s="1088">
        <f t="shared" si="68"/>
        <v>116</v>
      </c>
      <c r="M312" s="1170">
        <f t="shared" si="63"/>
        <v>100</v>
      </c>
    </row>
    <row r="313" spans="1:13" ht="26.25">
      <c r="A313" s="79"/>
      <c r="B313" s="181"/>
      <c r="C313" s="939" t="s">
        <v>1766</v>
      </c>
      <c r="D313" s="933" t="s">
        <v>3746</v>
      </c>
      <c r="E313" s="1030"/>
      <c r="F313" s="1030"/>
      <c r="G313" s="1169" t="e">
        <f t="shared" si="61"/>
        <v>#DIV/0!</v>
      </c>
      <c r="H313" s="1063">
        <v>215</v>
      </c>
      <c r="I313" s="1063">
        <v>154</v>
      </c>
      <c r="J313" s="1169">
        <f t="shared" si="62"/>
        <v>71.627906976744185</v>
      </c>
      <c r="K313" s="1087">
        <f t="shared" si="67"/>
        <v>215</v>
      </c>
      <c r="L313" s="1088">
        <f t="shared" si="68"/>
        <v>154</v>
      </c>
      <c r="M313" s="1170">
        <f t="shared" si="63"/>
        <v>71.627906976744185</v>
      </c>
    </row>
    <row r="314" spans="1:13" ht="15">
      <c r="A314" s="79"/>
      <c r="B314" s="181"/>
      <c r="C314" s="939" t="s">
        <v>1868</v>
      </c>
      <c r="D314" s="88" t="s">
        <v>3868</v>
      </c>
      <c r="E314" s="1030"/>
      <c r="F314" s="1030"/>
      <c r="G314" s="1169" t="e">
        <f t="shared" si="61"/>
        <v>#DIV/0!</v>
      </c>
      <c r="H314" s="1030"/>
      <c r="I314" s="1030"/>
      <c r="J314" s="1169" t="e">
        <f t="shared" si="62"/>
        <v>#DIV/0!</v>
      </c>
      <c r="K314" s="1087">
        <f t="shared" si="67"/>
        <v>0</v>
      </c>
      <c r="L314" s="1088">
        <f t="shared" si="68"/>
        <v>0</v>
      </c>
      <c r="M314" s="1170" t="e">
        <f t="shared" si="63"/>
        <v>#DIV/0!</v>
      </c>
    </row>
    <row r="315" spans="1:13" ht="15">
      <c r="A315" s="79"/>
      <c r="B315" s="181"/>
      <c r="C315" s="939" t="s">
        <v>1945</v>
      </c>
      <c r="D315" s="88" t="s">
        <v>3940</v>
      </c>
      <c r="E315" s="1030"/>
      <c r="F315" s="1030"/>
      <c r="G315" s="1169" t="e">
        <f t="shared" si="61"/>
        <v>#DIV/0!</v>
      </c>
      <c r="H315" s="1030">
        <v>2</v>
      </c>
      <c r="I315" s="1030"/>
      <c r="J315" s="1169">
        <f t="shared" si="62"/>
        <v>0</v>
      </c>
      <c r="K315" s="1087">
        <f t="shared" si="67"/>
        <v>2</v>
      </c>
      <c r="L315" s="1088">
        <f t="shared" si="68"/>
        <v>0</v>
      </c>
      <c r="M315" s="1170">
        <f t="shared" si="63"/>
        <v>0</v>
      </c>
    </row>
    <row r="316" spans="1:13" ht="15">
      <c r="A316" s="79"/>
      <c r="B316" s="181"/>
      <c r="C316" s="939" t="s">
        <v>1872</v>
      </c>
      <c r="D316" s="88" t="s">
        <v>3872</v>
      </c>
      <c r="E316" s="1030"/>
      <c r="F316" s="1030"/>
      <c r="G316" s="1169" t="e">
        <f t="shared" si="61"/>
        <v>#DIV/0!</v>
      </c>
      <c r="H316" s="1030">
        <v>152</v>
      </c>
      <c r="I316" s="1030">
        <v>99</v>
      </c>
      <c r="J316" s="1169">
        <f t="shared" si="62"/>
        <v>65.131578947368425</v>
      </c>
      <c r="K316" s="1087">
        <f t="shared" si="67"/>
        <v>152</v>
      </c>
      <c r="L316" s="1088">
        <f t="shared" si="68"/>
        <v>99</v>
      </c>
      <c r="M316" s="1170">
        <f t="shared" si="63"/>
        <v>65.131578947368425</v>
      </c>
    </row>
    <row r="317" spans="1:13" ht="15">
      <c r="A317" s="79"/>
      <c r="B317" s="181"/>
      <c r="C317" s="939" t="s">
        <v>1946</v>
      </c>
      <c r="D317" s="88" t="s">
        <v>5333</v>
      </c>
      <c r="E317" s="1030"/>
      <c r="F317" s="1030"/>
      <c r="G317" s="1169" t="e">
        <f t="shared" si="61"/>
        <v>#DIV/0!</v>
      </c>
      <c r="H317" s="1030"/>
      <c r="I317" s="1030"/>
      <c r="J317" s="1169" t="e">
        <f t="shared" si="62"/>
        <v>#DIV/0!</v>
      </c>
      <c r="K317" s="1087">
        <f t="shared" si="67"/>
        <v>0</v>
      </c>
      <c r="L317" s="1088">
        <f t="shared" si="68"/>
        <v>0</v>
      </c>
      <c r="M317" s="1170" t="e">
        <f t="shared" si="63"/>
        <v>#DIV/0!</v>
      </c>
    </row>
    <row r="318" spans="1:13" ht="15">
      <c r="A318" s="79"/>
      <c r="B318" s="181"/>
      <c r="C318" s="939" t="s">
        <v>1906</v>
      </c>
      <c r="D318" s="88" t="s">
        <v>3904</v>
      </c>
      <c r="E318" s="1030"/>
      <c r="F318" s="1030"/>
      <c r="G318" s="1169" t="e">
        <f t="shared" si="61"/>
        <v>#DIV/0!</v>
      </c>
      <c r="H318" s="1030"/>
      <c r="I318" s="1030"/>
      <c r="J318" s="1169" t="e">
        <f t="shared" si="62"/>
        <v>#DIV/0!</v>
      </c>
      <c r="K318" s="1087">
        <f t="shared" si="67"/>
        <v>0</v>
      </c>
      <c r="L318" s="1088">
        <f t="shared" si="68"/>
        <v>0</v>
      </c>
      <c r="M318" s="1170" t="e">
        <f t="shared" si="63"/>
        <v>#DIV/0!</v>
      </c>
    </row>
    <row r="319" spans="1:13" ht="15">
      <c r="A319" s="79"/>
      <c r="B319" s="181"/>
      <c r="C319" s="939" t="s">
        <v>1947</v>
      </c>
      <c r="D319" s="88" t="s">
        <v>3941</v>
      </c>
      <c r="E319" s="1030"/>
      <c r="F319" s="1030"/>
      <c r="G319" s="1169" t="e">
        <f t="shared" si="61"/>
        <v>#DIV/0!</v>
      </c>
      <c r="H319" s="1030"/>
      <c r="I319" s="1030"/>
      <c r="J319" s="1169" t="e">
        <f t="shared" si="62"/>
        <v>#DIV/0!</v>
      </c>
      <c r="K319" s="1087">
        <f t="shared" si="67"/>
        <v>0</v>
      </c>
      <c r="L319" s="1088">
        <f t="shared" si="68"/>
        <v>0</v>
      </c>
      <c r="M319" s="1170" t="e">
        <f t="shared" si="63"/>
        <v>#DIV/0!</v>
      </c>
    </row>
    <row r="320" spans="1:13" ht="15">
      <c r="A320" s="79"/>
      <c r="B320" s="181"/>
      <c r="C320" s="939" t="s">
        <v>1907</v>
      </c>
      <c r="D320" s="88" t="s">
        <v>3905</v>
      </c>
      <c r="E320" s="1030"/>
      <c r="F320" s="1030"/>
      <c r="G320" s="1169" t="e">
        <f t="shared" si="61"/>
        <v>#DIV/0!</v>
      </c>
      <c r="H320" s="1030">
        <v>2070</v>
      </c>
      <c r="I320" s="1030">
        <v>1477</v>
      </c>
      <c r="J320" s="1169">
        <f t="shared" si="62"/>
        <v>71.352657004830917</v>
      </c>
      <c r="K320" s="1087">
        <f t="shared" si="67"/>
        <v>2070</v>
      </c>
      <c r="L320" s="1088">
        <f t="shared" si="68"/>
        <v>1477</v>
      </c>
      <c r="M320" s="1170">
        <f t="shared" si="63"/>
        <v>71.352657004830917</v>
      </c>
    </row>
    <row r="321" spans="1:13" ht="15">
      <c r="A321" s="79"/>
      <c r="B321" s="181"/>
      <c r="C321" s="939" t="s">
        <v>1939</v>
      </c>
      <c r="D321" s="88" t="s">
        <v>3935</v>
      </c>
      <c r="E321" s="1030"/>
      <c r="F321" s="1030"/>
      <c r="G321" s="1169" t="e">
        <f t="shared" si="61"/>
        <v>#DIV/0!</v>
      </c>
      <c r="H321" s="1030"/>
      <c r="I321" s="1030"/>
      <c r="J321" s="1169" t="e">
        <f t="shared" si="62"/>
        <v>#DIV/0!</v>
      </c>
      <c r="K321" s="1087">
        <f t="shared" si="67"/>
        <v>0</v>
      </c>
      <c r="L321" s="1088">
        <f t="shared" si="68"/>
        <v>0</v>
      </c>
      <c r="M321" s="1170" t="e">
        <f t="shared" si="63"/>
        <v>#DIV/0!</v>
      </c>
    </row>
    <row r="322" spans="1:13" ht="15">
      <c r="A322" s="79"/>
      <c r="B322" s="181"/>
      <c r="C322" s="961" t="s">
        <v>1948</v>
      </c>
      <c r="D322" s="947" t="s">
        <v>3942</v>
      </c>
      <c r="E322" s="1065"/>
      <c r="F322" s="1065"/>
      <c r="G322" s="1169" t="e">
        <f t="shared" si="61"/>
        <v>#DIV/0!</v>
      </c>
      <c r="H322" s="1063"/>
      <c r="I322" s="1063"/>
      <c r="J322" s="1169" t="e">
        <f t="shared" si="62"/>
        <v>#DIV/0!</v>
      </c>
      <c r="K322" s="1087">
        <f t="shared" si="67"/>
        <v>0</v>
      </c>
      <c r="L322" s="1088">
        <f t="shared" si="68"/>
        <v>0</v>
      </c>
      <c r="M322" s="1170" t="e">
        <f t="shared" si="63"/>
        <v>#DIV/0!</v>
      </c>
    </row>
    <row r="323" spans="1:13" ht="15">
      <c r="A323" s="79"/>
      <c r="B323" s="181"/>
      <c r="C323" s="961" t="s">
        <v>1949</v>
      </c>
      <c r="D323" s="947" t="s">
        <v>3943</v>
      </c>
      <c r="E323" s="1065"/>
      <c r="F323" s="1065"/>
      <c r="G323" s="1169" t="e">
        <f t="shared" ref="G323:G341" si="69">SUM(F323/E323*100)</f>
        <v>#DIV/0!</v>
      </c>
      <c r="H323" s="1063">
        <v>1</v>
      </c>
      <c r="I323" s="1063"/>
      <c r="J323" s="1169">
        <f t="shared" ref="J323:J341" si="70">SUM(I323/H323*100)</f>
        <v>0</v>
      </c>
      <c r="K323" s="1087">
        <f t="shared" si="67"/>
        <v>1</v>
      </c>
      <c r="L323" s="1088">
        <f t="shared" si="68"/>
        <v>0</v>
      </c>
      <c r="M323" s="1170">
        <f t="shared" ref="M323:M341" si="71">SUM(L323/K323*100)</f>
        <v>0</v>
      </c>
    </row>
    <row r="324" spans="1:13" ht="15">
      <c r="A324" s="79"/>
      <c r="B324" s="181"/>
      <c r="C324" s="961" t="s">
        <v>1770</v>
      </c>
      <c r="D324" s="956" t="s">
        <v>3747</v>
      </c>
      <c r="E324" s="1065"/>
      <c r="F324" s="1065"/>
      <c r="G324" s="1169" t="e">
        <f t="shared" si="69"/>
        <v>#DIV/0!</v>
      </c>
      <c r="H324" s="1063">
        <v>7</v>
      </c>
      <c r="I324" s="1063">
        <v>4</v>
      </c>
      <c r="J324" s="1169">
        <f t="shared" si="70"/>
        <v>57.142857142857139</v>
      </c>
      <c r="K324" s="1087">
        <f t="shared" si="67"/>
        <v>7</v>
      </c>
      <c r="L324" s="1088">
        <f t="shared" si="68"/>
        <v>4</v>
      </c>
      <c r="M324" s="1170">
        <f t="shared" si="71"/>
        <v>57.142857142857139</v>
      </c>
    </row>
    <row r="325" spans="1:13" ht="15">
      <c r="A325" s="79"/>
      <c r="B325" s="181"/>
      <c r="C325" s="961" t="s">
        <v>1889</v>
      </c>
      <c r="D325" s="88" t="s">
        <v>3889</v>
      </c>
      <c r="E325" s="1065"/>
      <c r="F325" s="1065"/>
      <c r="G325" s="1169" t="e">
        <f t="shared" si="69"/>
        <v>#DIV/0!</v>
      </c>
      <c r="H325" s="1063"/>
      <c r="I325" s="1063"/>
      <c r="J325" s="1169" t="e">
        <f t="shared" si="70"/>
        <v>#DIV/0!</v>
      </c>
      <c r="K325" s="1087">
        <f t="shared" si="67"/>
        <v>0</v>
      </c>
      <c r="L325" s="1088">
        <f t="shared" si="68"/>
        <v>0</v>
      </c>
      <c r="M325" s="1170" t="e">
        <f t="shared" si="71"/>
        <v>#DIV/0!</v>
      </c>
    </row>
    <row r="326" spans="1:13" ht="15">
      <c r="A326" s="79"/>
      <c r="B326" s="181"/>
      <c r="C326" s="961" t="s">
        <v>1893</v>
      </c>
      <c r="D326" s="88" t="s">
        <v>3893</v>
      </c>
      <c r="E326" s="1065"/>
      <c r="F326" s="1065"/>
      <c r="G326" s="1169" t="e">
        <f t="shared" si="69"/>
        <v>#DIV/0!</v>
      </c>
      <c r="H326" s="1063"/>
      <c r="I326" s="1063"/>
      <c r="J326" s="1169" t="e">
        <f t="shared" si="70"/>
        <v>#DIV/0!</v>
      </c>
      <c r="K326" s="1087">
        <f t="shared" ref="K326:K336" si="72">E326+H326</f>
        <v>0</v>
      </c>
      <c r="L326" s="1088">
        <f t="shared" ref="L326:L336" si="73">F326+I326</f>
        <v>0</v>
      </c>
      <c r="M326" s="1170" t="e">
        <f t="shared" si="71"/>
        <v>#DIV/0!</v>
      </c>
    </row>
    <row r="327" spans="1:13" ht="15">
      <c r="A327" s="79"/>
      <c r="B327" s="181"/>
      <c r="C327" s="939" t="s">
        <v>1813</v>
      </c>
      <c r="D327" s="88" t="s">
        <v>3809</v>
      </c>
      <c r="E327" s="1030"/>
      <c r="F327" s="1030"/>
      <c r="G327" s="1169" t="e">
        <f t="shared" si="69"/>
        <v>#DIV/0!</v>
      </c>
      <c r="H327" s="1030"/>
      <c r="I327" s="1030"/>
      <c r="J327" s="1169" t="e">
        <f t="shared" si="70"/>
        <v>#DIV/0!</v>
      </c>
      <c r="K327" s="1087">
        <f t="shared" si="72"/>
        <v>0</v>
      </c>
      <c r="L327" s="1088">
        <f t="shared" si="73"/>
        <v>0</v>
      </c>
      <c r="M327" s="1170" t="e">
        <f t="shared" si="71"/>
        <v>#DIV/0!</v>
      </c>
    </row>
    <row r="328" spans="1:13" ht="15">
      <c r="A328" s="79"/>
      <c r="B328" s="181"/>
      <c r="C328" s="939" t="s">
        <v>1919</v>
      </c>
      <c r="D328" s="940" t="s">
        <v>3917</v>
      </c>
      <c r="E328" s="1030"/>
      <c r="F328" s="1030"/>
      <c r="G328" s="1169" t="e">
        <f t="shared" si="69"/>
        <v>#DIV/0!</v>
      </c>
      <c r="H328" s="1030"/>
      <c r="I328" s="1030"/>
      <c r="J328" s="1169" t="e">
        <f t="shared" si="70"/>
        <v>#DIV/0!</v>
      </c>
      <c r="K328" s="1087">
        <f t="shared" si="72"/>
        <v>0</v>
      </c>
      <c r="L328" s="1088">
        <f t="shared" si="73"/>
        <v>0</v>
      </c>
      <c r="M328" s="1170" t="e">
        <f t="shared" si="71"/>
        <v>#DIV/0!</v>
      </c>
    </row>
    <row r="329" spans="1:13" ht="15">
      <c r="A329" s="79"/>
      <c r="B329" s="181"/>
      <c r="C329" s="939" t="s">
        <v>1831</v>
      </c>
      <c r="D329" s="943" t="s">
        <v>3827</v>
      </c>
      <c r="E329" s="1030"/>
      <c r="F329" s="1030"/>
      <c r="G329" s="1169" t="e">
        <f t="shared" si="69"/>
        <v>#DIV/0!</v>
      </c>
      <c r="H329" s="1030"/>
      <c r="I329" s="1030"/>
      <c r="J329" s="1169" t="e">
        <f t="shared" si="70"/>
        <v>#DIV/0!</v>
      </c>
      <c r="K329" s="1087">
        <f t="shared" si="72"/>
        <v>0</v>
      </c>
      <c r="L329" s="1088">
        <f t="shared" si="73"/>
        <v>0</v>
      </c>
      <c r="M329" s="1170" t="e">
        <f t="shared" si="71"/>
        <v>#DIV/0!</v>
      </c>
    </row>
    <row r="330" spans="1:13" ht="26.25">
      <c r="A330" s="79"/>
      <c r="B330" s="181"/>
      <c r="C330" s="939" t="s">
        <v>1882</v>
      </c>
      <c r="D330" s="88" t="s">
        <v>3882</v>
      </c>
      <c r="E330" s="1030"/>
      <c r="F330" s="1030"/>
      <c r="G330" s="1169" t="e">
        <f t="shared" si="69"/>
        <v>#DIV/0!</v>
      </c>
      <c r="H330" s="1030">
        <v>304</v>
      </c>
      <c r="I330" s="1030">
        <v>214</v>
      </c>
      <c r="J330" s="1169">
        <f t="shared" si="70"/>
        <v>70.39473684210526</v>
      </c>
      <c r="K330" s="1087">
        <f t="shared" si="72"/>
        <v>304</v>
      </c>
      <c r="L330" s="1088">
        <f t="shared" si="73"/>
        <v>214</v>
      </c>
      <c r="M330" s="1170">
        <f t="shared" si="71"/>
        <v>70.39473684210526</v>
      </c>
    </row>
    <row r="331" spans="1:13" ht="15">
      <c r="A331" s="79"/>
      <c r="B331" s="181"/>
      <c r="C331" s="939" t="s">
        <v>1950</v>
      </c>
      <c r="D331" s="88" t="s">
        <v>3944</v>
      </c>
      <c r="E331" s="1030"/>
      <c r="F331" s="1030"/>
      <c r="G331" s="1169" t="e">
        <f t="shared" si="69"/>
        <v>#DIV/0!</v>
      </c>
      <c r="H331" s="1030">
        <v>32</v>
      </c>
      <c r="I331" s="1030">
        <v>1</v>
      </c>
      <c r="J331" s="1169">
        <f t="shared" si="70"/>
        <v>3.125</v>
      </c>
      <c r="K331" s="1087">
        <f t="shared" si="72"/>
        <v>32</v>
      </c>
      <c r="L331" s="1088">
        <f t="shared" si="73"/>
        <v>1</v>
      </c>
      <c r="M331" s="1170">
        <f t="shared" si="71"/>
        <v>3.125</v>
      </c>
    </row>
    <row r="332" spans="1:13" ht="15">
      <c r="A332" s="79"/>
      <c r="B332" s="181"/>
      <c r="C332" s="939" t="s">
        <v>1951</v>
      </c>
      <c r="D332" s="88" t="s">
        <v>3945</v>
      </c>
      <c r="E332" s="1030"/>
      <c r="F332" s="1030"/>
      <c r="G332" s="1169" t="e">
        <f t="shared" si="69"/>
        <v>#DIV/0!</v>
      </c>
      <c r="H332" s="1030">
        <v>2</v>
      </c>
      <c r="I332" s="1030"/>
      <c r="J332" s="1169">
        <f t="shared" si="70"/>
        <v>0</v>
      </c>
      <c r="K332" s="1087">
        <f t="shared" si="72"/>
        <v>2</v>
      </c>
      <c r="L332" s="1088">
        <f t="shared" si="73"/>
        <v>0</v>
      </c>
      <c r="M332" s="1170">
        <f t="shared" si="71"/>
        <v>0</v>
      </c>
    </row>
    <row r="333" spans="1:13" ht="15">
      <c r="A333" s="79"/>
      <c r="B333" s="181"/>
      <c r="C333" s="939" t="s">
        <v>1952</v>
      </c>
      <c r="D333" s="88" t="s">
        <v>3946</v>
      </c>
      <c r="E333" s="1030"/>
      <c r="F333" s="1030"/>
      <c r="G333" s="1169" t="e">
        <f t="shared" si="69"/>
        <v>#DIV/0!</v>
      </c>
      <c r="H333" s="1030">
        <v>21</v>
      </c>
      <c r="I333" s="1030">
        <v>19</v>
      </c>
      <c r="J333" s="1169">
        <f t="shared" si="70"/>
        <v>90.476190476190482</v>
      </c>
      <c r="K333" s="1087">
        <f t="shared" si="72"/>
        <v>21</v>
      </c>
      <c r="L333" s="1088">
        <f t="shared" si="73"/>
        <v>19</v>
      </c>
      <c r="M333" s="1170">
        <f t="shared" si="71"/>
        <v>90.476190476190482</v>
      </c>
    </row>
    <row r="334" spans="1:13" ht="15">
      <c r="A334" s="79"/>
      <c r="B334" s="181"/>
      <c r="C334" s="939" t="s">
        <v>1953</v>
      </c>
      <c r="D334" s="88" t="s">
        <v>3947</v>
      </c>
      <c r="E334" s="1030"/>
      <c r="F334" s="1030"/>
      <c r="G334" s="1169" t="e">
        <f t="shared" si="69"/>
        <v>#DIV/0!</v>
      </c>
      <c r="H334" s="1030">
        <v>1</v>
      </c>
      <c r="I334" s="1030">
        <v>1</v>
      </c>
      <c r="J334" s="1169">
        <f t="shared" si="70"/>
        <v>100</v>
      </c>
      <c r="K334" s="1087">
        <f t="shared" si="72"/>
        <v>1</v>
      </c>
      <c r="L334" s="1088">
        <f t="shared" si="73"/>
        <v>1</v>
      </c>
      <c r="M334" s="1170">
        <f t="shared" si="71"/>
        <v>100</v>
      </c>
    </row>
    <row r="335" spans="1:13" ht="15">
      <c r="A335" s="79"/>
      <c r="B335" s="181"/>
      <c r="C335" s="939" t="s">
        <v>1887</v>
      </c>
      <c r="D335" s="88" t="s">
        <v>3887</v>
      </c>
      <c r="E335" s="1030"/>
      <c r="F335" s="1030"/>
      <c r="G335" s="1169" t="e">
        <f t="shared" si="69"/>
        <v>#DIV/0!</v>
      </c>
      <c r="H335" s="1030">
        <v>1</v>
      </c>
      <c r="I335" s="1030"/>
      <c r="J335" s="1169">
        <f t="shared" si="70"/>
        <v>0</v>
      </c>
      <c r="K335" s="1087">
        <f t="shared" si="72"/>
        <v>1</v>
      </c>
      <c r="L335" s="1088">
        <f t="shared" si="73"/>
        <v>0</v>
      </c>
      <c r="M335" s="1170">
        <f t="shared" si="71"/>
        <v>0</v>
      </c>
    </row>
    <row r="336" spans="1:13" ht="15">
      <c r="A336" s="79"/>
      <c r="B336" s="181"/>
      <c r="C336" s="939" t="s">
        <v>1845</v>
      </c>
      <c r="D336" s="948" t="s">
        <v>3841</v>
      </c>
      <c r="E336" s="1030"/>
      <c r="F336" s="1030"/>
      <c r="G336" s="1169" t="e">
        <f t="shared" si="69"/>
        <v>#DIV/0!</v>
      </c>
      <c r="H336" s="1030">
        <v>1</v>
      </c>
      <c r="I336" s="1030"/>
      <c r="J336" s="1169">
        <f t="shared" si="70"/>
        <v>0</v>
      </c>
      <c r="K336" s="1087">
        <f t="shared" si="72"/>
        <v>1</v>
      </c>
      <c r="L336" s="1088">
        <f t="shared" si="73"/>
        <v>0</v>
      </c>
      <c r="M336" s="1170">
        <f t="shared" si="71"/>
        <v>0</v>
      </c>
    </row>
    <row r="337" spans="1:13" ht="15">
      <c r="A337" s="79"/>
      <c r="B337" s="181"/>
      <c r="C337" s="84"/>
      <c r="D337" s="83"/>
      <c r="E337" s="1089"/>
      <c r="F337" s="1089"/>
      <c r="G337" s="1169" t="e">
        <f t="shared" ref="G337:G340" si="74">SUM(F337/E337*100)</f>
        <v>#DIV/0!</v>
      </c>
      <c r="H337" s="1089"/>
      <c r="I337" s="1089"/>
      <c r="J337" s="1169" t="e">
        <f t="shared" ref="J337:J340" si="75">SUM(I337/H337*100)</f>
        <v>#DIV/0!</v>
      </c>
      <c r="K337" s="1095">
        <f t="shared" ref="K337:L341" si="76">SUM(E337,H337)</f>
        <v>0</v>
      </c>
      <c r="L337" s="1095">
        <f t="shared" si="76"/>
        <v>0</v>
      </c>
      <c r="M337" s="1170" t="e">
        <f t="shared" ref="M337:M340" si="77">SUM(L337/K337*100)</f>
        <v>#DIV/0!</v>
      </c>
    </row>
    <row r="338" spans="1:13" ht="15">
      <c r="A338" s="79"/>
      <c r="B338" s="181"/>
      <c r="C338" s="84"/>
      <c r="D338" s="83"/>
      <c r="E338" s="1089"/>
      <c r="F338" s="1089"/>
      <c r="G338" s="1169" t="e">
        <f t="shared" si="74"/>
        <v>#DIV/0!</v>
      </c>
      <c r="H338" s="1089"/>
      <c r="I338" s="1089"/>
      <c r="J338" s="1169" t="e">
        <f t="shared" si="75"/>
        <v>#DIV/0!</v>
      </c>
      <c r="K338" s="1095">
        <f t="shared" si="76"/>
        <v>0</v>
      </c>
      <c r="L338" s="1095">
        <f t="shared" si="76"/>
        <v>0</v>
      </c>
      <c r="M338" s="1170" t="e">
        <f t="shared" si="77"/>
        <v>#DIV/0!</v>
      </c>
    </row>
    <row r="339" spans="1:13" ht="15">
      <c r="A339" s="79"/>
      <c r="B339" s="181"/>
      <c r="C339" s="84"/>
      <c r="D339" s="83"/>
      <c r="E339" s="1089"/>
      <c r="F339" s="1089"/>
      <c r="G339" s="1169" t="e">
        <f t="shared" si="74"/>
        <v>#DIV/0!</v>
      </c>
      <c r="H339" s="1089"/>
      <c r="I339" s="1089"/>
      <c r="J339" s="1169" t="e">
        <f t="shared" si="75"/>
        <v>#DIV/0!</v>
      </c>
      <c r="K339" s="1095">
        <f t="shared" si="76"/>
        <v>0</v>
      </c>
      <c r="L339" s="1095">
        <f t="shared" si="76"/>
        <v>0</v>
      </c>
      <c r="M339" s="1170" t="e">
        <f t="shared" si="77"/>
        <v>#DIV/0!</v>
      </c>
    </row>
    <row r="340" spans="1:13" ht="15">
      <c r="A340" s="79"/>
      <c r="B340" s="181"/>
      <c r="C340" s="84"/>
      <c r="D340" s="83"/>
      <c r="E340" s="1089"/>
      <c r="F340" s="1089"/>
      <c r="G340" s="1169" t="e">
        <f t="shared" si="74"/>
        <v>#DIV/0!</v>
      </c>
      <c r="H340" s="1089"/>
      <c r="I340" s="1089"/>
      <c r="J340" s="1169" t="e">
        <f t="shared" si="75"/>
        <v>#DIV/0!</v>
      </c>
      <c r="K340" s="1095">
        <f t="shared" si="76"/>
        <v>0</v>
      </c>
      <c r="L340" s="1095">
        <f t="shared" si="76"/>
        <v>0</v>
      </c>
      <c r="M340" s="1170" t="e">
        <f t="shared" si="77"/>
        <v>#DIV/0!</v>
      </c>
    </row>
    <row r="341" spans="1:13" ht="15">
      <c r="A341" s="79"/>
      <c r="B341" s="181"/>
      <c r="C341" s="84"/>
      <c r="D341" s="83"/>
      <c r="E341" s="1089"/>
      <c r="F341" s="1089"/>
      <c r="G341" s="1169" t="e">
        <f t="shared" si="69"/>
        <v>#DIV/0!</v>
      </c>
      <c r="H341" s="1089"/>
      <c r="I341" s="1089"/>
      <c r="J341" s="1169" t="e">
        <f t="shared" si="70"/>
        <v>#DIV/0!</v>
      </c>
      <c r="K341" s="1095">
        <f t="shared" si="76"/>
        <v>0</v>
      </c>
      <c r="L341" s="1095">
        <f t="shared" si="76"/>
        <v>0</v>
      </c>
      <c r="M341" s="1170" t="e">
        <f t="shared" si="71"/>
        <v>#DIV/0!</v>
      </c>
    </row>
    <row r="342" spans="1:13" ht="15">
      <c r="A342" s="79"/>
      <c r="E342" s="1068"/>
      <c r="F342" s="1068"/>
      <c r="G342" s="1068"/>
      <c r="H342" s="1068"/>
      <c r="I342" s="1068"/>
      <c r="J342" s="1068"/>
      <c r="K342" s="1068"/>
      <c r="L342" s="1068"/>
    </row>
    <row r="343" spans="1:13" ht="15">
      <c r="A343" s="1291" t="s">
        <v>5359</v>
      </c>
      <c r="B343" s="206" t="s">
        <v>1699</v>
      </c>
      <c r="C343" s="926"/>
      <c r="D343" s="927"/>
      <c r="E343" s="1057"/>
      <c r="F343" s="1057"/>
      <c r="G343" s="1057"/>
      <c r="H343" s="1057"/>
      <c r="I343" s="1057"/>
      <c r="J343" s="1057"/>
      <c r="K343" s="1057"/>
      <c r="L343" s="1057"/>
      <c r="M343" s="206"/>
    </row>
    <row r="344" spans="1:13" ht="14.25">
      <c r="A344" s="1339"/>
      <c r="B344" s="177" t="s">
        <v>189</v>
      </c>
      <c r="C344" s="179"/>
      <c r="D344" s="78"/>
      <c r="E344" s="1090">
        <f t="shared" ref="E344:L344" si="78">SUM(E345:E346)</f>
        <v>3450</v>
      </c>
      <c r="F344" s="1090">
        <f t="shared" si="78"/>
        <v>3014</v>
      </c>
      <c r="G344" s="1178">
        <f t="shared" ref="G344:G350" si="79">SUM(F344/E344*100)</f>
        <v>87.362318840579718</v>
      </c>
      <c r="H344" s="1090">
        <f t="shared" si="78"/>
        <v>0</v>
      </c>
      <c r="I344" s="1090">
        <f t="shared" si="78"/>
        <v>0</v>
      </c>
      <c r="J344" s="1178" t="e">
        <f t="shared" ref="J344:J350" si="80">SUM(I344/H344*100)</f>
        <v>#DIV/0!</v>
      </c>
      <c r="K344" s="1090">
        <f t="shared" si="78"/>
        <v>3450</v>
      </c>
      <c r="L344" s="1090">
        <f t="shared" si="78"/>
        <v>3014</v>
      </c>
      <c r="M344" s="1178">
        <f t="shared" ref="M344:M350" si="81">SUM(L344/K344*100)</f>
        <v>87.362318840579718</v>
      </c>
    </row>
    <row r="345" spans="1:13" ht="15">
      <c r="A345" s="1339"/>
      <c r="C345" s="171" t="s">
        <v>1758</v>
      </c>
      <c r="D345" s="945" t="s">
        <v>3741</v>
      </c>
      <c r="E345" s="1067">
        <v>2236</v>
      </c>
      <c r="F345" s="1067">
        <v>1920</v>
      </c>
      <c r="G345" s="1169">
        <f t="shared" si="79"/>
        <v>85.867620751341676</v>
      </c>
      <c r="H345" s="1030"/>
      <c r="I345" s="1030"/>
      <c r="J345" s="1169" t="e">
        <f t="shared" si="80"/>
        <v>#DIV/0!</v>
      </c>
      <c r="K345" s="1027">
        <f>E345+H345</f>
        <v>2236</v>
      </c>
      <c r="L345" s="1027">
        <f>F345+I345</f>
        <v>1920</v>
      </c>
      <c r="M345" s="1170">
        <f t="shared" si="81"/>
        <v>85.867620751341676</v>
      </c>
    </row>
    <row r="346" spans="1:13" ht="15">
      <c r="A346" s="1339"/>
      <c r="C346" s="171" t="s">
        <v>1759</v>
      </c>
      <c r="D346" s="945" t="s">
        <v>3742</v>
      </c>
      <c r="E346" s="1030">
        <v>1214</v>
      </c>
      <c r="F346" s="1030">
        <v>1094</v>
      </c>
      <c r="G346" s="1169">
        <f t="shared" si="79"/>
        <v>90.115321252059317</v>
      </c>
      <c r="H346" s="1030"/>
      <c r="I346" s="1030"/>
      <c r="J346" s="1169" t="e">
        <f t="shared" si="80"/>
        <v>#DIV/0!</v>
      </c>
      <c r="K346" s="1027">
        <f>E346+H346</f>
        <v>1214</v>
      </c>
      <c r="L346" s="1027">
        <f>F346+I346</f>
        <v>1094</v>
      </c>
      <c r="M346" s="1170">
        <f t="shared" si="81"/>
        <v>90.115321252059317</v>
      </c>
    </row>
    <row r="347" spans="1:13" ht="15">
      <c r="A347" s="1339"/>
      <c r="C347" s="171"/>
      <c r="D347" s="1037"/>
      <c r="E347" s="1070"/>
      <c r="F347" s="1070"/>
      <c r="G347" s="1169" t="e">
        <f t="shared" si="79"/>
        <v>#DIV/0!</v>
      </c>
      <c r="H347" s="1070"/>
      <c r="I347" s="1070"/>
      <c r="J347" s="1169" t="e">
        <f t="shared" si="80"/>
        <v>#DIV/0!</v>
      </c>
      <c r="K347" s="1070">
        <f t="shared" ref="K347:L350" si="82">SUM(E347,H347)</f>
        <v>0</v>
      </c>
      <c r="L347" s="1070">
        <f t="shared" si="82"/>
        <v>0</v>
      </c>
      <c r="M347" s="1170" t="e">
        <f t="shared" si="81"/>
        <v>#DIV/0!</v>
      </c>
    </row>
    <row r="348" spans="1:13" ht="15">
      <c r="A348" s="1339"/>
      <c r="C348" s="171"/>
      <c r="D348" s="1037"/>
      <c r="E348" s="1070"/>
      <c r="F348" s="1070"/>
      <c r="G348" s="1169" t="e">
        <f t="shared" si="79"/>
        <v>#DIV/0!</v>
      </c>
      <c r="H348" s="1070"/>
      <c r="I348" s="1070"/>
      <c r="J348" s="1169" t="e">
        <f t="shared" si="80"/>
        <v>#DIV/0!</v>
      </c>
      <c r="K348" s="1070">
        <f t="shared" si="82"/>
        <v>0</v>
      </c>
      <c r="L348" s="1070">
        <f t="shared" si="82"/>
        <v>0</v>
      </c>
      <c r="M348" s="1170" t="e">
        <f t="shared" si="81"/>
        <v>#DIV/0!</v>
      </c>
    </row>
    <row r="349" spans="1:13" ht="15">
      <c r="A349" s="1339"/>
      <c r="C349" s="171"/>
      <c r="D349" s="1037"/>
      <c r="E349" s="1070"/>
      <c r="F349" s="1070"/>
      <c r="G349" s="1169" t="e">
        <f t="shared" si="79"/>
        <v>#DIV/0!</v>
      </c>
      <c r="H349" s="1070"/>
      <c r="I349" s="1070"/>
      <c r="J349" s="1169" t="e">
        <f t="shared" si="80"/>
        <v>#DIV/0!</v>
      </c>
      <c r="K349" s="1070">
        <f t="shared" si="82"/>
        <v>0</v>
      </c>
      <c r="L349" s="1070">
        <f t="shared" si="82"/>
        <v>0</v>
      </c>
      <c r="M349" s="1170" t="e">
        <f t="shared" si="81"/>
        <v>#DIV/0!</v>
      </c>
    </row>
    <row r="350" spans="1:13" ht="15">
      <c r="A350" s="1339"/>
      <c r="B350" s="149"/>
      <c r="C350" s="171"/>
      <c r="D350" s="1037"/>
      <c r="E350" s="1070"/>
      <c r="F350" s="1070"/>
      <c r="G350" s="1169" t="e">
        <f t="shared" si="79"/>
        <v>#DIV/0!</v>
      </c>
      <c r="H350" s="1070"/>
      <c r="I350" s="1070"/>
      <c r="J350" s="1169" t="e">
        <f t="shared" si="80"/>
        <v>#DIV/0!</v>
      </c>
      <c r="K350" s="1070">
        <f t="shared" si="82"/>
        <v>0</v>
      </c>
      <c r="L350" s="1070">
        <f t="shared" si="82"/>
        <v>0</v>
      </c>
      <c r="M350" s="1170" t="e">
        <f t="shared" si="81"/>
        <v>#DIV/0!</v>
      </c>
    </row>
    <row r="351" spans="1:13" ht="15">
      <c r="A351" s="1339"/>
      <c r="E351" s="1068"/>
      <c r="F351" s="1068"/>
      <c r="G351" s="1068"/>
      <c r="H351" s="1068"/>
      <c r="I351" s="1068"/>
      <c r="J351" s="1068"/>
      <c r="K351" s="1068"/>
      <c r="L351" s="1068"/>
    </row>
    <row r="352" spans="1:13" ht="15">
      <c r="A352" s="1339"/>
      <c r="B352" s="206" t="s">
        <v>1698</v>
      </c>
      <c r="C352" s="926"/>
      <c r="D352" s="927"/>
      <c r="E352" s="1057"/>
      <c r="F352" s="1057"/>
      <c r="G352" s="1057"/>
      <c r="H352" s="1057"/>
      <c r="I352" s="1057"/>
      <c r="J352" s="1057"/>
      <c r="K352" s="1057"/>
      <c r="L352" s="1057"/>
      <c r="M352" s="206"/>
    </row>
    <row r="353" spans="1:13" ht="14.25">
      <c r="A353" s="1339"/>
      <c r="B353" s="177" t="s">
        <v>188</v>
      </c>
      <c r="C353" s="178"/>
      <c r="D353" s="78"/>
      <c r="E353" s="1028">
        <f t="shared" ref="E353:L353" si="83">SUM(E354,E355)</f>
        <v>1327</v>
      </c>
      <c r="F353" s="1028">
        <f t="shared" si="83"/>
        <v>915</v>
      </c>
      <c r="G353" s="1178">
        <f t="shared" ref="G353:G416" si="84">SUM(F353/E353*100)</f>
        <v>68.952524491333833</v>
      </c>
      <c r="H353" s="1028">
        <f t="shared" si="83"/>
        <v>10685</v>
      </c>
      <c r="I353" s="1028">
        <f t="shared" si="83"/>
        <v>9985</v>
      </c>
      <c r="J353" s="1178">
        <f t="shared" ref="J353:J416" si="85">SUM(I353/H353*100)</f>
        <v>93.448759943846511</v>
      </c>
      <c r="K353" s="1028">
        <f t="shared" si="83"/>
        <v>12012</v>
      </c>
      <c r="L353" s="1028">
        <f t="shared" si="83"/>
        <v>10900</v>
      </c>
      <c r="M353" s="1178">
        <f t="shared" ref="M353:M416" si="86">SUM(L353/K353*100)</f>
        <v>90.74259074259075</v>
      </c>
    </row>
    <row r="354" spans="1:13" ht="14.25">
      <c r="A354" s="1339"/>
      <c r="B354" s="177" t="s">
        <v>186</v>
      </c>
      <c r="C354" s="178"/>
      <c r="D354" s="78"/>
      <c r="E354" s="1027">
        <v>0</v>
      </c>
      <c r="F354" s="1027">
        <v>0</v>
      </c>
      <c r="G354" s="1170" t="e">
        <f t="shared" si="84"/>
        <v>#DIV/0!</v>
      </c>
      <c r="H354" s="1027">
        <v>0</v>
      </c>
      <c r="I354" s="1027">
        <v>0</v>
      </c>
      <c r="J354" s="1170" t="e">
        <f t="shared" si="85"/>
        <v>#DIV/0!</v>
      </c>
      <c r="K354" s="1027">
        <v>0</v>
      </c>
      <c r="L354" s="1027">
        <v>0</v>
      </c>
      <c r="M354" s="1170" t="e">
        <f t="shared" si="86"/>
        <v>#DIV/0!</v>
      </c>
    </row>
    <row r="355" spans="1:13" ht="14.25">
      <c r="A355" s="1339"/>
      <c r="B355" s="181" t="s">
        <v>1697</v>
      </c>
      <c r="C355" s="180"/>
      <c r="D355" s="78"/>
      <c r="E355" s="1029">
        <f t="shared" ref="E355:L355" si="87">SUM(E356:E432)</f>
        <v>1327</v>
      </c>
      <c r="F355" s="1029">
        <f t="shared" si="87"/>
        <v>915</v>
      </c>
      <c r="G355" s="1170">
        <f t="shared" si="84"/>
        <v>68.952524491333833</v>
      </c>
      <c r="H355" s="1029">
        <f t="shared" si="87"/>
        <v>10685</v>
      </c>
      <c r="I355" s="1029">
        <f t="shared" si="87"/>
        <v>9985</v>
      </c>
      <c r="J355" s="1170">
        <f t="shared" si="85"/>
        <v>93.448759943846511</v>
      </c>
      <c r="K355" s="1029">
        <f t="shared" si="87"/>
        <v>12012</v>
      </c>
      <c r="L355" s="1029">
        <f t="shared" si="87"/>
        <v>10900</v>
      </c>
      <c r="M355" s="1170">
        <f t="shared" si="86"/>
        <v>90.74259074259075</v>
      </c>
    </row>
    <row r="356" spans="1:13" ht="15">
      <c r="A356" s="1339"/>
      <c r="C356" s="925" t="s">
        <v>1954</v>
      </c>
      <c r="D356" s="963" t="s">
        <v>3948</v>
      </c>
      <c r="E356" s="1030">
        <v>1</v>
      </c>
      <c r="F356" s="1030"/>
      <c r="G356" s="1169">
        <f t="shared" si="84"/>
        <v>0</v>
      </c>
      <c r="H356" s="1030">
        <v>3</v>
      </c>
      <c r="I356" s="1030">
        <v>3</v>
      </c>
      <c r="J356" s="1169">
        <f t="shared" si="85"/>
        <v>100</v>
      </c>
      <c r="K356" s="1027">
        <f t="shared" ref="K356:K387" si="88">E356+H356</f>
        <v>4</v>
      </c>
      <c r="L356" s="1027">
        <f t="shared" ref="L356:L387" si="89">F356+I356</f>
        <v>3</v>
      </c>
      <c r="M356" s="1170">
        <f t="shared" si="86"/>
        <v>75</v>
      </c>
    </row>
    <row r="357" spans="1:13" ht="15">
      <c r="A357" s="1339"/>
      <c r="C357" s="925" t="s">
        <v>1955</v>
      </c>
      <c r="D357" s="959" t="s">
        <v>3949</v>
      </c>
      <c r="E357" s="1030"/>
      <c r="F357" s="1030">
        <v>2</v>
      </c>
      <c r="G357" s="1169" t="e">
        <f t="shared" si="84"/>
        <v>#DIV/0!</v>
      </c>
      <c r="H357" s="1030"/>
      <c r="I357" s="1030"/>
      <c r="J357" s="1169" t="e">
        <f t="shared" si="85"/>
        <v>#DIV/0!</v>
      </c>
      <c r="K357" s="1027">
        <f t="shared" si="88"/>
        <v>0</v>
      </c>
      <c r="L357" s="1027">
        <f t="shared" si="89"/>
        <v>2</v>
      </c>
      <c r="M357" s="1170" t="e">
        <f t="shared" si="86"/>
        <v>#DIV/0!</v>
      </c>
    </row>
    <row r="358" spans="1:13" ht="15">
      <c r="A358" s="1339"/>
      <c r="C358" s="925" t="s">
        <v>1956</v>
      </c>
      <c r="D358" s="959" t="s">
        <v>3950</v>
      </c>
      <c r="E358" s="1030"/>
      <c r="F358" s="1030"/>
      <c r="G358" s="1169" t="e">
        <f t="shared" si="84"/>
        <v>#DIV/0!</v>
      </c>
      <c r="H358" s="1030"/>
      <c r="I358" s="1030"/>
      <c r="J358" s="1169" t="e">
        <f t="shared" si="85"/>
        <v>#DIV/0!</v>
      </c>
      <c r="K358" s="1027">
        <f t="shared" si="88"/>
        <v>0</v>
      </c>
      <c r="L358" s="1027">
        <f t="shared" si="89"/>
        <v>0</v>
      </c>
      <c r="M358" s="1170" t="e">
        <f t="shared" si="86"/>
        <v>#DIV/0!</v>
      </c>
    </row>
    <row r="359" spans="1:13" ht="15">
      <c r="A359" s="1339"/>
      <c r="C359" s="925" t="s">
        <v>1775</v>
      </c>
      <c r="D359" s="940" t="s">
        <v>3757</v>
      </c>
      <c r="E359" s="1030"/>
      <c r="F359" s="1030"/>
      <c r="G359" s="1169" t="e">
        <f t="shared" si="84"/>
        <v>#DIV/0!</v>
      </c>
      <c r="H359" s="1030"/>
      <c r="I359" s="1030">
        <v>8</v>
      </c>
      <c r="J359" s="1169" t="e">
        <f t="shared" si="85"/>
        <v>#DIV/0!</v>
      </c>
      <c r="K359" s="1027">
        <f t="shared" si="88"/>
        <v>0</v>
      </c>
      <c r="L359" s="1027">
        <f t="shared" si="89"/>
        <v>8</v>
      </c>
      <c r="M359" s="1170" t="e">
        <f t="shared" si="86"/>
        <v>#DIV/0!</v>
      </c>
    </row>
    <row r="360" spans="1:13" ht="15">
      <c r="A360" s="1339"/>
      <c r="C360" s="925" t="s">
        <v>1873</v>
      </c>
      <c r="D360" s="963" t="s">
        <v>3873</v>
      </c>
      <c r="E360" s="1030"/>
      <c r="F360" s="1030"/>
      <c r="G360" s="1169" t="e">
        <f t="shared" si="84"/>
        <v>#DIV/0!</v>
      </c>
      <c r="H360" s="1030">
        <v>65</v>
      </c>
      <c r="I360" s="1030">
        <v>119</v>
      </c>
      <c r="J360" s="1169">
        <f t="shared" si="85"/>
        <v>183.07692307692307</v>
      </c>
      <c r="K360" s="1027">
        <f t="shared" si="88"/>
        <v>65</v>
      </c>
      <c r="L360" s="1027">
        <f t="shared" si="89"/>
        <v>119</v>
      </c>
      <c r="M360" s="1170">
        <f t="shared" si="86"/>
        <v>183.07692307692307</v>
      </c>
    </row>
    <row r="361" spans="1:13" ht="26.25">
      <c r="A361" s="1339"/>
      <c r="C361" s="925" t="s">
        <v>1875</v>
      </c>
      <c r="D361" s="963" t="s">
        <v>3875</v>
      </c>
      <c r="E361" s="1030">
        <v>19</v>
      </c>
      <c r="F361" s="1030">
        <v>3</v>
      </c>
      <c r="G361" s="1169">
        <f t="shared" si="84"/>
        <v>15.789473684210526</v>
      </c>
      <c r="H361" s="1030">
        <v>65</v>
      </c>
      <c r="I361" s="1030">
        <v>40</v>
      </c>
      <c r="J361" s="1169">
        <f t="shared" si="85"/>
        <v>61.53846153846154</v>
      </c>
      <c r="K361" s="1027">
        <f t="shared" si="88"/>
        <v>84</v>
      </c>
      <c r="L361" s="1027">
        <f t="shared" si="89"/>
        <v>43</v>
      </c>
      <c r="M361" s="1170">
        <f t="shared" si="86"/>
        <v>51.19047619047619</v>
      </c>
    </row>
    <row r="362" spans="1:13" ht="15">
      <c r="A362" s="1339"/>
      <c r="C362" s="925" t="s">
        <v>1946</v>
      </c>
      <c r="D362" s="88" t="s">
        <v>5333</v>
      </c>
      <c r="E362" s="1030">
        <v>24</v>
      </c>
      <c r="F362" s="1030">
        <v>22</v>
      </c>
      <c r="G362" s="1169">
        <f t="shared" si="84"/>
        <v>91.666666666666657</v>
      </c>
      <c r="H362" s="1030">
        <v>4</v>
      </c>
      <c r="I362" s="1030">
        <v>20</v>
      </c>
      <c r="J362" s="1169">
        <f t="shared" si="85"/>
        <v>500</v>
      </c>
      <c r="K362" s="1027">
        <f t="shared" si="88"/>
        <v>28</v>
      </c>
      <c r="L362" s="1027">
        <f t="shared" si="89"/>
        <v>42</v>
      </c>
      <c r="M362" s="1170">
        <f t="shared" si="86"/>
        <v>150</v>
      </c>
    </row>
    <row r="363" spans="1:13" ht="15">
      <c r="A363" s="1339"/>
      <c r="C363" s="925" t="s">
        <v>1877</v>
      </c>
      <c r="D363" s="88" t="s">
        <v>3877</v>
      </c>
      <c r="E363" s="1030">
        <v>186</v>
      </c>
      <c r="F363" s="1030">
        <v>105</v>
      </c>
      <c r="G363" s="1169">
        <f t="shared" si="84"/>
        <v>56.451612903225815</v>
      </c>
      <c r="H363" s="1030">
        <v>1383</v>
      </c>
      <c r="I363" s="1030">
        <v>1012</v>
      </c>
      <c r="J363" s="1169">
        <f t="shared" si="85"/>
        <v>73.17425885755604</v>
      </c>
      <c r="K363" s="1027">
        <f t="shared" si="88"/>
        <v>1569</v>
      </c>
      <c r="L363" s="1027">
        <f t="shared" si="89"/>
        <v>1117</v>
      </c>
      <c r="M363" s="1170">
        <f t="shared" si="86"/>
        <v>71.191841937539834</v>
      </c>
    </row>
    <row r="364" spans="1:13" ht="15">
      <c r="A364" s="1339"/>
      <c r="C364" s="925" t="s">
        <v>1878</v>
      </c>
      <c r="D364" s="88" t="s">
        <v>3878</v>
      </c>
      <c r="E364" s="1030">
        <v>400</v>
      </c>
      <c r="F364" s="1030">
        <v>285</v>
      </c>
      <c r="G364" s="1169">
        <f t="shared" si="84"/>
        <v>71.25</v>
      </c>
      <c r="H364" s="1030">
        <v>2375</v>
      </c>
      <c r="I364" s="1030">
        <v>2109</v>
      </c>
      <c r="J364" s="1169">
        <f t="shared" si="85"/>
        <v>88.8</v>
      </c>
      <c r="K364" s="1027">
        <f t="shared" si="88"/>
        <v>2775</v>
      </c>
      <c r="L364" s="1027">
        <f t="shared" si="89"/>
        <v>2394</v>
      </c>
      <c r="M364" s="1170">
        <f t="shared" si="86"/>
        <v>86.27027027027026</v>
      </c>
    </row>
    <row r="365" spans="1:13" ht="15">
      <c r="A365" s="1339"/>
      <c r="C365" s="925" t="s">
        <v>1880</v>
      </c>
      <c r="D365" s="88" t="s">
        <v>3880</v>
      </c>
      <c r="E365" s="1030">
        <v>29</v>
      </c>
      <c r="F365" s="1030">
        <v>13</v>
      </c>
      <c r="G365" s="1169">
        <f t="shared" si="84"/>
        <v>44.827586206896555</v>
      </c>
      <c r="H365" s="1091">
        <v>370</v>
      </c>
      <c r="I365" s="1091">
        <v>308</v>
      </c>
      <c r="J365" s="1169">
        <f t="shared" si="85"/>
        <v>83.243243243243242</v>
      </c>
      <c r="K365" s="1027">
        <f t="shared" si="88"/>
        <v>399</v>
      </c>
      <c r="L365" s="1027">
        <f t="shared" si="89"/>
        <v>321</v>
      </c>
      <c r="M365" s="1170">
        <f t="shared" si="86"/>
        <v>80.451127819548873</v>
      </c>
    </row>
    <row r="366" spans="1:13" ht="15">
      <c r="A366" s="1339"/>
      <c r="C366" s="925" t="s">
        <v>1760</v>
      </c>
      <c r="D366" s="940" t="s">
        <v>3755</v>
      </c>
      <c r="E366" s="1030">
        <v>16</v>
      </c>
      <c r="F366" s="1030">
        <v>9</v>
      </c>
      <c r="G366" s="1169">
        <f t="shared" si="84"/>
        <v>56.25</v>
      </c>
      <c r="H366" s="1091">
        <v>67</v>
      </c>
      <c r="I366" s="1091">
        <v>62</v>
      </c>
      <c r="J366" s="1169">
        <f t="shared" si="85"/>
        <v>92.537313432835816</v>
      </c>
      <c r="K366" s="1027">
        <f t="shared" si="88"/>
        <v>83</v>
      </c>
      <c r="L366" s="1027">
        <f t="shared" si="89"/>
        <v>71</v>
      </c>
      <c r="M366" s="1170">
        <f t="shared" si="86"/>
        <v>85.542168674698786</v>
      </c>
    </row>
    <row r="367" spans="1:13" ht="15">
      <c r="A367" s="1339"/>
      <c r="C367" s="925" t="s">
        <v>1889</v>
      </c>
      <c r="D367" s="88" t="s">
        <v>3889</v>
      </c>
      <c r="E367" s="1030"/>
      <c r="F367" s="1030"/>
      <c r="G367" s="1169" t="e">
        <f t="shared" si="84"/>
        <v>#DIV/0!</v>
      </c>
      <c r="H367" s="1030">
        <v>1</v>
      </c>
      <c r="I367" s="1030"/>
      <c r="J367" s="1169">
        <f t="shared" si="85"/>
        <v>0</v>
      </c>
      <c r="K367" s="1027">
        <f t="shared" si="88"/>
        <v>1</v>
      </c>
      <c r="L367" s="1027">
        <f t="shared" si="89"/>
        <v>0</v>
      </c>
      <c r="M367" s="1170">
        <f t="shared" si="86"/>
        <v>0</v>
      </c>
    </row>
    <row r="368" spans="1:13" ht="26.25">
      <c r="A368" s="1339"/>
      <c r="C368" s="925" t="s">
        <v>1876</v>
      </c>
      <c r="D368" s="88" t="s">
        <v>3876</v>
      </c>
      <c r="E368" s="1030">
        <v>89</v>
      </c>
      <c r="F368" s="1030">
        <v>69</v>
      </c>
      <c r="G368" s="1169">
        <f t="shared" si="84"/>
        <v>77.528089887640448</v>
      </c>
      <c r="H368" s="1091">
        <v>246</v>
      </c>
      <c r="I368" s="1091">
        <v>190</v>
      </c>
      <c r="J368" s="1169">
        <f t="shared" si="85"/>
        <v>77.235772357723576</v>
      </c>
      <c r="K368" s="1027">
        <f t="shared" si="88"/>
        <v>335</v>
      </c>
      <c r="L368" s="1027">
        <f t="shared" si="89"/>
        <v>259</v>
      </c>
      <c r="M368" s="1170">
        <f t="shared" si="86"/>
        <v>77.31343283582089</v>
      </c>
    </row>
    <row r="369" spans="1:13" ht="15">
      <c r="A369" s="1339"/>
      <c r="C369" s="964" t="s">
        <v>1762</v>
      </c>
      <c r="D369" s="88" t="s">
        <v>3744</v>
      </c>
      <c r="E369" s="1091">
        <v>101</v>
      </c>
      <c r="F369" s="1091">
        <v>71</v>
      </c>
      <c r="G369" s="1169">
        <f t="shared" si="84"/>
        <v>70.297029702970292</v>
      </c>
      <c r="H369" s="1091">
        <v>1810</v>
      </c>
      <c r="I369" s="1091">
        <v>1806</v>
      </c>
      <c r="J369" s="1169">
        <f t="shared" si="85"/>
        <v>99.779005524861873</v>
      </c>
      <c r="K369" s="1027">
        <f t="shared" si="88"/>
        <v>1911</v>
      </c>
      <c r="L369" s="1027">
        <f t="shared" si="89"/>
        <v>1877</v>
      </c>
      <c r="M369" s="1170">
        <f t="shared" si="86"/>
        <v>98.220826792255366</v>
      </c>
    </row>
    <row r="370" spans="1:13" ht="15">
      <c r="A370" s="1339"/>
      <c r="C370" s="964" t="s">
        <v>1891</v>
      </c>
      <c r="D370" s="88" t="s">
        <v>3891</v>
      </c>
      <c r="E370" s="1091">
        <v>107</v>
      </c>
      <c r="F370" s="1091">
        <v>91</v>
      </c>
      <c r="G370" s="1169">
        <f t="shared" si="84"/>
        <v>85.046728971962608</v>
      </c>
      <c r="H370" s="1063">
        <v>839</v>
      </c>
      <c r="I370" s="1063">
        <v>781</v>
      </c>
      <c r="J370" s="1169">
        <f t="shared" si="85"/>
        <v>93.087008343265794</v>
      </c>
      <c r="K370" s="1027">
        <f t="shared" si="88"/>
        <v>946</v>
      </c>
      <c r="L370" s="1027">
        <f t="shared" si="89"/>
        <v>872</v>
      </c>
      <c r="M370" s="1170">
        <f t="shared" si="86"/>
        <v>92.177589852008452</v>
      </c>
    </row>
    <row r="371" spans="1:13" ht="15">
      <c r="A371" s="1339"/>
      <c r="C371" s="964" t="s">
        <v>1892</v>
      </c>
      <c r="D371" s="88" t="s">
        <v>3892</v>
      </c>
      <c r="E371" s="1091">
        <v>5</v>
      </c>
      <c r="F371" s="1091">
        <v>5</v>
      </c>
      <c r="G371" s="1169">
        <f t="shared" si="84"/>
        <v>100</v>
      </c>
      <c r="H371" s="1063">
        <v>116</v>
      </c>
      <c r="I371" s="1063">
        <v>51</v>
      </c>
      <c r="J371" s="1169">
        <f t="shared" si="85"/>
        <v>43.96551724137931</v>
      </c>
      <c r="K371" s="1027">
        <f t="shared" si="88"/>
        <v>121</v>
      </c>
      <c r="L371" s="1027">
        <f t="shared" si="89"/>
        <v>56</v>
      </c>
      <c r="M371" s="1170">
        <f t="shared" si="86"/>
        <v>46.280991735537192</v>
      </c>
    </row>
    <row r="372" spans="1:13" ht="23.25" customHeight="1">
      <c r="A372" s="1339"/>
      <c r="C372" s="964" t="s">
        <v>1763</v>
      </c>
      <c r="D372" s="954" t="s">
        <v>3745</v>
      </c>
      <c r="E372" s="1091">
        <v>244</v>
      </c>
      <c r="F372" s="1091">
        <v>179</v>
      </c>
      <c r="G372" s="1169">
        <f t="shared" si="84"/>
        <v>73.360655737704917</v>
      </c>
      <c r="H372" s="1063">
        <v>1477</v>
      </c>
      <c r="I372" s="1063">
        <v>1354</v>
      </c>
      <c r="J372" s="1169">
        <f t="shared" si="85"/>
        <v>91.672308733920104</v>
      </c>
      <c r="K372" s="1027">
        <f t="shared" si="88"/>
        <v>1721</v>
      </c>
      <c r="L372" s="1027">
        <f t="shared" si="89"/>
        <v>1533</v>
      </c>
      <c r="M372" s="1170">
        <f t="shared" si="86"/>
        <v>89.076118535735034</v>
      </c>
    </row>
    <row r="373" spans="1:13" ht="15">
      <c r="A373" s="1339"/>
      <c r="C373" s="964" t="s">
        <v>1764</v>
      </c>
      <c r="D373" s="940" t="s">
        <v>3760</v>
      </c>
      <c r="E373" s="1030">
        <v>8</v>
      </c>
      <c r="F373" s="1030">
        <v>8</v>
      </c>
      <c r="G373" s="1169">
        <f t="shared" si="84"/>
        <v>100</v>
      </c>
      <c r="H373" s="1063">
        <v>605</v>
      </c>
      <c r="I373" s="1063">
        <v>645</v>
      </c>
      <c r="J373" s="1169">
        <f t="shared" si="85"/>
        <v>106.61157024793388</v>
      </c>
      <c r="K373" s="1027">
        <f t="shared" si="88"/>
        <v>613</v>
      </c>
      <c r="L373" s="1027">
        <f t="shared" si="89"/>
        <v>653</v>
      </c>
      <c r="M373" s="1170">
        <f t="shared" si="86"/>
        <v>106.52528548123981</v>
      </c>
    </row>
    <row r="374" spans="1:13" ht="26.25">
      <c r="A374" s="1339"/>
      <c r="C374" s="964" t="s">
        <v>1766</v>
      </c>
      <c r="D374" s="933" t="s">
        <v>3746</v>
      </c>
      <c r="E374" s="1091">
        <v>14</v>
      </c>
      <c r="F374" s="1091">
        <v>2</v>
      </c>
      <c r="G374" s="1169">
        <f t="shared" si="84"/>
        <v>14.285714285714285</v>
      </c>
      <c r="H374" s="1063">
        <v>388</v>
      </c>
      <c r="I374" s="1063">
        <v>253</v>
      </c>
      <c r="J374" s="1169">
        <f t="shared" si="85"/>
        <v>65.206185567010309</v>
      </c>
      <c r="K374" s="1027">
        <f t="shared" si="88"/>
        <v>402</v>
      </c>
      <c r="L374" s="1027">
        <f t="shared" si="89"/>
        <v>255</v>
      </c>
      <c r="M374" s="1170">
        <f t="shared" si="86"/>
        <v>63.432835820895527</v>
      </c>
    </row>
    <row r="375" spans="1:13" ht="15">
      <c r="A375" s="1339"/>
      <c r="C375" s="964">
        <v>1111</v>
      </c>
      <c r="D375" s="88" t="s">
        <v>3879</v>
      </c>
      <c r="E375" s="1091">
        <v>57</v>
      </c>
      <c r="F375" s="1091">
        <v>27</v>
      </c>
      <c r="G375" s="1169">
        <f t="shared" si="84"/>
        <v>47.368421052631575</v>
      </c>
      <c r="H375" s="1063">
        <v>85</v>
      </c>
      <c r="I375" s="1063">
        <v>136</v>
      </c>
      <c r="J375" s="1169">
        <f t="shared" si="85"/>
        <v>160</v>
      </c>
      <c r="K375" s="1027">
        <f t="shared" si="88"/>
        <v>142</v>
      </c>
      <c r="L375" s="1027">
        <f t="shared" si="89"/>
        <v>163</v>
      </c>
      <c r="M375" s="1170">
        <f t="shared" si="86"/>
        <v>114.78873239436621</v>
      </c>
    </row>
    <row r="376" spans="1:13" ht="15">
      <c r="A376" s="1339"/>
      <c r="C376" s="964">
        <v>260001</v>
      </c>
      <c r="D376" s="959" t="s">
        <v>3951</v>
      </c>
      <c r="E376" s="1030"/>
      <c r="F376" s="1030"/>
      <c r="G376" s="1169" t="e">
        <f t="shared" si="84"/>
        <v>#DIV/0!</v>
      </c>
      <c r="H376" s="1063"/>
      <c r="I376" s="1063"/>
      <c r="J376" s="1169" t="e">
        <f t="shared" si="85"/>
        <v>#DIV/0!</v>
      </c>
      <c r="K376" s="1027">
        <f t="shared" si="88"/>
        <v>0</v>
      </c>
      <c r="L376" s="1027">
        <f t="shared" si="89"/>
        <v>0</v>
      </c>
      <c r="M376" s="1170" t="e">
        <f t="shared" si="86"/>
        <v>#DIV/0!</v>
      </c>
    </row>
    <row r="377" spans="1:13" ht="15">
      <c r="A377" s="1339"/>
      <c r="C377" s="964">
        <v>260009</v>
      </c>
      <c r="D377" s="959" t="s">
        <v>3952</v>
      </c>
      <c r="E377" s="1030"/>
      <c r="F377" s="1030"/>
      <c r="G377" s="1169" t="e">
        <f t="shared" si="84"/>
        <v>#DIV/0!</v>
      </c>
      <c r="H377" s="1063"/>
      <c r="I377" s="1063"/>
      <c r="J377" s="1169" t="e">
        <f t="shared" si="85"/>
        <v>#DIV/0!</v>
      </c>
      <c r="K377" s="1027">
        <f t="shared" si="88"/>
        <v>0</v>
      </c>
      <c r="L377" s="1027">
        <f t="shared" si="89"/>
        <v>0</v>
      </c>
      <c r="M377" s="1170" t="e">
        <f t="shared" si="86"/>
        <v>#DIV/0!</v>
      </c>
    </row>
    <row r="378" spans="1:13" ht="15">
      <c r="A378" s="1339"/>
      <c r="C378" s="964">
        <v>260076</v>
      </c>
      <c r="D378" s="88" t="s">
        <v>3937</v>
      </c>
      <c r="E378" s="1030">
        <v>12</v>
      </c>
      <c r="F378" s="1030">
        <v>5</v>
      </c>
      <c r="G378" s="1169">
        <f t="shared" si="84"/>
        <v>41.666666666666671</v>
      </c>
      <c r="H378" s="1063">
        <v>117</v>
      </c>
      <c r="I378" s="1063">
        <v>97</v>
      </c>
      <c r="J378" s="1169">
        <f t="shared" si="85"/>
        <v>82.90598290598291</v>
      </c>
      <c r="K378" s="1027">
        <f t="shared" si="88"/>
        <v>129</v>
      </c>
      <c r="L378" s="1027">
        <f t="shared" si="89"/>
        <v>102</v>
      </c>
      <c r="M378" s="1170">
        <f t="shared" si="86"/>
        <v>79.069767441860463</v>
      </c>
    </row>
    <row r="379" spans="1:13" ht="15">
      <c r="A379" s="1339"/>
      <c r="C379" s="964" t="s">
        <v>1770</v>
      </c>
      <c r="D379" s="956" t="s">
        <v>3747</v>
      </c>
      <c r="E379" s="1030"/>
      <c r="F379" s="1030"/>
      <c r="G379" s="1169" t="e">
        <f t="shared" si="84"/>
        <v>#DIV/0!</v>
      </c>
      <c r="H379" s="1063">
        <v>8</v>
      </c>
      <c r="I379" s="1063">
        <v>13</v>
      </c>
      <c r="J379" s="1169">
        <f t="shared" si="85"/>
        <v>162.5</v>
      </c>
      <c r="K379" s="1027">
        <f t="shared" si="88"/>
        <v>8</v>
      </c>
      <c r="L379" s="1027">
        <f t="shared" si="89"/>
        <v>13</v>
      </c>
      <c r="M379" s="1170">
        <f t="shared" si="86"/>
        <v>162.5</v>
      </c>
    </row>
    <row r="380" spans="1:13" ht="15">
      <c r="A380" s="1339"/>
      <c r="C380" s="964" t="s">
        <v>1772</v>
      </c>
      <c r="D380" s="956" t="s">
        <v>3748</v>
      </c>
      <c r="E380" s="1030"/>
      <c r="F380" s="1030"/>
      <c r="G380" s="1169" t="e">
        <f t="shared" si="84"/>
        <v>#DIV/0!</v>
      </c>
      <c r="H380" s="1063">
        <v>97</v>
      </c>
      <c r="I380" s="1063">
        <v>99</v>
      </c>
      <c r="J380" s="1169">
        <f t="shared" si="85"/>
        <v>102.06185567010309</v>
      </c>
      <c r="K380" s="1027">
        <f t="shared" si="88"/>
        <v>97</v>
      </c>
      <c r="L380" s="1027">
        <f t="shared" si="89"/>
        <v>99</v>
      </c>
      <c r="M380" s="1170">
        <f t="shared" si="86"/>
        <v>102.06185567010309</v>
      </c>
    </row>
    <row r="381" spans="1:13" ht="15">
      <c r="A381" s="1339"/>
      <c r="C381" s="964" t="s">
        <v>1929</v>
      </c>
      <c r="D381" s="963" t="s">
        <v>3925</v>
      </c>
      <c r="E381" s="1030"/>
      <c r="F381" s="1030"/>
      <c r="G381" s="1169" t="e">
        <f t="shared" si="84"/>
        <v>#DIV/0!</v>
      </c>
      <c r="H381" s="1063">
        <v>9</v>
      </c>
      <c r="I381" s="1063">
        <v>25</v>
      </c>
      <c r="J381" s="1169">
        <f t="shared" si="85"/>
        <v>277.77777777777777</v>
      </c>
      <c r="K381" s="1027">
        <f t="shared" si="88"/>
        <v>9</v>
      </c>
      <c r="L381" s="1027">
        <f t="shared" si="89"/>
        <v>25</v>
      </c>
      <c r="M381" s="1170">
        <f t="shared" si="86"/>
        <v>277.77777777777777</v>
      </c>
    </row>
    <row r="382" spans="1:13" ht="15">
      <c r="A382" s="1339"/>
      <c r="C382" s="964" t="s">
        <v>1902</v>
      </c>
      <c r="D382" s="957" t="s">
        <v>3900</v>
      </c>
      <c r="E382" s="1030"/>
      <c r="F382" s="1030"/>
      <c r="G382" s="1169" t="e">
        <f t="shared" si="84"/>
        <v>#DIV/0!</v>
      </c>
      <c r="H382" s="1063">
        <v>7</v>
      </c>
      <c r="I382" s="1063">
        <v>3</v>
      </c>
      <c r="J382" s="1169">
        <f t="shared" si="85"/>
        <v>42.857142857142854</v>
      </c>
      <c r="K382" s="1027">
        <f t="shared" si="88"/>
        <v>7</v>
      </c>
      <c r="L382" s="1027">
        <f t="shared" si="89"/>
        <v>3</v>
      </c>
      <c r="M382" s="1170">
        <f t="shared" si="86"/>
        <v>42.857142857142854</v>
      </c>
    </row>
    <row r="383" spans="1:13" ht="15">
      <c r="A383" s="1339"/>
      <c r="C383" s="964" t="s">
        <v>1894</v>
      </c>
      <c r="D383" s="963" t="s">
        <v>5296</v>
      </c>
      <c r="E383" s="1091">
        <v>4</v>
      </c>
      <c r="F383" s="1091"/>
      <c r="G383" s="1169">
        <f t="shared" si="84"/>
        <v>0</v>
      </c>
      <c r="H383" s="1063">
        <v>160</v>
      </c>
      <c r="I383" s="1063">
        <v>135</v>
      </c>
      <c r="J383" s="1169">
        <f t="shared" si="85"/>
        <v>84.375</v>
      </c>
      <c r="K383" s="1027">
        <f t="shared" si="88"/>
        <v>164</v>
      </c>
      <c r="L383" s="1027">
        <f t="shared" si="89"/>
        <v>135</v>
      </c>
      <c r="M383" s="1170">
        <f t="shared" si="86"/>
        <v>82.317073170731703</v>
      </c>
    </row>
    <row r="384" spans="1:13" ht="15">
      <c r="A384" s="1339"/>
      <c r="C384" s="964" t="s">
        <v>1765</v>
      </c>
      <c r="D384" s="938" t="s">
        <v>3754</v>
      </c>
      <c r="E384" s="1030"/>
      <c r="F384" s="1030">
        <v>3</v>
      </c>
      <c r="G384" s="1169" t="e">
        <f t="shared" si="84"/>
        <v>#DIV/0!</v>
      </c>
      <c r="H384" s="1063">
        <v>162</v>
      </c>
      <c r="I384" s="1063">
        <v>201</v>
      </c>
      <c r="J384" s="1169">
        <f t="shared" si="85"/>
        <v>124.07407407407408</v>
      </c>
      <c r="K384" s="1027">
        <f t="shared" si="88"/>
        <v>162</v>
      </c>
      <c r="L384" s="1027">
        <f t="shared" si="89"/>
        <v>204</v>
      </c>
      <c r="M384" s="1170">
        <f t="shared" si="86"/>
        <v>125.92592592592592</v>
      </c>
    </row>
    <row r="385" spans="1:13" ht="15">
      <c r="A385" s="1339"/>
      <c r="C385" s="964" t="s">
        <v>1921</v>
      </c>
      <c r="D385" s="959" t="s">
        <v>5331</v>
      </c>
      <c r="E385" s="1030"/>
      <c r="F385" s="1030"/>
      <c r="G385" s="1169" t="e">
        <f t="shared" si="84"/>
        <v>#DIV/0!</v>
      </c>
      <c r="H385" s="1063">
        <v>12</v>
      </c>
      <c r="I385" s="1063">
        <v>7</v>
      </c>
      <c r="J385" s="1169">
        <f t="shared" si="85"/>
        <v>58.333333333333336</v>
      </c>
      <c r="K385" s="1027">
        <f t="shared" si="88"/>
        <v>12</v>
      </c>
      <c r="L385" s="1027">
        <f t="shared" si="89"/>
        <v>7</v>
      </c>
      <c r="M385" s="1170">
        <f t="shared" si="86"/>
        <v>58.333333333333336</v>
      </c>
    </row>
    <row r="386" spans="1:13" ht="15">
      <c r="A386" s="1339"/>
      <c r="C386" s="964" t="s">
        <v>1928</v>
      </c>
      <c r="D386" s="948" t="s">
        <v>3924</v>
      </c>
      <c r="E386" s="1030"/>
      <c r="F386" s="1030"/>
      <c r="G386" s="1169" t="e">
        <f t="shared" si="84"/>
        <v>#DIV/0!</v>
      </c>
      <c r="H386" s="1063"/>
      <c r="I386" s="1063">
        <v>7</v>
      </c>
      <c r="J386" s="1169" t="e">
        <f t="shared" si="85"/>
        <v>#DIV/0!</v>
      </c>
      <c r="K386" s="1027">
        <f t="shared" si="88"/>
        <v>0</v>
      </c>
      <c r="L386" s="1027">
        <f t="shared" si="89"/>
        <v>7</v>
      </c>
      <c r="M386" s="1170" t="e">
        <f t="shared" si="86"/>
        <v>#DIV/0!</v>
      </c>
    </row>
    <row r="387" spans="1:13" ht="26.25">
      <c r="A387" s="1339"/>
      <c r="C387" s="964" t="s">
        <v>1767</v>
      </c>
      <c r="D387" s="963" t="s">
        <v>3749</v>
      </c>
      <c r="E387" s="1030"/>
      <c r="F387" s="1030"/>
      <c r="G387" s="1169" t="e">
        <f t="shared" si="84"/>
        <v>#DIV/0!</v>
      </c>
      <c r="H387" s="1063">
        <v>3</v>
      </c>
      <c r="I387" s="1063">
        <v>2</v>
      </c>
      <c r="J387" s="1169">
        <f t="shared" si="85"/>
        <v>66.666666666666657</v>
      </c>
      <c r="K387" s="1027">
        <f t="shared" si="88"/>
        <v>3</v>
      </c>
      <c r="L387" s="1027">
        <f t="shared" si="89"/>
        <v>2</v>
      </c>
      <c r="M387" s="1170">
        <f t="shared" si="86"/>
        <v>66.666666666666657</v>
      </c>
    </row>
    <row r="388" spans="1:13" ht="15">
      <c r="A388" s="1339"/>
      <c r="C388" s="964" t="s">
        <v>1761</v>
      </c>
      <c r="D388" s="933" t="s">
        <v>3751</v>
      </c>
      <c r="E388" s="1091">
        <v>8</v>
      </c>
      <c r="F388" s="1091">
        <v>10</v>
      </c>
      <c r="G388" s="1169">
        <f t="shared" si="84"/>
        <v>125</v>
      </c>
      <c r="H388" s="1063">
        <v>72</v>
      </c>
      <c r="I388" s="1063">
        <v>156</v>
      </c>
      <c r="J388" s="1169">
        <f t="shared" si="85"/>
        <v>216.66666666666666</v>
      </c>
      <c r="K388" s="1027">
        <f t="shared" ref="K388:K419" si="90">E388+H388</f>
        <v>80</v>
      </c>
      <c r="L388" s="1027">
        <f t="shared" ref="L388:L419" si="91">F388+I388</f>
        <v>166</v>
      </c>
      <c r="M388" s="1170">
        <f t="shared" si="86"/>
        <v>207.50000000000003</v>
      </c>
    </row>
    <row r="389" spans="1:13" ht="25.5">
      <c r="A389" s="1339"/>
      <c r="C389" s="965" t="s">
        <v>1957</v>
      </c>
      <c r="D389" s="966" t="s">
        <v>3953</v>
      </c>
      <c r="E389" s="1030"/>
      <c r="F389" s="1030"/>
      <c r="G389" s="1169" t="e">
        <f t="shared" si="84"/>
        <v>#DIV/0!</v>
      </c>
      <c r="H389" s="1063">
        <v>8</v>
      </c>
      <c r="I389" s="1063">
        <v>9</v>
      </c>
      <c r="J389" s="1169">
        <f t="shared" si="85"/>
        <v>112.5</v>
      </c>
      <c r="K389" s="1027">
        <f t="shared" si="90"/>
        <v>8</v>
      </c>
      <c r="L389" s="1027">
        <f t="shared" si="91"/>
        <v>9</v>
      </c>
      <c r="M389" s="1170">
        <f t="shared" si="86"/>
        <v>112.5</v>
      </c>
    </row>
    <row r="390" spans="1:13" ht="15">
      <c r="A390" s="1339"/>
      <c r="C390" s="964" t="s">
        <v>1958</v>
      </c>
      <c r="D390" s="966" t="s">
        <v>3954</v>
      </c>
      <c r="E390" s="1030"/>
      <c r="F390" s="1030"/>
      <c r="G390" s="1169" t="e">
        <f t="shared" si="84"/>
        <v>#DIV/0!</v>
      </c>
      <c r="H390" s="1063"/>
      <c r="I390" s="1063"/>
      <c r="J390" s="1169" t="e">
        <f t="shared" si="85"/>
        <v>#DIV/0!</v>
      </c>
      <c r="K390" s="1027">
        <f t="shared" si="90"/>
        <v>0</v>
      </c>
      <c r="L390" s="1027">
        <f t="shared" si="91"/>
        <v>0</v>
      </c>
      <c r="M390" s="1170" t="e">
        <f t="shared" si="86"/>
        <v>#DIV/0!</v>
      </c>
    </row>
    <row r="391" spans="1:13" ht="15">
      <c r="A391" s="1339"/>
      <c r="C391" s="912" t="s">
        <v>1776</v>
      </c>
      <c r="D391" s="940" t="s">
        <v>3758</v>
      </c>
      <c r="E391" s="1030"/>
      <c r="F391" s="1030"/>
      <c r="G391" s="1169" t="e">
        <f t="shared" si="84"/>
        <v>#DIV/0!</v>
      </c>
      <c r="H391" s="1063"/>
      <c r="I391" s="1063">
        <v>2</v>
      </c>
      <c r="J391" s="1169" t="e">
        <f t="shared" si="85"/>
        <v>#DIV/0!</v>
      </c>
      <c r="K391" s="1027">
        <f t="shared" si="90"/>
        <v>0</v>
      </c>
      <c r="L391" s="1027">
        <f t="shared" si="91"/>
        <v>2</v>
      </c>
      <c r="M391" s="1170" t="e">
        <f t="shared" si="86"/>
        <v>#DIV/0!</v>
      </c>
    </row>
    <row r="392" spans="1:13" ht="15">
      <c r="A392" s="1339"/>
      <c r="C392" s="912" t="s">
        <v>1893</v>
      </c>
      <c r="D392" s="88" t="s">
        <v>3893</v>
      </c>
      <c r="E392" s="1030"/>
      <c r="F392" s="1030">
        <v>1</v>
      </c>
      <c r="G392" s="1169" t="e">
        <f t="shared" si="84"/>
        <v>#DIV/0!</v>
      </c>
      <c r="H392" s="1063"/>
      <c r="I392" s="1063">
        <v>1</v>
      </c>
      <c r="J392" s="1169" t="e">
        <f t="shared" si="85"/>
        <v>#DIV/0!</v>
      </c>
      <c r="K392" s="1027">
        <f t="shared" si="90"/>
        <v>0</v>
      </c>
      <c r="L392" s="1027">
        <f t="shared" si="91"/>
        <v>2</v>
      </c>
      <c r="M392" s="1170" t="e">
        <f t="shared" si="86"/>
        <v>#DIV/0!</v>
      </c>
    </row>
    <row r="393" spans="1:13" ht="15">
      <c r="A393" s="1339"/>
      <c r="C393" s="961" t="s">
        <v>1959</v>
      </c>
      <c r="D393" s="945" t="s">
        <v>3955</v>
      </c>
      <c r="E393" s="1065"/>
      <c r="F393" s="1065"/>
      <c r="G393" s="1169" t="e">
        <f t="shared" si="84"/>
        <v>#DIV/0!</v>
      </c>
      <c r="H393" s="1063"/>
      <c r="I393" s="1063"/>
      <c r="J393" s="1169" t="e">
        <f t="shared" si="85"/>
        <v>#DIV/0!</v>
      </c>
      <c r="K393" s="1027">
        <f t="shared" si="90"/>
        <v>0</v>
      </c>
      <c r="L393" s="1027">
        <f t="shared" si="91"/>
        <v>0</v>
      </c>
      <c r="M393" s="1170" t="e">
        <f t="shared" si="86"/>
        <v>#DIV/0!</v>
      </c>
    </row>
    <row r="394" spans="1:13" ht="15">
      <c r="A394" s="1339"/>
      <c r="C394" s="961" t="s">
        <v>1859</v>
      </c>
      <c r="D394" s="945" t="s">
        <v>3859</v>
      </c>
      <c r="E394" s="1065"/>
      <c r="F394" s="1065">
        <v>1</v>
      </c>
      <c r="G394" s="1169" t="e">
        <f t="shared" si="84"/>
        <v>#DIV/0!</v>
      </c>
      <c r="H394" s="1063">
        <v>5</v>
      </c>
      <c r="I394" s="1063">
        <v>36</v>
      </c>
      <c r="J394" s="1169">
        <f t="shared" si="85"/>
        <v>720</v>
      </c>
      <c r="K394" s="1027">
        <f t="shared" si="90"/>
        <v>5</v>
      </c>
      <c r="L394" s="1027">
        <f t="shared" si="91"/>
        <v>37</v>
      </c>
      <c r="M394" s="1170">
        <f t="shared" si="86"/>
        <v>740</v>
      </c>
    </row>
    <row r="395" spans="1:13" ht="15">
      <c r="A395" s="1339"/>
      <c r="C395" s="961" t="s">
        <v>1960</v>
      </c>
      <c r="D395" s="945" t="s">
        <v>3956</v>
      </c>
      <c r="E395" s="1065"/>
      <c r="F395" s="1065"/>
      <c r="G395" s="1169" t="e">
        <f t="shared" si="84"/>
        <v>#DIV/0!</v>
      </c>
      <c r="H395" s="1063"/>
      <c r="I395" s="1063"/>
      <c r="J395" s="1169" t="e">
        <f t="shared" si="85"/>
        <v>#DIV/0!</v>
      </c>
      <c r="K395" s="1027">
        <f t="shared" si="90"/>
        <v>0</v>
      </c>
      <c r="L395" s="1027">
        <f t="shared" si="91"/>
        <v>0</v>
      </c>
      <c r="M395" s="1170" t="e">
        <f t="shared" si="86"/>
        <v>#DIV/0!</v>
      </c>
    </row>
    <row r="396" spans="1:13" ht="38.25">
      <c r="A396" s="1339"/>
      <c r="C396" s="961" t="s">
        <v>1961</v>
      </c>
      <c r="D396" s="945" t="s">
        <v>3957</v>
      </c>
      <c r="E396" s="1065"/>
      <c r="F396" s="1065"/>
      <c r="G396" s="1169" t="e">
        <f t="shared" si="84"/>
        <v>#DIV/0!</v>
      </c>
      <c r="H396" s="1063"/>
      <c r="I396" s="1063"/>
      <c r="J396" s="1169" t="e">
        <f t="shared" si="85"/>
        <v>#DIV/0!</v>
      </c>
      <c r="K396" s="1027">
        <f t="shared" si="90"/>
        <v>0</v>
      </c>
      <c r="L396" s="1027">
        <f t="shared" si="91"/>
        <v>0</v>
      </c>
      <c r="M396" s="1170" t="e">
        <f t="shared" si="86"/>
        <v>#DIV/0!</v>
      </c>
    </row>
    <row r="397" spans="1:13" ht="15">
      <c r="A397" s="1339"/>
      <c r="C397" s="961" t="s">
        <v>1768</v>
      </c>
      <c r="D397" s="940" t="s">
        <v>3759</v>
      </c>
      <c r="E397" s="1065"/>
      <c r="F397" s="1065"/>
      <c r="G397" s="1169" t="e">
        <f t="shared" si="84"/>
        <v>#DIV/0!</v>
      </c>
      <c r="H397" s="1063"/>
      <c r="I397" s="1063"/>
      <c r="J397" s="1169" t="e">
        <f t="shared" si="85"/>
        <v>#DIV/0!</v>
      </c>
      <c r="K397" s="1027">
        <f t="shared" si="90"/>
        <v>0</v>
      </c>
      <c r="L397" s="1027">
        <f t="shared" si="91"/>
        <v>0</v>
      </c>
      <c r="M397" s="1170" t="e">
        <f t="shared" si="86"/>
        <v>#DIV/0!</v>
      </c>
    </row>
    <row r="398" spans="1:13" ht="25.5">
      <c r="A398" s="1339"/>
      <c r="C398" s="961" t="s">
        <v>1962</v>
      </c>
      <c r="D398" s="945" t="s">
        <v>3958</v>
      </c>
      <c r="E398" s="1065"/>
      <c r="F398" s="1065"/>
      <c r="G398" s="1169" t="e">
        <f t="shared" si="84"/>
        <v>#DIV/0!</v>
      </c>
      <c r="H398" s="1063"/>
      <c r="I398" s="1063"/>
      <c r="J398" s="1169" t="e">
        <f t="shared" si="85"/>
        <v>#DIV/0!</v>
      </c>
      <c r="K398" s="1027">
        <f t="shared" si="90"/>
        <v>0</v>
      </c>
      <c r="L398" s="1027">
        <f t="shared" si="91"/>
        <v>0</v>
      </c>
      <c r="M398" s="1170" t="e">
        <f t="shared" si="86"/>
        <v>#DIV/0!</v>
      </c>
    </row>
    <row r="399" spans="1:13" ht="15">
      <c r="A399" s="1339"/>
      <c r="C399" s="961" t="s">
        <v>1963</v>
      </c>
      <c r="D399" s="945" t="s">
        <v>3959</v>
      </c>
      <c r="E399" s="1065"/>
      <c r="F399" s="1065"/>
      <c r="G399" s="1169" t="e">
        <f t="shared" si="84"/>
        <v>#DIV/0!</v>
      </c>
      <c r="H399" s="1063"/>
      <c r="I399" s="1063"/>
      <c r="J399" s="1169" t="e">
        <f t="shared" si="85"/>
        <v>#DIV/0!</v>
      </c>
      <c r="K399" s="1027">
        <f t="shared" si="90"/>
        <v>0</v>
      </c>
      <c r="L399" s="1027">
        <f t="shared" si="91"/>
        <v>0</v>
      </c>
      <c r="M399" s="1170" t="e">
        <f t="shared" si="86"/>
        <v>#DIV/0!</v>
      </c>
    </row>
    <row r="400" spans="1:13" ht="15">
      <c r="A400" s="1339"/>
      <c r="C400" s="964" t="s">
        <v>1964</v>
      </c>
      <c r="D400" s="914" t="s">
        <v>3960</v>
      </c>
      <c r="E400" s="1091"/>
      <c r="F400" s="1091"/>
      <c r="G400" s="1169" t="e">
        <f t="shared" si="84"/>
        <v>#DIV/0!</v>
      </c>
      <c r="H400" s="1063"/>
      <c r="I400" s="1063"/>
      <c r="J400" s="1169" t="e">
        <f t="shared" si="85"/>
        <v>#DIV/0!</v>
      </c>
      <c r="K400" s="1027">
        <f t="shared" si="90"/>
        <v>0</v>
      </c>
      <c r="L400" s="1027">
        <f t="shared" si="91"/>
        <v>0</v>
      </c>
      <c r="M400" s="1170" t="e">
        <f t="shared" si="86"/>
        <v>#DIV/0!</v>
      </c>
    </row>
    <row r="401" spans="1:13" ht="15">
      <c r="A401" s="1339"/>
      <c r="C401" s="961">
        <v>600349</v>
      </c>
      <c r="D401" s="88" t="s">
        <v>3898</v>
      </c>
      <c r="E401" s="1065"/>
      <c r="F401" s="1065"/>
      <c r="G401" s="1169" t="e">
        <f t="shared" si="84"/>
        <v>#DIV/0!</v>
      </c>
      <c r="H401" s="1063">
        <v>1</v>
      </c>
      <c r="I401" s="1063"/>
      <c r="J401" s="1169">
        <f t="shared" si="85"/>
        <v>0</v>
      </c>
      <c r="K401" s="1027">
        <f t="shared" si="90"/>
        <v>1</v>
      </c>
      <c r="L401" s="1027">
        <f t="shared" si="91"/>
        <v>0</v>
      </c>
      <c r="M401" s="1170">
        <f t="shared" si="86"/>
        <v>0</v>
      </c>
    </row>
    <row r="402" spans="1:13" ht="15">
      <c r="A402" s="1339"/>
      <c r="C402" s="961" t="s">
        <v>1965</v>
      </c>
      <c r="D402" s="945" t="s">
        <v>3961</v>
      </c>
      <c r="E402" s="1065"/>
      <c r="F402" s="1065"/>
      <c r="G402" s="1169" t="e">
        <f t="shared" si="84"/>
        <v>#DIV/0!</v>
      </c>
      <c r="H402" s="1063"/>
      <c r="I402" s="1063"/>
      <c r="J402" s="1169" t="e">
        <f t="shared" si="85"/>
        <v>#DIV/0!</v>
      </c>
      <c r="K402" s="1027">
        <f t="shared" si="90"/>
        <v>0</v>
      </c>
      <c r="L402" s="1027">
        <f t="shared" si="91"/>
        <v>0</v>
      </c>
      <c r="M402" s="1170" t="e">
        <f t="shared" si="86"/>
        <v>#DIV/0!</v>
      </c>
    </row>
    <row r="403" spans="1:13" ht="15">
      <c r="A403" s="1339"/>
      <c r="C403" s="961" t="s">
        <v>1966</v>
      </c>
      <c r="D403" s="945" t="s">
        <v>3962</v>
      </c>
      <c r="E403" s="1065"/>
      <c r="F403" s="1065"/>
      <c r="G403" s="1169" t="e">
        <f t="shared" si="84"/>
        <v>#DIV/0!</v>
      </c>
      <c r="H403" s="1063"/>
      <c r="I403" s="1063"/>
      <c r="J403" s="1169" t="e">
        <f t="shared" si="85"/>
        <v>#DIV/0!</v>
      </c>
      <c r="K403" s="1027">
        <f t="shared" si="90"/>
        <v>0</v>
      </c>
      <c r="L403" s="1027">
        <f t="shared" si="91"/>
        <v>0</v>
      </c>
      <c r="M403" s="1170" t="e">
        <f t="shared" si="86"/>
        <v>#DIV/0!</v>
      </c>
    </row>
    <row r="404" spans="1:13" ht="15">
      <c r="A404" s="1339"/>
      <c r="C404" s="961" t="s">
        <v>1967</v>
      </c>
      <c r="D404" s="945" t="s">
        <v>3963</v>
      </c>
      <c r="E404" s="1065"/>
      <c r="F404" s="1065"/>
      <c r="G404" s="1169" t="e">
        <f t="shared" si="84"/>
        <v>#DIV/0!</v>
      </c>
      <c r="H404" s="1063"/>
      <c r="I404" s="1063">
        <v>2</v>
      </c>
      <c r="J404" s="1169" t="e">
        <f t="shared" si="85"/>
        <v>#DIV/0!</v>
      </c>
      <c r="K404" s="1027">
        <f t="shared" si="90"/>
        <v>0</v>
      </c>
      <c r="L404" s="1027">
        <f t="shared" si="91"/>
        <v>2</v>
      </c>
      <c r="M404" s="1170" t="e">
        <f t="shared" si="86"/>
        <v>#DIV/0!</v>
      </c>
    </row>
    <row r="405" spans="1:13" ht="15">
      <c r="A405" s="1339"/>
      <c r="C405" s="961" t="s">
        <v>1968</v>
      </c>
      <c r="D405" s="945" t="s">
        <v>3964</v>
      </c>
      <c r="E405" s="1065"/>
      <c r="F405" s="1065"/>
      <c r="G405" s="1169" t="e">
        <f t="shared" si="84"/>
        <v>#DIV/0!</v>
      </c>
      <c r="H405" s="1063"/>
      <c r="I405" s="1063"/>
      <c r="J405" s="1169" t="e">
        <f t="shared" si="85"/>
        <v>#DIV/0!</v>
      </c>
      <c r="K405" s="1027">
        <f t="shared" si="90"/>
        <v>0</v>
      </c>
      <c r="L405" s="1027">
        <f t="shared" si="91"/>
        <v>0</v>
      </c>
      <c r="M405" s="1170" t="e">
        <f t="shared" si="86"/>
        <v>#DIV/0!</v>
      </c>
    </row>
    <row r="406" spans="1:13" ht="15">
      <c r="A406" s="1339"/>
      <c r="C406" s="961" t="s">
        <v>1969</v>
      </c>
      <c r="D406" s="945" t="s">
        <v>3965</v>
      </c>
      <c r="E406" s="1065"/>
      <c r="F406" s="1065"/>
      <c r="G406" s="1169" t="e">
        <f t="shared" si="84"/>
        <v>#DIV/0!</v>
      </c>
      <c r="H406" s="1063"/>
      <c r="I406" s="1063"/>
      <c r="J406" s="1169" t="e">
        <f t="shared" si="85"/>
        <v>#DIV/0!</v>
      </c>
      <c r="K406" s="1027">
        <f t="shared" si="90"/>
        <v>0</v>
      </c>
      <c r="L406" s="1027">
        <f t="shared" si="91"/>
        <v>0</v>
      </c>
      <c r="M406" s="1170" t="e">
        <f t="shared" si="86"/>
        <v>#DIV/0!</v>
      </c>
    </row>
    <row r="407" spans="1:13" ht="15">
      <c r="A407" s="1339"/>
      <c r="C407" s="961" t="s">
        <v>1970</v>
      </c>
      <c r="D407" s="945" t="s">
        <v>3966</v>
      </c>
      <c r="E407" s="1065"/>
      <c r="F407" s="1065"/>
      <c r="G407" s="1169" t="e">
        <f t="shared" si="84"/>
        <v>#DIV/0!</v>
      </c>
      <c r="H407" s="1063"/>
      <c r="I407" s="1063"/>
      <c r="J407" s="1169" t="e">
        <f t="shared" si="85"/>
        <v>#DIV/0!</v>
      </c>
      <c r="K407" s="1027">
        <f t="shared" si="90"/>
        <v>0</v>
      </c>
      <c r="L407" s="1027">
        <f t="shared" si="91"/>
        <v>0</v>
      </c>
      <c r="M407" s="1170" t="e">
        <f t="shared" si="86"/>
        <v>#DIV/0!</v>
      </c>
    </row>
    <row r="408" spans="1:13" ht="15">
      <c r="A408" s="1339"/>
      <c r="C408" s="961" t="s">
        <v>1924</v>
      </c>
      <c r="D408" s="948" t="s">
        <v>3921</v>
      </c>
      <c r="E408" s="1065"/>
      <c r="F408" s="1065"/>
      <c r="G408" s="1169" t="e">
        <f t="shared" si="84"/>
        <v>#DIV/0!</v>
      </c>
      <c r="H408" s="1063"/>
      <c r="I408" s="1063"/>
      <c r="J408" s="1169" t="e">
        <f t="shared" si="85"/>
        <v>#DIV/0!</v>
      </c>
      <c r="K408" s="1027">
        <f t="shared" si="90"/>
        <v>0</v>
      </c>
      <c r="L408" s="1027">
        <f t="shared" si="91"/>
        <v>0</v>
      </c>
      <c r="M408" s="1170" t="e">
        <f t="shared" si="86"/>
        <v>#DIV/0!</v>
      </c>
    </row>
    <row r="409" spans="1:13" ht="15">
      <c r="A409" s="1339"/>
      <c r="C409" s="961" t="s">
        <v>1971</v>
      </c>
      <c r="D409" s="945" t="s">
        <v>3967</v>
      </c>
      <c r="E409" s="1065"/>
      <c r="F409" s="1065"/>
      <c r="G409" s="1169" t="e">
        <f t="shared" si="84"/>
        <v>#DIV/0!</v>
      </c>
      <c r="H409" s="1063"/>
      <c r="I409" s="1063">
        <v>2</v>
      </c>
      <c r="J409" s="1169" t="e">
        <f t="shared" si="85"/>
        <v>#DIV/0!</v>
      </c>
      <c r="K409" s="1027">
        <f t="shared" si="90"/>
        <v>0</v>
      </c>
      <c r="L409" s="1027">
        <f t="shared" si="91"/>
        <v>2</v>
      </c>
      <c r="M409" s="1170" t="e">
        <f t="shared" si="86"/>
        <v>#DIV/0!</v>
      </c>
    </row>
    <row r="410" spans="1:13" ht="15">
      <c r="A410" s="1339"/>
      <c r="C410" s="961" t="s">
        <v>1884</v>
      </c>
      <c r="D410" s="88" t="s">
        <v>3884</v>
      </c>
      <c r="E410" s="1065">
        <v>3</v>
      </c>
      <c r="F410" s="1065">
        <v>4</v>
      </c>
      <c r="G410" s="1169">
        <f t="shared" si="84"/>
        <v>133.33333333333331</v>
      </c>
      <c r="H410" s="1063">
        <v>80</v>
      </c>
      <c r="I410" s="1063">
        <v>285</v>
      </c>
      <c r="J410" s="1169">
        <f t="shared" si="85"/>
        <v>356.25</v>
      </c>
      <c r="K410" s="1027">
        <f t="shared" si="90"/>
        <v>83</v>
      </c>
      <c r="L410" s="1027">
        <f t="shared" si="91"/>
        <v>289</v>
      </c>
      <c r="M410" s="1170">
        <f t="shared" si="86"/>
        <v>348.19277108433738</v>
      </c>
    </row>
    <row r="411" spans="1:13" ht="15">
      <c r="A411" s="1339"/>
      <c r="C411" s="961" t="s">
        <v>1972</v>
      </c>
      <c r="D411" s="945" t="s">
        <v>3968</v>
      </c>
      <c r="E411" s="1065"/>
      <c r="F411" s="1065"/>
      <c r="G411" s="1169" t="e">
        <f t="shared" si="84"/>
        <v>#DIV/0!</v>
      </c>
      <c r="H411" s="1063"/>
      <c r="I411" s="1063"/>
      <c r="J411" s="1169" t="e">
        <f t="shared" si="85"/>
        <v>#DIV/0!</v>
      </c>
      <c r="K411" s="1027">
        <f t="shared" si="90"/>
        <v>0</v>
      </c>
      <c r="L411" s="1027">
        <f t="shared" si="91"/>
        <v>0</v>
      </c>
      <c r="M411" s="1170" t="e">
        <f t="shared" si="86"/>
        <v>#DIV/0!</v>
      </c>
    </row>
    <row r="412" spans="1:13" ht="15">
      <c r="A412" s="1339"/>
      <c r="C412" s="961" t="s">
        <v>1973</v>
      </c>
      <c r="D412" s="945" t="s">
        <v>3969</v>
      </c>
      <c r="E412" s="1065"/>
      <c r="F412" s="1065"/>
      <c r="G412" s="1169" t="e">
        <f t="shared" si="84"/>
        <v>#DIV/0!</v>
      </c>
      <c r="H412" s="1063"/>
      <c r="I412" s="1063">
        <v>1</v>
      </c>
      <c r="J412" s="1169" t="e">
        <f t="shared" si="85"/>
        <v>#DIV/0!</v>
      </c>
      <c r="K412" s="1027">
        <f t="shared" si="90"/>
        <v>0</v>
      </c>
      <c r="L412" s="1027">
        <f t="shared" si="91"/>
        <v>1</v>
      </c>
      <c r="M412" s="1170" t="e">
        <f t="shared" si="86"/>
        <v>#DIV/0!</v>
      </c>
    </row>
    <row r="413" spans="1:13" ht="15">
      <c r="A413" s="1339"/>
      <c r="C413" s="961" t="s">
        <v>1945</v>
      </c>
      <c r="D413" s="88" t="s">
        <v>3940</v>
      </c>
      <c r="E413" s="1065"/>
      <c r="F413" s="1065"/>
      <c r="G413" s="1169" t="e">
        <f t="shared" si="84"/>
        <v>#DIV/0!</v>
      </c>
      <c r="H413" s="1063">
        <v>1</v>
      </c>
      <c r="I413" s="1063"/>
      <c r="J413" s="1169">
        <f t="shared" si="85"/>
        <v>0</v>
      </c>
      <c r="K413" s="1027">
        <f t="shared" si="90"/>
        <v>1</v>
      </c>
      <c r="L413" s="1027">
        <f t="shared" si="91"/>
        <v>0</v>
      </c>
      <c r="M413" s="1170">
        <f t="shared" si="86"/>
        <v>0</v>
      </c>
    </row>
    <row r="414" spans="1:13" ht="25.5">
      <c r="A414" s="1339"/>
      <c r="C414" s="961" t="s">
        <v>1974</v>
      </c>
      <c r="D414" s="945" t="s">
        <v>3970</v>
      </c>
      <c r="E414" s="1065"/>
      <c r="F414" s="1065"/>
      <c r="G414" s="1169" t="e">
        <f t="shared" si="84"/>
        <v>#DIV/0!</v>
      </c>
      <c r="H414" s="1063"/>
      <c r="I414" s="1063"/>
      <c r="J414" s="1169" t="e">
        <f t="shared" si="85"/>
        <v>#DIV/0!</v>
      </c>
      <c r="K414" s="1027">
        <f t="shared" si="90"/>
        <v>0</v>
      </c>
      <c r="L414" s="1027">
        <f t="shared" si="91"/>
        <v>0</v>
      </c>
      <c r="M414" s="1170" t="e">
        <f t="shared" si="86"/>
        <v>#DIV/0!</v>
      </c>
    </row>
    <row r="415" spans="1:13" ht="15">
      <c r="A415" s="1339"/>
      <c r="C415" s="961" t="s">
        <v>1975</v>
      </c>
      <c r="D415" s="945" t="s">
        <v>3971</v>
      </c>
      <c r="E415" s="1065"/>
      <c r="F415" s="1065"/>
      <c r="G415" s="1169" t="e">
        <f t="shared" si="84"/>
        <v>#DIV/0!</v>
      </c>
      <c r="H415" s="1063"/>
      <c r="I415" s="1063"/>
      <c r="J415" s="1169" t="e">
        <f t="shared" si="85"/>
        <v>#DIV/0!</v>
      </c>
      <c r="K415" s="1027">
        <f t="shared" si="90"/>
        <v>0</v>
      </c>
      <c r="L415" s="1027">
        <f t="shared" si="91"/>
        <v>0</v>
      </c>
      <c r="M415" s="1170" t="e">
        <f t="shared" si="86"/>
        <v>#DIV/0!</v>
      </c>
    </row>
    <row r="416" spans="1:13" ht="15">
      <c r="A416" s="1339"/>
      <c r="C416" s="961" t="s">
        <v>1917</v>
      </c>
      <c r="D416" s="948" t="s">
        <v>3915</v>
      </c>
      <c r="E416" s="1065"/>
      <c r="F416" s="1065"/>
      <c r="G416" s="1169" t="e">
        <f t="shared" si="84"/>
        <v>#DIV/0!</v>
      </c>
      <c r="H416" s="1063">
        <v>1</v>
      </c>
      <c r="I416" s="1063"/>
      <c r="J416" s="1169">
        <f t="shared" si="85"/>
        <v>0</v>
      </c>
      <c r="K416" s="1027">
        <f t="shared" si="90"/>
        <v>1</v>
      </c>
      <c r="L416" s="1027">
        <f t="shared" si="91"/>
        <v>0</v>
      </c>
      <c r="M416" s="1170">
        <f t="shared" si="86"/>
        <v>0</v>
      </c>
    </row>
    <row r="417" spans="1:13" ht="15">
      <c r="A417" s="1339"/>
      <c r="C417" s="961" t="s">
        <v>1918</v>
      </c>
      <c r="D417" s="948" t="s">
        <v>3916</v>
      </c>
      <c r="E417" s="1065"/>
      <c r="F417" s="1065"/>
      <c r="G417" s="1169" t="e">
        <f t="shared" ref="G417:G432" si="92">SUM(F417/E417*100)</f>
        <v>#DIV/0!</v>
      </c>
      <c r="H417" s="1063">
        <v>1</v>
      </c>
      <c r="I417" s="1063"/>
      <c r="J417" s="1169">
        <f t="shared" ref="J417:J432" si="93">SUM(I417/H417*100)</f>
        <v>0</v>
      </c>
      <c r="K417" s="1027">
        <f t="shared" si="90"/>
        <v>1</v>
      </c>
      <c r="L417" s="1027">
        <f t="shared" si="91"/>
        <v>0</v>
      </c>
      <c r="M417" s="1170">
        <f t="shared" ref="M417:M432" si="94">SUM(L417/K417*100)</f>
        <v>0</v>
      </c>
    </row>
    <row r="418" spans="1:13" ht="15">
      <c r="A418" s="1339"/>
      <c r="C418" s="961" t="s">
        <v>1976</v>
      </c>
      <c r="D418" s="945" t="s">
        <v>3972</v>
      </c>
      <c r="E418" s="1065"/>
      <c r="F418" s="1065"/>
      <c r="G418" s="1169" t="e">
        <f t="shared" si="92"/>
        <v>#DIV/0!</v>
      </c>
      <c r="H418" s="1063">
        <v>2</v>
      </c>
      <c r="I418" s="1063">
        <v>1</v>
      </c>
      <c r="J418" s="1169">
        <f t="shared" si="93"/>
        <v>50</v>
      </c>
      <c r="K418" s="1027">
        <f t="shared" si="90"/>
        <v>2</v>
      </c>
      <c r="L418" s="1027">
        <f t="shared" si="91"/>
        <v>1</v>
      </c>
      <c r="M418" s="1170">
        <f t="shared" si="94"/>
        <v>50</v>
      </c>
    </row>
    <row r="419" spans="1:13" ht="15">
      <c r="A419" s="1339"/>
      <c r="C419" s="961" t="s">
        <v>1977</v>
      </c>
      <c r="D419" s="933" t="s">
        <v>3973</v>
      </c>
      <c r="E419" s="1065"/>
      <c r="F419" s="1065"/>
      <c r="G419" s="1169" t="e">
        <f t="shared" si="92"/>
        <v>#DIV/0!</v>
      </c>
      <c r="H419" s="1063"/>
      <c r="I419" s="1063"/>
      <c r="J419" s="1169" t="e">
        <f t="shared" si="93"/>
        <v>#DIV/0!</v>
      </c>
      <c r="K419" s="1027">
        <f t="shared" si="90"/>
        <v>0</v>
      </c>
      <c r="L419" s="1027">
        <f t="shared" si="91"/>
        <v>0</v>
      </c>
      <c r="M419" s="1170" t="e">
        <f t="shared" si="94"/>
        <v>#DIV/0!</v>
      </c>
    </row>
    <row r="420" spans="1:13" ht="15">
      <c r="A420" s="1339"/>
      <c r="C420" s="961" t="s">
        <v>1768</v>
      </c>
      <c r="D420" s="940" t="s">
        <v>3759</v>
      </c>
      <c r="E420" s="1065"/>
      <c r="F420" s="1065"/>
      <c r="G420" s="1169" t="e">
        <f t="shared" si="92"/>
        <v>#DIV/0!</v>
      </c>
      <c r="H420" s="1063"/>
      <c r="I420" s="1063"/>
      <c r="J420" s="1169" t="e">
        <f t="shared" si="93"/>
        <v>#DIV/0!</v>
      </c>
      <c r="K420" s="1027">
        <f t="shared" ref="K420:K432" si="95">E420+H420</f>
        <v>0</v>
      </c>
      <c r="L420" s="1027">
        <f t="shared" ref="L420:L432" si="96">F420+I420</f>
        <v>0</v>
      </c>
      <c r="M420" s="1170" t="e">
        <f t="shared" si="94"/>
        <v>#DIV/0!</v>
      </c>
    </row>
    <row r="421" spans="1:13" ht="15">
      <c r="A421" s="1339"/>
      <c r="C421" s="961" t="s">
        <v>1773</v>
      </c>
      <c r="D421" s="88" t="s">
        <v>3750</v>
      </c>
      <c r="E421" s="1065"/>
      <c r="F421" s="1065"/>
      <c r="G421" s="1169" t="e">
        <f t="shared" si="92"/>
        <v>#DIV/0!</v>
      </c>
      <c r="H421" s="1063"/>
      <c r="I421" s="1063"/>
      <c r="J421" s="1169" t="e">
        <f t="shared" si="93"/>
        <v>#DIV/0!</v>
      </c>
      <c r="K421" s="1027">
        <f t="shared" si="95"/>
        <v>0</v>
      </c>
      <c r="L421" s="1027">
        <f t="shared" si="96"/>
        <v>0</v>
      </c>
      <c r="M421" s="1170" t="e">
        <f t="shared" si="94"/>
        <v>#DIV/0!</v>
      </c>
    </row>
    <row r="422" spans="1:13" ht="15">
      <c r="A422" s="1339"/>
      <c r="C422" s="961" t="s">
        <v>1895</v>
      </c>
      <c r="D422" s="88" t="s">
        <v>5332</v>
      </c>
      <c r="E422" s="1065"/>
      <c r="F422" s="1065"/>
      <c r="G422" s="1169" t="e">
        <f t="shared" si="92"/>
        <v>#DIV/0!</v>
      </c>
      <c r="H422" s="1063">
        <v>37</v>
      </c>
      <c r="I422" s="1063">
        <v>3</v>
      </c>
      <c r="J422" s="1169">
        <f t="shared" si="93"/>
        <v>8.1081081081081088</v>
      </c>
      <c r="K422" s="1027">
        <f t="shared" si="95"/>
        <v>37</v>
      </c>
      <c r="L422" s="1027">
        <f t="shared" si="96"/>
        <v>3</v>
      </c>
      <c r="M422" s="1170">
        <f t="shared" si="94"/>
        <v>8.1081081081081088</v>
      </c>
    </row>
    <row r="423" spans="1:13" ht="15">
      <c r="A423" s="1339"/>
      <c r="C423" s="961" t="s">
        <v>1951</v>
      </c>
      <c r="D423" s="88" t="s">
        <v>3945</v>
      </c>
      <c r="E423" s="1065"/>
      <c r="F423" s="1065"/>
      <c r="G423" s="1169" t="e">
        <f t="shared" si="92"/>
        <v>#DIV/0!</v>
      </c>
      <c r="H423" s="1063"/>
      <c r="I423" s="1063"/>
      <c r="J423" s="1169" t="e">
        <f t="shared" si="93"/>
        <v>#DIV/0!</v>
      </c>
      <c r="K423" s="1027">
        <f t="shared" si="95"/>
        <v>0</v>
      </c>
      <c r="L423" s="1027">
        <f t="shared" si="96"/>
        <v>0</v>
      </c>
      <c r="M423" s="1170" t="e">
        <f t="shared" si="94"/>
        <v>#DIV/0!</v>
      </c>
    </row>
    <row r="424" spans="1:13" ht="15">
      <c r="A424" s="1339"/>
      <c r="C424" s="961">
        <v>90045</v>
      </c>
      <c r="D424" s="945" t="s">
        <v>3974</v>
      </c>
      <c r="E424" s="1065"/>
      <c r="F424" s="1065"/>
      <c r="G424" s="1169" t="e">
        <f t="shared" si="92"/>
        <v>#DIV/0!</v>
      </c>
      <c r="H424" s="1063">
        <v>1</v>
      </c>
      <c r="I424" s="1063"/>
      <c r="J424" s="1169">
        <f t="shared" si="93"/>
        <v>0</v>
      </c>
      <c r="K424" s="1027">
        <f t="shared" si="95"/>
        <v>1</v>
      </c>
      <c r="L424" s="1027">
        <f t="shared" si="96"/>
        <v>0</v>
      </c>
      <c r="M424" s="1170">
        <f t="shared" si="94"/>
        <v>0</v>
      </c>
    </row>
    <row r="425" spans="1:13" ht="15">
      <c r="A425" s="1339"/>
      <c r="C425" s="964" t="s">
        <v>1964</v>
      </c>
      <c r="D425" s="914" t="s">
        <v>3960</v>
      </c>
      <c r="E425" s="1091"/>
      <c r="F425" s="1091"/>
      <c r="G425" s="1169" t="e">
        <f t="shared" si="92"/>
        <v>#DIV/0!</v>
      </c>
      <c r="H425" s="1063"/>
      <c r="I425" s="1063"/>
      <c r="J425" s="1169" t="e">
        <f t="shared" si="93"/>
        <v>#DIV/0!</v>
      </c>
      <c r="K425" s="1027">
        <f t="shared" si="95"/>
        <v>0</v>
      </c>
      <c r="L425" s="1027">
        <f t="shared" si="96"/>
        <v>0</v>
      </c>
      <c r="M425" s="1170" t="e">
        <f t="shared" si="94"/>
        <v>#DIV/0!</v>
      </c>
    </row>
    <row r="426" spans="1:13" ht="15">
      <c r="A426" s="1339"/>
      <c r="C426" s="964" t="s">
        <v>1887</v>
      </c>
      <c r="D426" s="88" t="s">
        <v>3887</v>
      </c>
      <c r="E426" s="1091"/>
      <c r="F426" s="1091"/>
      <c r="G426" s="1169" t="e">
        <f t="shared" si="92"/>
        <v>#DIV/0!</v>
      </c>
      <c r="H426" s="1063">
        <v>1</v>
      </c>
      <c r="I426" s="1063"/>
      <c r="J426" s="1169">
        <f t="shared" si="93"/>
        <v>0</v>
      </c>
      <c r="K426" s="1027">
        <f t="shared" si="95"/>
        <v>1</v>
      </c>
      <c r="L426" s="1027">
        <f t="shared" si="96"/>
        <v>0</v>
      </c>
      <c r="M426" s="1170">
        <f t="shared" si="94"/>
        <v>0</v>
      </c>
    </row>
    <row r="427" spans="1:13" ht="15">
      <c r="A427" s="1339"/>
      <c r="C427" s="964" t="s">
        <v>1919</v>
      </c>
      <c r="D427" s="940" t="s">
        <v>3917</v>
      </c>
      <c r="E427" s="1091"/>
      <c r="F427" s="1091"/>
      <c r="G427" s="1169" t="e">
        <f t="shared" ref="G427:G431" si="97">SUM(F427/E427*100)</f>
        <v>#DIV/0!</v>
      </c>
      <c r="H427" s="1063">
        <v>1</v>
      </c>
      <c r="I427" s="1063"/>
      <c r="J427" s="1169">
        <f t="shared" ref="J427:J431" si="98">SUM(I427/H427*100)</f>
        <v>0</v>
      </c>
      <c r="K427" s="1027">
        <f t="shared" si="95"/>
        <v>1</v>
      </c>
      <c r="L427" s="1027">
        <f t="shared" si="96"/>
        <v>0</v>
      </c>
      <c r="M427" s="1170">
        <f t="shared" ref="M427:M431" si="99">SUM(L427/K427*100)</f>
        <v>0</v>
      </c>
    </row>
    <row r="428" spans="1:13" ht="26.25">
      <c r="A428" s="1339"/>
      <c r="C428" s="964" t="s">
        <v>1769</v>
      </c>
      <c r="D428" s="938" t="s">
        <v>3752</v>
      </c>
      <c r="E428" s="1091"/>
      <c r="F428" s="1091"/>
      <c r="G428" s="1169" t="e">
        <f t="shared" si="97"/>
        <v>#DIV/0!</v>
      </c>
      <c r="H428" s="1063"/>
      <c r="I428" s="1063">
        <v>1</v>
      </c>
      <c r="J428" s="1169" t="e">
        <f t="shared" si="98"/>
        <v>#DIV/0!</v>
      </c>
      <c r="K428" s="1027">
        <f t="shared" si="95"/>
        <v>0</v>
      </c>
      <c r="L428" s="1027">
        <f t="shared" si="96"/>
        <v>1</v>
      </c>
      <c r="M428" s="1170" t="e">
        <f t="shared" si="99"/>
        <v>#DIV/0!</v>
      </c>
    </row>
    <row r="429" spans="1:13" ht="15">
      <c r="A429" s="1339"/>
      <c r="C429" s="964"/>
      <c r="D429" s="940"/>
      <c r="E429" s="1091"/>
      <c r="F429" s="1091"/>
      <c r="G429" s="1169" t="e">
        <f t="shared" si="97"/>
        <v>#DIV/0!</v>
      </c>
      <c r="H429" s="1063"/>
      <c r="I429" s="1063"/>
      <c r="J429" s="1169" t="e">
        <f t="shared" si="98"/>
        <v>#DIV/0!</v>
      </c>
      <c r="K429" s="1027">
        <f t="shared" si="95"/>
        <v>0</v>
      </c>
      <c r="L429" s="1027">
        <f t="shared" si="96"/>
        <v>0</v>
      </c>
      <c r="M429" s="1170" t="e">
        <f t="shared" si="99"/>
        <v>#DIV/0!</v>
      </c>
    </row>
    <row r="430" spans="1:13" ht="15">
      <c r="A430" s="1339"/>
      <c r="C430" s="964"/>
      <c r="D430" s="940"/>
      <c r="E430" s="1091"/>
      <c r="F430" s="1091"/>
      <c r="G430" s="1169" t="e">
        <f t="shared" si="97"/>
        <v>#DIV/0!</v>
      </c>
      <c r="H430" s="1063"/>
      <c r="I430" s="1063"/>
      <c r="J430" s="1169" t="e">
        <f t="shared" si="98"/>
        <v>#DIV/0!</v>
      </c>
      <c r="K430" s="1027">
        <f t="shared" si="95"/>
        <v>0</v>
      </c>
      <c r="L430" s="1027">
        <f t="shared" si="96"/>
        <v>0</v>
      </c>
      <c r="M430" s="1170" t="e">
        <f t="shared" si="99"/>
        <v>#DIV/0!</v>
      </c>
    </row>
    <row r="431" spans="1:13" ht="15">
      <c r="A431" s="1339"/>
      <c r="C431" s="964"/>
      <c r="D431" s="940"/>
      <c r="E431" s="1091"/>
      <c r="F431" s="1091"/>
      <c r="G431" s="1169" t="e">
        <f t="shared" si="97"/>
        <v>#DIV/0!</v>
      </c>
      <c r="H431" s="1063"/>
      <c r="I431" s="1063"/>
      <c r="J431" s="1169" t="e">
        <f t="shared" si="98"/>
        <v>#DIV/0!</v>
      </c>
      <c r="K431" s="1027">
        <f t="shared" si="95"/>
        <v>0</v>
      </c>
      <c r="L431" s="1027">
        <f t="shared" si="96"/>
        <v>0</v>
      </c>
      <c r="M431" s="1170" t="e">
        <f t="shared" si="99"/>
        <v>#DIV/0!</v>
      </c>
    </row>
    <row r="432" spans="1:13" ht="15">
      <c r="A432" s="1339"/>
      <c r="C432" s="964"/>
      <c r="D432" s="940"/>
      <c r="E432" s="1091"/>
      <c r="F432" s="1091"/>
      <c r="G432" s="1169" t="e">
        <f t="shared" si="92"/>
        <v>#DIV/0!</v>
      </c>
      <c r="H432" s="1063"/>
      <c r="I432" s="1063"/>
      <c r="J432" s="1169" t="e">
        <f t="shared" si="93"/>
        <v>#DIV/0!</v>
      </c>
      <c r="K432" s="1027">
        <f t="shared" si="95"/>
        <v>0</v>
      </c>
      <c r="L432" s="1027">
        <f t="shared" si="96"/>
        <v>0</v>
      </c>
      <c r="M432" s="1170" t="e">
        <f t="shared" si="94"/>
        <v>#DIV/0!</v>
      </c>
    </row>
    <row r="433" spans="1:13" ht="15">
      <c r="E433" s="1068"/>
      <c r="F433" s="1068"/>
      <c r="G433" s="1068"/>
      <c r="H433" s="1068"/>
      <c r="I433" s="1068"/>
      <c r="J433" s="1068"/>
      <c r="K433" s="1068"/>
      <c r="L433" s="1068"/>
    </row>
    <row r="434" spans="1:13" ht="38.25">
      <c r="A434" s="510" t="s">
        <v>5346</v>
      </c>
      <c r="B434" s="206" t="s">
        <v>1699</v>
      </c>
      <c r="C434" s="926"/>
      <c r="D434" s="927"/>
      <c r="E434" s="1057"/>
      <c r="F434" s="1057"/>
      <c r="G434" s="1057"/>
      <c r="H434" s="1057"/>
      <c r="I434" s="1057"/>
      <c r="J434" s="1057"/>
      <c r="K434" s="1057"/>
      <c r="L434" s="1057"/>
      <c r="M434" s="206"/>
    </row>
    <row r="435" spans="1:13" ht="14.25">
      <c r="A435" s="510"/>
      <c r="B435" s="177" t="s">
        <v>189</v>
      </c>
      <c r="C435" s="179"/>
      <c r="D435" s="78"/>
      <c r="E435" s="1033">
        <f t="shared" ref="E435:L435" si="100">SUM(E436:E437)</f>
        <v>6979</v>
      </c>
      <c r="F435" s="1033">
        <f t="shared" si="100"/>
        <v>5551</v>
      </c>
      <c r="G435" s="1178">
        <f t="shared" ref="G435:G441" si="101">SUM(F435/E435*100)</f>
        <v>79.53861584754263</v>
      </c>
      <c r="H435" s="1033">
        <f t="shared" si="100"/>
        <v>0</v>
      </c>
      <c r="I435" s="1033">
        <f t="shared" si="100"/>
        <v>0</v>
      </c>
      <c r="J435" s="1178" t="e">
        <f t="shared" ref="J435:J441" si="102">SUM(I435/H435*100)</f>
        <v>#DIV/0!</v>
      </c>
      <c r="K435" s="1033">
        <f t="shared" si="100"/>
        <v>6979</v>
      </c>
      <c r="L435" s="1033">
        <f t="shared" si="100"/>
        <v>5551</v>
      </c>
      <c r="M435" s="1178">
        <f t="shared" ref="M435:M441" si="103">SUM(L435/K435*100)</f>
        <v>79.53861584754263</v>
      </c>
    </row>
    <row r="436" spans="1:13" ht="31.5" customHeight="1">
      <c r="A436" s="510"/>
      <c r="C436" s="925" t="s">
        <v>1978</v>
      </c>
      <c r="D436" s="963" t="s">
        <v>3975</v>
      </c>
      <c r="E436" s="1030">
        <v>3667</v>
      </c>
      <c r="F436" s="1030">
        <v>2875</v>
      </c>
      <c r="G436" s="1169">
        <f t="shared" si="101"/>
        <v>78.401963457867467</v>
      </c>
      <c r="H436" s="1030"/>
      <c r="I436" s="1030"/>
      <c r="J436" s="1169" t="e">
        <f t="shared" si="102"/>
        <v>#DIV/0!</v>
      </c>
      <c r="K436" s="1027">
        <f>E436+H436</f>
        <v>3667</v>
      </c>
      <c r="L436" s="1027">
        <f>F436+I436</f>
        <v>2875</v>
      </c>
      <c r="M436" s="1170">
        <f t="shared" si="103"/>
        <v>78.401963457867467</v>
      </c>
    </row>
    <row r="437" spans="1:13" ht="29.25" customHeight="1">
      <c r="A437" s="510"/>
      <c r="C437" s="925" t="s">
        <v>1979</v>
      </c>
      <c r="D437" s="963" t="s">
        <v>3976</v>
      </c>
      <c r="E437" s="1063">
        <v>3312</v>
      </c>
      <c r="F437" s="1063">
        <v>2676</v>
      </c>
      <c r="G437" s="1169">
        <f t="shared" si="101"/>
        <v>80.79710144927536</v>
      </c>
      <c r="H437" s="1030"/>
      <c r="I437" s="1030"/>
      <c r="J437" s="1169" t="e">
        <f t="shared" si="102"/>
        <v>#DIV/0!</v>
      </c>
      <c r="K437" s="1027">
        <f>E437+H437</f>
        <v>3312</v>
      </c>
      <c r="L437" s="1027">
        <f>F437+I437</f>
        <v>2676</v>
      </c>
      <c r="M437" s="1170">
        <f t="shared" si="103"/>
        <v>80.79710144927536</v>
      </c>
    </row>
    <row r="438" spans="1:13" ht="22.5" customHeight="1">
      <c r="A438" s="510"/>
      <c r="C438" s="171"/>
      <c r="D438" s="1037"/>
      <c r="E438" s="1070"/>
      <c r="F438" s="1070"/>
      <c r="G438" s="1169" t="e">
        <f t="shared" si="101"/>
        <v>#DIV/0!</v>
      </c>
      <c r="H438" s="1070"/>
      <c r="I438" s="1070"/>
      <c r="J438" s="1169" t="e">
        <f t="shared" si="102"/>
        <v>#DIV/0!</v>
      </c>
      <c r="K438" s="1095">
        <f t="shared" ref="K438:L441" si="104">SUM(E438,H438)</f>
        <v>0</v>
      </c>
      <c r="L438" s="1095">
        <f t="shared" si="104"/>
        <v>0</v>
      </c>
      <c r="M438" s="1170" t="e">
        <f t="shared" si="103"/>
        <v>#DIV/0!</v>
      </c>
    </row>
    <row r="439" spans="1:13" ht="24.75" customHeight="1">
      <c r="A439" s="510"/>
      <c r="C439" s="171"/>
      <c r="D439" s="80"/>
      <c r="E439" s="1070"/>
      <c r="F439" s="1070"/>
      <c r="G439" s="1169" t="e">
        <f t="shared" si="101"/>
        <v>#DIV/0!</v>
      </c>
      <c r="H439" s="1070"/>
      <c r="I439" s="1070"/>
      <c r="J439" s="1169" t="e">
        <f t="shared" si="102"/>
        <v>#DIV/0!</v>
      </c>
      <c r="K439" s="1095">
        <f t="shared" si="104"/>
        <v>0</v>
      </c>
      <c r="L439" s="1095">
        <f t="shared" si="104"/>
        <v>0</v>
      </c>
      <c r="M439" s="1170" t="e">
        <f t="shared" si="103"/>
        <v>#DIV/0!</v>
      </c>
    </row>
    <row r="440" spans="1:13" ht="27" customHeight="1">
      <c r="A440" s="510"/>
      <c r="C440" s="171"/>
      <c r="D440" s="80"/>
      <c r="E440" s="1070"/>
      <c r="F440" s="1070"/>
      <c r="G440" s="1169" t="e">
        <f t="shared" si="101"/>
        <v>#DIV/0!</v>
      </c>
      <c r="H440" s="1070"/>
      <c r="I440" s="1070"/>
      <c r="J440" s="1169" t="e">
        <f t="shared" si="102"/>
        <v>#DIV/0!</v>
      </c>
      <c r="K440" s="1095">
        <f t="shared" si="104"/>
        <v>0</v>
      </c>
      <c r="L440" s="1095">
        <f t="shared" si="104"/>
        <v>0</v>
      </c>
      <c r="M440" s="1170" t="e">
        <f t="shared" si="103"/>
        <v>#DIV/0!</v>
      </c>
    </row>
    <row r="441" spans="1:13" ht="27" customHeight="1">
      <c r="A441" s="510"/>
      <c r="B441" s="149"/>
      <c r="C441" s="171"/>
      <c r="D441" s="80"/>
      <c r="E441" s="1070"/>
      <c r="F441" s="1070"/>
      <c r="G441" s="1169" t="e">
        <f t="shared" si="101"/>
        <v>#DIV/0!</v>
      </c>
      <c r="H441" s="1070"/>
      <c r="I441" s="1070"/>
      <c r="J441" s="1169" t="e">
        <f t="shared" si="102"/>
        <v>#DIV/0!</v>
      </c>
      <c r="K441" s="1095">
        <f t="shared" si="104"/>
        <v>0</v>
      </c>
      <c r="L441" s="1095">
        <f t="shared" si="104"/>
        <v>0</v>
      </c>
      <c r="M441" s="1170" t="e">
        <f t="shared" si="103"/>
        <v>#DIV/0!</v>
      </c>
    </row>
    <row r="442" spans="1:13" ht="15">
      <c r="A442" s="510"/>
      <c r="E442" s="1068"/>
      <c r="F442" s="1068"/>
      <c r="G442" s="1068"/>
      <c r="H442" s="1068"/>
      <c r="I442" s="1068"/>
      <c r="J442" s="1068"/>
      <c r="K442" s="1068"/>
      <c r="L442" s="1068"/>
    </row>
    <row r="443" spans="1:13" ht="15">
      <c r="A443" s="510"/>
      <c r="B443" s="206" t="s">
        <v>1698</v>
      </c>
      <c r="C443" s="926"/>
      <c r="D443" s="927"/>
      <c r="E443" s="1057"/>
      <c r="F443" s="1057"/>
      <c r="G443" s="1057"/>
      <c r="H443" s="1057"/>
      <c r="I443" s="1057"/>
      <c r="J443" s="1057"/>
      <c r="K443" s="1057"/>
      <c r="L443" s="1057"/>
      <c r="M443" s="206"/>
    </row>
    <row r="444" spans="1:13" ht="14.25">
      <c r="A444" s="510"/>
      <c r="B444" s="177" t="s">
        <v>188</v>
      </c>
      <c r="C444" s="178"/>
      <c r="D444" s="78"/>
      <c r="E444" s="1276">
        <f t="shared" ref="E444:L444" si="105">SUM(E445,E446)</f>
        <v>205200</v>
      </c>
      <c r="F444" s="1276">
        <f t="shared" si="105"/>
        <v>168501</v>
      </c>
      <c r="G444" s="1275">
        <f t="shared" ref="G444:G507" si="106">SUM(F444/E444*100)</f>
        <v>82.115497076023388</v>
      </c>
      <c r="H444" s="1276">
        <f t="shared" si="105"/>
        <v>7657</v>
      </c>
      <c r="I444" s="1276">
        <f t="shared" si="105"/>
        <v>5977</v>
      </c>
      <c r="J444" s="1275">
        <f t="shared" ref="J444:J507" si="107">SUM(I444/H444*100)</f>
        <v>78.059292150972965</v>
      </c>
      <c r="K444" s="1276">
        <f t="shared" si="105"/>
        <v>212857</v>
      </c>
      <c r="L444" s="1276">
        <f t="shared" si="105"/>
        <v>174478</v>
      </c>
      <c r="M444" s="1275">
        <f t="shared" ref="M444:M507" si="108">SUM(L444/K444*100)</f>
        <v>81.969585214486713</v>
      </c>
    </row>
    <row r="445" spans="1:13" ht="14.25">
      <c r="A445" s="510"/>
      <c r="B445" s="177" t="s">
        <v>186</v>
      </c>
      <c r="C445" s="178"/>
      <c r="D445" s="78"/>
      <c r="E445" s="1027">
        <v>0</v>
      </c>
      <c r="F445" s="1027">
        <v>0</v>
      </c>
      <c r="G445" s="1170" t="e">
        <f t="shared" si="106"/>
        <v>#DIV/0!</v>
      </c>
      <c r="H445" s="1027">
        <v>0</v>
      </c>
      <c r="I445" s="1027">
        <v>0</v>
      </c>
      <c r="J445" s="1170" t="e">
        <f t="shared" si="107"/>
        <v>#DIV/0!</v>
      </c>
      <c r="K445" s="1027">
        <v>0</v>
      </c>
      <c r="L445" s="1027">
        <v>0</v>
      </c>
      <c r="M445" s="1170" t="e">
        <f t="shared" si="108"/>
        <v>#DIV/0!</v>
      </c>
    </row>
    <row r="446" spans="1:13" ht="14.25">
      <c r="A446" s="510"/>
      <c r="B446" s="181" t="s">
        <v>1697</v>
      </c>
      <c r="C446" s="180"/>
      <c r="D446" s="78"/>
      <c r="E446" s="1093">
        <f t="shared" ref="E446:L446" si="109">SUM(E447:E510)</f>
        <v>205200</v>
      </c>
      <c r="F446" s="1093">
        <f t="shared" si="109"/>
        <v>168501</v>
      </c>
      <c r="G446" s="1170">
        <f t="shared" si="106"/>
        <v>82.115497076023388</v>
      </c>
      <c r="H446" s="1093">
        <f t="shared" si="109"/>
        <v>7657</v>
      </c>
      <c r="I446" s="1093">
        <f t="shared" si="109"/>
        <v>5977</v>
      </c>
      <c r="J446" s="1170">
        <f t="shared" si="107"/>
        <v>78.059292150972965</v>
      </c>
      <c r="K446" s="1093">
        <f t="shared" si="109"/>
        <v>212857</v>
      </c>
      <c r="L446" s="1093">
        <f t="shared" si="109"/>
        <v>174478</v>
      </c>
      <c r="M446" s="1170">
        <f t="shared" si="108"/>
        <v>81.969585214486713</v>
      </c>
    </row>
    <row r="447" spans="1:13" ht="15">
      <c r="A447" s="510"/>
      <c r="C447" s="925" t="s">
        <v>1980</v>
      </c>
      <c r="D447" s="963" t="s">
        <v>3977</v>
      </c>
      <c r="E447" s="1065"/>
      <c r="F447" s="1065"/>
      <c r="G447" s="1169" t="e">
        <f t="shared" si="106"/>
        <v>#DIV/0!</v>
      </c>
      <c r="H447" s="1065"/>
      <c r="I447" s="1065"/>
      <c r="J447" s="1169" t="e">
        <f t="shared" si="107"/>
        <v>#DIV/0!</v>
      </c>
      <c r="K447" s="1027">
        <f t="shared" ref="K447:K478" si="110">E447+H447</f>
        <v>0</v>
      </c>
      <c r="L447" s="1027">
        <f t="shared" ref="L447:L478" si="111">F447+I447</f>
        <v>0</v>
      </c>
      <c r="M447" s="1170" t="e">
        <f t="shared" si="108"/>
        <v>#DIV/0!</v>
      </c>
    </row>
    <row r="448" spans="1:13" ht="15">
      <c r="A448" s="510"/>
      <c r="C448" s="925" t="s">
        <v>1981</v>
      </c>
      <c r="D448" s="963" t="s">
        <v>3978</v>
      </c>
      <c r="E448" s="1030">
        <v>52</v>
      </c>
      <c r="F448" s="1030">
        <v>30</v>
      </c>
      <c r="G448" s="1169">
        <f t="shared" si="106"/>
        <v>57.692307692307686</v>
      </c>
      <c r="H448" s="1065"/>
      <c r="I448" s="1065"/>
      <c r="J448" s="1169" t="e">
        <f t="shared" si="107"/>
        <v>#DIV/0!</v>
      </c>
      <c r="K448" s="1027">
        <f t="shared" si="110"/>
        <v>52</v>
      </c>
      <c r="L448" s="1027">
        <f t="shared" si="111"/>
        <v>30</v>
      </c>
      <c r="M448" s="1170">
        <f t="shared" si="108"/>
        <v>57.692307692307686</v>
      </c>
    </row>
    <row r="449" spans="1:13" ht="15">
      <c r="A449" s="510"/>
      <c r="C449" s="925" t="s">
        <v>1982</v>
      </c>
      <c r="D449" s="963" t="s">
        <v>3979</v>
      </c>
      <c r="E449" s="1067">
        <v>1457</v>
      </c>
      <c r="F449" s="1067">
        <v>1484</v>
      </c>
      <c r="G449" s="1169">
        <f t="shared" si="106"/>
        <v>101.85312285518189</v>
      </c>
      <c r="H449" s="1065"/>
      <c r="I449" s="1065"/>
      <c r="J449" s="1169" t="e">
        <f t="shared" si="107"/>
        <v>#DIV/0!</v>
      </c>
      <c r="K449" s="1027">
        <f t="shared" si="110"/>
        <v>1457</v>
      </c>
      <c r="L449" s="1027">
        <f t="shared" si="111"/>
        <v>1484</v>
      </c>
      <c r="M449" s="1170">
        <f t="shared" si="108"/>
        <v>101.85312285518189</v>
      </c>
    </row>
    <row r="450" spans="1:13" ht="15">
      <c r="A450" s="510"/>
      <c r="C450" s="925" t="s">
        <v>1983</v>
      </c>
      <c r="D450" s="963" t="s">
        <v>3980</v>
      </c>
      <c r="E450" s="1067">
        <v>11842</v>
      </c>
      <c r="F450" s="1067">
        <v>10744</v>
      </c>
      <c r="G450" s="1169">
        <f t="shared" si="106"/>
        <v>90.727917581489621</v>
      </c>
      <c r="H450" s="1065"/>
      <c r="I450" s="1065"/>
      <c r="J450" s="1169" t="e">
        <f t="shared" si="107"/>
        <v>#DIV/0!</v>
      </c>
      <c r="K450" s="1027">
        <f t="shared" si="110"/>
        <v>11842</v>
      </c>
      <c r="L450" s="1027">
        <f t="shared" si="111"/>
        <v>10744</v>
      </c>
      <c r="M450" s="1170">
        <f t="shared" si="108"/>
        <v>90.727917581489621</v>
      </c>
    </row>
    <row r="451" spans="1:13" ht="15">
      <c r="A451" s="510"/>
      <c r="C451" s="925" t="s">
        <v>1984</v>
      </c>
      <c r="D451" s="963" t="s">
        <v>3981</v>
      </c>
      <c r="E451" s="1067">
        <v>4160</v>
      </c>
      <c r="F451" s="1067">
        <v>4581</v>
      </c>
      <c r="G451" s="1169">
        <f t="shared" si="106"/>
        <v>110.12019230769229</v>
      </c>
      <c r="H451" s="1065"/>
      <c r="I451" s="1065"/>
      <c r="J451" s="1169" t="e">
        <f t="shared" si="107"/>
        <v>#DIV/0!</v>
      </c>
      <c r="K451" s="1027">
        <f t="shared" si="110"/>
        <v>4160</v>
      </c>
      <c r="L451" s="1027">
        <f t="shared" si="111"/>
        <v>4581</v>
      </c>
      <c r="M451" s="1170">
        <f t="shared" si="108"/>
        <v>110.12019230769229</v>
      </c>
    </row>
    <row r="452" spans="1:13" ht="15">
      <c r="A452" s="510"/>
      <c r="C452" s="925" t="s">
        <v>1985</v>
      </c>
      <c r="D452" s="88" t="s">
        <v>3982</v>
      </c>
      <c r="E452" s="1066">
        <v>15312</v>
      </c>
      <c r="F452" s="1066">
        <v>14094</v>
      </c>
      <c r="G452" s="1169">
        <f t="shared" si="106"/>
        <v>92.045454545454547</v>
      </c>
      <c r="H452" s="1065"/>
      <c r="I452" s="1065"/>
      <c r="J452" s="1169" t="e">
        <f t="shared" si="107"/>
        <v>#DIV/0!</v>
      </c>
      <c r="K452" s="1027">
        <f t="shared" si="110"/>
        <v>15312</v>
      </c>
      <c r="L452" s="1027">
        <f t="shared" si="111"/>
        <v>14094</v>
      </c>
      <c r="M452" s="1170">
        <f t="shared" si="108"/>
        <v>92.045454545454547</v>
      </c>
    </row>
    <row r="453" spans="1:13" ht="15">
      <c r="A453" s="510"/>
      <c r="C453" s="925" t="s">
        <v>1986</v>
      </c>
      <c r="D453" s="88" t="s">
        <v>3983</v>
      </c>
      <c r="E453" s="1066">
        <v>5080</v>
      </c>
      <c r="F453" s="1066">
        <v>3990</v>
      </c>
      <c r="G453" s="1169">
        <f t="shared" si="106"/>
        <v>78.543307086614178</v>
      </c>
      <c r="H453" s="1065"/>
      <c r="I453" s="1065"/>
      <c r="J453" s="1169" t="e">
        <f t="shared" si="107"/>
        <v>#DIV/0!</v>
      </c>
      <c r="K453" s="1027">
        <f t="shared" si="110"/>
        <v>5080</v>
      </c>
      <c r="L453" s="1027">
        <f t="shared" si="111"/>
        <v>3990</v>
      </c>
      <c r="M453" s="1170">
        <f t="shared" si="108"/>
        <v>78.543307086614178</v>
      </c>
    </row>
    <row r="454" spans="1:13" ht="15">
      <c r="A454" s="510"/>
      <c r="C454" s="925" t="s">
        <v>1987</v>
      </c>
      <c r="D454" s="88" t="s">
        <v>3984</v>
      </c>
      <c r="E454" s="1066">
        <v>5869</v>
      </c>
      <c r="F454" s="1066">
        <v>4613</v>
      </c>
      <c r="G454" s="1169">
        <f t="shared" si="106"/>
        <v>78.59942068495485</v>
      </c>
      <c r="H454" s="1067">
        <v>1999</v>
      </c>
      <c r="I454" s="1067">
        <v>1527</v>
      </c>
      <c r="J454" s="1169">
        <f t="shared" si="107"/>
        <v>76.388194097048526</v>
      </c>
      <c r="K454" s="1027">
        <f t="shared" si="110"/>
        <v>7868</v>
      </c>
      <c r="L454" s="1027">
        <f t="shared" si="111"/>
        <v>6140</v>
      </c>
      <c r="M454" s="1170">
        <f t="shared" si="108"/>
        <v>78.037620742247071</v>
      </c>
    </row>
    <row r="455" spans="1:13" ht="15">
      <c r="A455" s="510"/>
      <c r="C455" s="925" t="s">
        <v>1988</v>
      </c>
      <c r="D455" s="88" t="s">
        <v>3985</v>
      </c>
      <c r="E455" s="1066">
        <v>4236</v>
      </c>
      <c r="F455" s="1066">
        <v>3889</v>
      </c>
      <c r="G455" s="1169">
        <f t="shared" si="106"/>
        <v>91.80830972615675</v>
      </c>
      <c r="H455" s="1065"/>
      <c r="I455" s="1065"/>
      <c r="J455" s="1169" t="e">
        <f t="shared" si="107"/>
        <v>#DIV/0!</v>
      </c>
      <c r="K455" s="1027">
        <f t="shared" si="110"/>
        <v>4236</v>
      </c>
      <c r="L455" s="1027">
        <f t="shared" si="111"/>
        <v>3889</v>
      </c>
      <c r="M455" s="1170">
        <f t="shared" si="108"/>
        <v>91.80830972615675</v>
      </c>
    </row>
    <row r="456" spans="1:13" ht="15">
      <c r="A456" s="510"/>
      <c r="C456" s="925" t="s">
        <v>1989</v>
      </c>
      <c r="D456" s="88" t="s">
        <v>3986</v>
      </c>
      <c r="E456" s="1066">
        <v>9027</v>
      </c>
      <c r="F456" s="1066">
        <v>7673</v>
      </c>
      <c r="G456" s="1169">
        <f t="shared" si="106"/>
        <v>85.000553893873928</v>
      </c>
      <c r="H456" s="1067"/>
      <c r="I456" s="1067"/>
      <c r="J456" s="1169" t="e">
        <f t="shared" si="107"/>
        <v>#DIV/0!</v>
      </c>
      <c r="K456" s="1027">
        <f t="shared" si="110"/>
        <v>9027</v>
      </c>
      <c r="L456" s="1027">
        <f t="shared" si="111"/>
        <v>7673</v>
      </c>
      <c r="M456" s="1170">
        <f t="shared" si="108"/>
        <v>85.000553893873928</v>
      </c>
    </row>
    <row r="457" spans="1:13" ht="15">
      <c r="A457" s="510"/>
      <c r="C457" s="925" t="s">
        <v>1990</v>
      </c>
      <c r="D457" s="88" t="s">
        <v>3987</v>
      </c>
      <c r="E457" s="1066">
        <v>9311</v>
      </c>
      <c r="F457" s="1066">
        <v>7756</v>
      </c>
      <c r="G457" s="1169">
        <f t="shared" si="106"/>
        <v>83.299323380947271</v>
      </c>
      <c r="H457" s="1065"/>
      <c r="I457" s="1065"/>
      <c r="J457" s="1169" t="e">
        <f t="shared" si="107"/>
        <v>#DIV/0!</v>
      </c>
      <c r="K457" s="1027">
        <f t="shared" si="110"/>
        <v>9311</v>
      </c>
      <c r="L457" s="1027">
        <f t="shared" si="111"/>
        <v>7756</v>
      </c>
      <c r="M457" s="1170">
        <f t="shared" si="108"/>
        <v>83.299323380947271</v>
      </c>
    </row>
    <row r="458" spans="1:13" ht="15">
      <c r="A458" s="510"/>
      <c r="C458" s="925" t="s">
        <v>1991</v>
      </c>
      <c r="D458" s="88" t="s">
        <v>3988</v>
      </c>
      <c r="E458" s="1060">
        <v>5134</v>
      </c>
      <c r="F458" s="1060">
        <v>4339</v>
      </c>
      <c r="G458" s="1169">
        <f t="shared" si="106"/>
        <v>84.514998052201022</v>
      </c>
      <c r="H458" s="1030">
        <v>24</v>
      </c>
      <c r="I458" s="1030">
        <v>1</v>
      </c>
      <c r="J458" s="1169">
        <f t="shared" si="107"/>
        <v>4.1666666666666661</v>
      </c>
      <c r="K458" s="1027">
        <f t="shared" si="110"/>
        <v>5158</v>
      </c>
      <c r="L458" s="1027">
        <f t="shared" si="111"/>
        <v>4340</v>
      </c>
      <c r="M458" s="1170">
        <f t="shared" si="108"/>
        <v>84.141139976735175</v>
      </c>
    </row>
    <row r="459" spans="1:13" ht="15">
      <c r="A459" s="510"/>
      <c r="C459" s="925" t="s">
        <v>1992</v>
      </c>
      <c r="D459" s="88" t="s">
        <v>3989</v>
      </c>
      <c r="E459" s="1060"/>
      <c r="F459" s="1060"/>
      <c r="G459" s="1169" t="e">
        <f t="shared" si="106"/>
        <v>#DIV/0!</v>
      </c>
      <c r="H459" s="1067"/>
      <c r="I459" s="1067"/>
      <c r="J459" s="1169" t="e">
        <f t="shared" si="107"/>
        <v>#DIV/0!</v>
      </c>
      <c r="K459" s="1027">
        <f t="shared" si="110"/>
        <v>0</v>
      </c>
      <c r="L459" s="1027">
        <f t="shared" si="111"/>
        <v>0</v>
      </c>
      <c r="M459" s="1170" t="e">
        <f t="shared" si="108"/>
        <v>#DIV/0!</v>
      </c>
    </row>
    <row r="460" spans="1:13" ht="15">
      <c r="A460" s="510"/>
      <c r="C460" s="925" t="s">
        <v>1993</v>
      </c>
      <c r="D460" s="88" t="s">
        <v>3990</v>
      </c>
      <c r="E460" s="1066">
        <v>14683</v>
      </c>
      <c r="F460" s="1066">
        <v>12464</v>
      </c>
      <c r="G460" s="1169">
        <f t="shared" si="106"/>
        <v>84.887284614860732</v>
      </c>
      <c r="H460" s="1067">
        <v>1579</v>
      </c>
      <c r="I460" s="1067">
        <v>1235</v>
      </c>
      <c r="J460" s="1169">
        <f t="shared" si="107"/>
        <v>78.214059531348951</v>
      </c>
      <c r="K460" s="1027">
        <f t="shared" si="110"/>
        <v>16262</v>
      </c>
      <c r="L460" s="1027">
        <f t="shared" si="111"/>
        <v>13699</v>
      </c>
      <c r="M460" s="1170">
        <f t="shared" si="108"/>
        <v>84.239330955602014</v>
      </c>
    </row>
    <row r="461" spans="1:13" ht="15">
      <c r="A461" s="510"/>
      <c r="C461" s="925" t="s">
        <v>1994</v>
      </c>
      <c r="D461" s="88" t="s">
        <v>3991</v>
      </c>
      <c r="E461" s="1066">
        <v>9822</v>
      </c>
      <c r="F461" s="1066">
        <v>8262</v>
      </c>
      <c r="G461" s="1169">
        <f t="shared" si="106"/>
        <v>84.117287721441656</v>
      </c>
      <c r="H461" s="1067">
        <v>299</v>
      </c>
      <c r="I461" s="1067">
        <v>252</v>
      </c>
      <c r="J461" s="1169">
        <f t="shared" si="107"/>
        <v>84.280936454849495</v>
      </c>
      <c r="K461" s="1027">
        <f t="shared" si="110"/>
        <v>10121</v>
      </c>
      <c r="L461" s="1027">
        <f t="shared" si="111"/>
        <v>8514</v>
      </c>
      <c r="M461" s="1170">
        <f t="shared" si="108"/>
        <v>84.122122319928863</v>
      </c>
    </row>
    <row r="462" spans="1:13" ht="15">
      <c r="A462" s="510"/>
      <c r="C462" s="925" t="s">
        <v>1995</v>
      </c>
      <c r="D462" s="88" t="s">
        <v>3992</v>
      </c>
      <c r="E462" s="1066">
        <v>33</v>
      </c>
      <c r="F462" s="1066">
        <v>29</v>
      </c>
      <c r="G462" s="1169">
        <f t="shared" si="106"/>
        <v>87.878787878787875</v>
      </c>
      <c r="H462" s="1065"/>
      <c r="I462" s="1065"/>
      <c r="J462" s="1169" t="e">
        <f t="shared" si="107"/>
        <v>#DIV/0!</v>
      </c>
      <c r="K462" s="1027">
        <f t="shared" si="110"/>
        <v>33</v>
      </c>
      <c r="L462" s="1027">
        <f t="shared" si="111"/>
        <v>29</v>
      </c>
      <c r="M462" s="1170">
        <f t="shared" si="108"/>
        <v>87.878787878787875</v>
      </c>
    </row>
    <row r="463" spans="1:13" ht="15">
      <c r="A463" s="510"/>
      <c r="C463" s="925" t="s">
        <v>1996</v>
      </c>
      <c r="D463" s="88" t="s">
        <v>3993</v>
      </c>
      <c r="E463" s="1066">
        <v>2926</v>
      </c>
      <c r="F463" s="1066">
        <v>3379</v>
      </c>
      <c r="G463" s="1169">
        <f t="shared" si="106"/>
        <v>115.48188653451813</v>
      </c>
      <c r="H463" s="1065"/>
      <c r="I463" s="1065"/>
      <c r="J463" s="1169" t="e">
        <f t="shared" si="107"/>
        <v>#DIV/0!</v>
      </c>
      <c r="K463" s="1027">
        <f t="shared" si="110"/>
        <v>2926</v>
      </c>
      <c r="L463" s="1027">
        <f t="shared" si="111"/>
        <v>3379</v>
      </c>
      <c r="M463" s="1170">
        <f t="shared" si="108"/>
        <v>115.48188653451813</v>
      </c>
    </row>
    <row r="464" spans="1:13" ht="15">
      <c r="A464" s="510"/>
      <c r="C464" s="925" t="s">
        <v>1997</v>
      </c>
      <c r="D464" s="88" t="s">
        <v>3994</v>
      </c>
      <c r="E464" s="1066">
        <v>240</v>
      </c>
      <c r="F464" s="1066">
        <v>149</v>
      </c>
      <c r="G464" s="1169">
        <f t="shared" si="106"/>
        <v>62.083333333333336</v>
      </c>
      <c r="H464" s="1065">
        <v>4</v>
      </c>
      <c r="I464" s="1065">
        <v>15</v>
      </c>
      <c r="J464" s="1169">
        <f t="shared" si="107"/>
        <v>375</v>
      </c>
      <c r="K464" s="1027">
        <f t="shared" si="110"/>
        <v>244</v>
      </c>
      <c r="L464" s="1027">
        <f t="shared" si="111"/>
        <v>164</v>
      </c>
      <c r="M464" s="1170">
        <f t="shared" si="108"/>
        <v>67.213114754098356</v>
      </c>
    </row>
    <row r="465" spans="1:13" ht="15">
      <c r="A465" s="510"/>
      <c r="C465" s="925" t="s">
        <v>1998</v>
      </c>
      <c r="D465" s="88" t="s">
        <v>3995</v>
      </c>
      <c r="E465" s="1066">
        <v>218</v>
      </c>
      <c r="F465" s="1066">
        <v>123</v>
      </c>
      <c r="G465" s="1169">
        <f t="shared" si="106"/>
        <v>56.422018348623851</v>
      </c>
      <c r="H465" s="1067">
        <v>842</v>
      </c>
      <c r="I465" s="1067">
        <v>660</v>
      </c>
      <c r="J465" s="1169">
        <f t="shared" si="107"/>
        <v>78.384798099762463</v>
      </c>
      <c r="K465" s="1027">
        <f t="shared" si="110"/>
        <v>1060</v>
      </c>
      <c r="L465" s="1027">
        <f t="shared" si="111"/>
        <v>783</v>
      </c>
      <c r="M465" s="1170">
        <f t="shared" si="108"/>
        <v>73.867924528301884</v>
      </c>
    </row>
    <row r="466" spans="1:13" ht="15">
      <c r="A466" s="510"/>
      <c r="C466" s="925" t="s">
        <v>1999</v>
      </c>
      <c r="D466" s="88" t="s">
        <v>3996</v>
      </c>
      <c r="E466" s="1066">
        <v>14665</v>
      </c>
      <c r="F466" s="1066">
        <v>12279</v>
      </c>
      <c r="G466" s="1169">
        <f t="shared" si="106"/>
        <v>83.729969314694856</v>
      </c>
      <c r="H466" s="1067">
        <v>2</v>
      </c>
      <c r="I466" s="1067">
        <v>4</v>
      </c>
      <c r="J466" s="1169">
        <f t="shared" si="107"/>
        <v>200</v>
      </c>
      <c r="K466" s="1027">
        <f t="shared" si="110"/>
        <v>14667</v>
      </c>
      <c r="L466" s="1027">
        <f t="shared" si="111"/>
        <v>12283</v>
      </c>
      <c r="M466" s="1170">
        <f t="shared" si="108"/>
        <v>83.745823958546396</v>
      </c>
    </row>
    <row r="467" spans="1:13" ht="15">
      <c r="A467" s="510"/>
      <c r="C467" s="925" t="s">
        <v>2000</v>
      </c>
      <c r="D467" s="88" t="s">
        <v>3997</v>
      </c>
      <c r="E467" s="1066">
        <v>4376</v>
      </c>
      <c r="F467" s="1066">
        <v>3957</v>
      </c>
      <c r="G467" s="1169">
        <f t="shared" si="106"/>
        <v>90.425045703839118</v>
      </c>
      <c r="H467" s="1067">
        <v>4</v>
      </c>
      <c r="I467" s="1067">
        <v>6</v>
      </c>
      <c r="J467" s="1169">
        <f t="shared" si="107"/>
        <v>150</v>
      </c>
      <c r="K467" s="1027">
        <f t="shared" si="110"/>
        <v>4380</v>
      </c>
      <c r="L467" s="1027">
        <f t="shared" si="111"/>
        <v>3963</v>
      </c>
      <c r="M467" s="1170">
        <f t="shared" si="108"/>
        <v>90.479452054794521</v>
      </c>
    </row>
    <row r="468" spans="1:13" ht="15">
      <c r="A468" s="510"/>
      <c r="C468" s="925" t="s">
        <v>2001</v>
      </c>
      <c r="D468" s="88" t="s">
        <v>3998</v>
      </c>
      <c r="E468" s="1066">
        <v>3856</v>
      </c>
      <c r="F468" s="1066">
        <v>3546</v>
      </c>
      <c r="G468" s="1169">
        <f t="shared" si="106"/>
        <v>91.960580912863065</v>
      </c>
      <c r="H468" s="1065"/>
      <c r="I468" s="1065"/>
      <c r="J468" s="1169" t="e">
        <f t="shared" si="107"/>
        <v>#DIV/0!</v>
      </c>
      <c r="K468" s="1027">
        <f t="shared" si="110"/>
        <v>3856</v>
      </c>
      <c r="L468" s="1027">
        <f t="shared" si="111"/>
        <v>3546</v>
      </c>
      <c r="M468" s="1170">
        <f t="shared" si="108"/>
        <v>91.960580912863065</v>
      </c>
    </row>
    <row r="469" spans="1:13" ht="15">
      <c r="A469" s="510"/>
      <c r="C469" s="925" t="s">
        <v>2002</v>
      </c>
      <c r="D469" s="88" t="s">
        <v>3999</v>
      </c>
      <c r="E469" s="1066">
        <v>14262</v>
      </c>
      <c r="F469" s="1066">
        <v>1960</v>
      </c>
      <c r="G469" s="1169">
        <f t="shared" si="106"/>
        <v>13.742813069695694</v>
      </c>
      <c r="H469" s="1065"/>
      <c r="I469" s="1065"/>
      <c r="J469" s="1169" t="e">
        <f t="shared" si="107"/>
        <v>#DIV/0!</v>
      </c>
      <c r="K469" s="1027">
        <f t="shared" si="110"/>
        <v>14262</v>
      </c>
      <c r="L469" s="1027">
        <f t="shared" si="111"/>
        <v>1960</v>
      </c>
      <c r="M469" s="1170">
        <f t="shared" si="108"/>
        <v>13.742813069695694</v>
      </c>
    </row>
    <row r="470" spans="1:13" ht="26.25">
      <c r="A470" s="510"/>
      <c r="C470" s="925" t="s">
        <v>2003</v>
      </c>
      <c r="D470" s="88" t="s">
        <v>4000</v>
      </c>
      <c r="E470" s="1065"/>
      <c r="F470" s="1065"/>
      <c r="G470" s="1169" t="e">
        <f t="shared" si="106"/>
        <v>#DIV/0!</v>
      </c>
      <c r="H470" s="1067"/>
      <c r="I470" s="1067"/>
      <c r="J470" s="1169" t="e">
        <f t="shared" si="107"/>
        <v>#DIV/0!</v>
      </c>
      <c r="K470" s="1027">
        <f t="shared" si="110"/>
        <v>0</v>
      </c>
      <c r="L470" s="1027">
        <f t="shared" si="111"/>
        <v>0</v>
      </c>
      <c r="M470" s="1170" t="e">
        <f t="shared" si="108"/>
        <v>#DIV/0!</v>
      </c>
    </row>
    <row r="471" spans="1:13" ht="15">
      <c r="A471" s="510"/>
      <c r="C471" s="925" t="s">
        <v>2004</v>
      </c>
      <c r="D471" s="88" t="s">
        <v>4001</v>
      </c>
      <c r="E471" s="1066">
        <v>3493</v>
      </c>
      <c r="F471" s="1066">
        <v>2664</v>
      </c>
      <c r="G471" s="1169">
        <f t="shared" si="106"/>
        <v>76.266819352991703</v>
      </c>
      <c r="H471" s="1065"/>
      <c r="I471" s="1065"/>
      <c r="J471" s="1169" t="e">
        <f t="shared" si="107"/>
        <v>#DIV/0!</v>
      </c>
      <c r="K471" s="1027">
        <f t="shared" si="110"/>
        <v>3493</v>
      </c>
      <c r="L471" s="1027">
        <f t="shared" si="111"/>
        <v>2664</v>
      </c>
      <c r="M471" s="1170">
        <f t="shared" si="108"/>
        <v>76.266819352991703</v>
      </c>
    </row>
    <row r="472" spans="1:13" ht="15">
      <c r="A472" s="510"/>
      <c r="C472" s="925" t="s">
        <v>1900</v>
      </c>
      <c r="D472" s="88" t="s">
        <v>3898</v>
      </c>
      <c r="E472" s="1066"/>
      <c r="F472" s="1066"/>
      <c r="G472" s="1169" t="e">
        <f t="shared" si="106"/>
        <v>#DIV/0!</v>
      </c>
      <c r="H472" s="1067">
        <v>521</v>
      </c>
      <c r="I472" s="1067">
        <v>412</v>
      </c>
      <c r="J472" s="1169">
        <f t="shared" si="107"/>
        <v>79.078694817658345</v>
      </c>
      <c r="K472" s="1027">
        <f t="shared" si="110"/>
        <v>521</v>
      </c>
      <c r="L472" s="1027">
        <f t="shared" si="111"/>
        <v>412</v>
      </c>
      <c r="M472" s="1170">
        <f t="shared" si="108"/>
        <v>79.078694817658345</v>
      </c>
    </row>
    <row r="473" spans="1:13" ht="15">
      <c r="A473" s="510"/>
      <c r="C473" s="925" t="s">
        <v>2005</v>
      </c>
      <c r="D473" s="88" t="s">
        <v>4002</v>
      </c>
      <c r="E473" s="1066">
        <v>348</v>
      </c>
      <c r="F473" s="1066">
        <v>80</v>
      </c>
      <c r="G473" s="1169">
        <f t="shared" si="106"/>
        <v>22.988505747126435</v>
      </c>
      <c r="H473" s="1065"/>
      <c r="I473" s="1065"/>
      <c r="J473" s="1169" t="e">
        <f t="shared" si="107"/>
        <v>#DIV/0!</v>
      </c>
      <c r="K473" s="1027">
        <f t="shared" si="110"/>
        <v>348</v>
      </c>
      <c r="L473" s="1027">
        <f t="shared" si="111"/>
        <v>80</v>
      </c>
      <c r="M473" s="1170">
        <f t="shared" si="108"/>
        <v>22.988505747126435</v>
      </c>
    </row>
    <row r="474" spans="1:13" ht="26.25">
      <c r="A474" s="510"/>
      <c r="C474" s="925" t="s">
        <v>2006</v>
      </c>
      <c r="D474" s="88" t="s">
        <v>4003</v>
      </c>
      <c r="E474" s="1065"/>
      <c r="F474" s="1065"/>
      <c r="G474" s="1169" t="e">
        <f t="shared" si="106"/>
        <v>#DIV/0!</v>
      </c>
      <c r="H474" s="1067">
        <v>38</v>
      </c>
      <c r="I474" s="1067">
        <v>8</v>
      </c>
      <c r="J474" s="1169">
        <f t="shared" si="107"/>
        <v>21.052631578947366</v>
      </c>
      <c r="K474" s="1027">
        <f t="shared" si="110"/>
        <v>38</v>
      </c>
      <c r="L474" s="1027">
        <f t="shared" si="111"/>
        <v>8</v>
      </c>
      <c r="M474" s="1170">
        <f t="shared" si="108"/>
        <v>21.052631578947366</v>
      </c>
    </row>
    <row r="475" spans="1:13" ht="15">
      <c r="A475" s="510"/>
      <c r="C475" s="967" t="s">
        <v>2007</v>
      </c>
      <c r="D475" s="968" t="s">
        <v>4004</v>
      </c>
      <c r="E475" s="1094">
        <v>1707</v>
      </c>
      <c r="F475" s="1094">
        <v>2960</v>
      </c>
      <c r="G475" s="1169">
        <f t="shared" si="106"/>
        <v>173.40363210310485</v>
      </c>
      <c r="H475" s="1065"/>
      <c r="I475" s="1065"/>
      <c r="J475" s="1169" t="e">
        <f t="shared" si="107"/>
        <v>#DIV/0!</v>
      </c>
      <c r="K475" s="1027">
        <f t="shared" si="110"/>
        <v>1707</v>
      </c>
      <c r="L475" s="1027">
        <f t="shared" si="111"/>
        <v>2960</v>
      </c>
      <c r="M475" s="1170">
        <f t="shared" si="108"/>
        <v>173.40363210310485</v>
      </c>
    </row>
    <row r="476" spans="1:13" ht="15">
      <c r="A476" s="510"/>
      <c r="C476" s="925" t="s">
        <v>2008</v>
      </c>
      <c r="D476" s="88" t="s">
        <v>4005</v>
      </c>
      <c r="E476" s="1066">
        <v>209</v>
      </c>
      <c r="F476" s="1066">
        <v>243</v>
      </c>
      <c r="G476" s="1169">
        <f t="shared" si="106"/>
        <v>116.26794258373205</v>
      </c>
      <c r="H476" s="1065"/>
      <c r="I476" s="1065"/>
      <c r="J476" s="1169" t="e">
        <f t="shared" si="107"/>
        <v>#DIV/0!</v>
      </c>
      <c r="K476" s="1027">
        <f t="shared" si="110"/>
        <v>209</v>
      </c>
      <c r="L476" s="1027">
        <f t="shared" si="111"/>
        <v>243</v>
      </c>
      <c r="M476" s="1170">
        <f t="shared" si="108"/>
        <v>116.26794258373205</v>
      </c>
    </row>
    <row r="477" spans="1:13" ht="15">
      <c r="A477" s="510"/>
      <c r="C477" s="925" t="s">
        <v>2009</v>
      </c>
      <c r="D477" s="88" t="s">
        <v>4006</v>
      </c>
      <c r="E477" s="1066">
        <v>5753</v>
      </c>
      <c r="F477" s="1066">
        <v>5400</v>
      </c>
      <c r="G477" s="1169">
        <f t="shared" si="106"/>
        <v>93.864070919520245</v>
      </c>
      <c r="H477" s="1065"/>
      <c r="I477" s="1065"/>
      <c r="J477" s="1169" t="e">
        <f t="shared" si="107"/>
        <v>#DIV/0!</v>
      </c>
      <c r="K477" s="1027">
        <f t="shared" si="110"/>
        <v>5753</v>
      </c>
      <c r="L477" s="1027">
        <f t="shared" si="111"/>
        <v>5400</v>
      </c>
      <c r="M477" s="1170">
        <f t="shared" si="108"/>
        <v>93.864070919520245</v>
      </c>
    </row>
    <row r="478" spans="1:13" ht="26.25">
      <c r="A478" s="510"/>
      <c r="C478" s="925" t="s">
        <v>2010</v>
      </c>
      <c r="D478" s="88" t="s">
        <v>4007</v>
      </c>
      <c r="E478" s="1066">
        <v>48</v>
      </c>
      <c r="F478" s="1066">
        <v>13</v>
      </c>
      <c r="G478" s="1169">
        <f t="shared" si="106"/>
        <v>27.083333333333332</v>
      </c>
      <c r="H478" s="1067"/>
      <c r="I478" s="1067"/>
      <c r="J478" s="1169" t="e">
        <f t="shared" si="107"/>
        <v>#DIV/0!</v>
      </c>
      <c r="K478" s="1027">
        <f t="shared" si="110"/>
        <v>48</v>
      </c>
      <c r="L478" s="1027">
        <f t="shared" si="111"/>
        <v>13</v>
      </c>
      <c r="M478" s="1170">
        <f t="shared" si="108"/>
        <v>27.083333333333332</v>
      </c>
    </row>
    <row r="479" spans="1:13" ht="15">
      <c r="A479" s="510"/>
      <c r="C479" s="925" t="s">
        <v>2011</v>
      </c>
      <c r="D479" s="88" t="s">
        <v>4008</v>
      </c>
      <c r="E479" s="1066">
        <v>109</v>
      </c>
      <c r="F479" s="1066">
        <v>137</v>
      </c>
      <c r="G479" s="1169">
        <f t="shared" si="106"/>
        <v>125.68807339449542</v>
      </c>
      <c r="H479" s="1065"/>
      <c r="I479" s="1065">
        <v>4</v>
      </c>
      <c r="J479" s="1169" t="e">
        <f t="shared" si="107"/>
        <v>#DIV/0!</v>
      </c>
      <c r="K479" s="1027">
        <f t="shared" ref="K479:K510" si="112">E479+H479</f>
        <v>109</v>
      </c>
      <c r="L479" s="1027">
        <f t="shared" ref="L479:L510" si="113">F479+I479</f>
        <v>141</v>
      </c>
      <c r="M479" s="1170">
        <f t="shared" si="108"/>
        <v>129.35779816513761</v>
      </c>
    </row>
    <row r="480" spans="1:13" ht="15">
      <c r="A480" s="510"/>
      <c r="C480" s="925" t="s">
        <v>2012</v>
      </c>
      <c r="D480" s="88" t="s">
        <v>4009</v>
      </c>
      <c r="E480" s="1066">
        <v>3073</v>
      </c>
      <c r="F480" s="1066">
        <v>2363</v>
      </c>
      <c r="G480" s="1169">
        <f t="shared" si="106"/>
        <v>76.895541815815164</v>
      </c>
      <c r="H480" s="1065"/>
      <c r="I480" s="1065"/>
      <c r="J480" s="1169" t="e">
        <f t="shared" si="107"/>
        <v>#DIV/0!</v>
      </c>
      <c r="K480" s="1027">
        <f t="shared" si="112"/>
        <v>3073</v>
      </c>
      <c r="L480" s="1027">
        <f t="shared" si="113"/>
        <v>2363</v>
      </c>
      <c r="M480" s="1170">
        <f t="shared" si="108"/>
        <v>76.895541815815164</v>
      </c>
    </row>
    <row r="481" spans="1:13" ht="15">
      <c r="A481" s="510"/>
      <c r="C481" s="925" t="s">
        <v>2013</v>
      </c>
      <c r="D481" s="88" t="s">
        <v>4010</v>
      </c>
      <c r="E481" s="1066">
        <v>449</v>
      </c>
      <c r="F481" s="1066">
        <v>102</v>
      </c>
      <c r="G481" s="1169">
        <f t="shared" si="106"/>
        <v>22.717149220489976</v>
      </c>
      <c r="H481" s="1065"/>
      <c r="I481" s="1065"/>
      <c r="J481" s="1169" t="e">
        <f t="shared" si="107"/>
        <v>#DIV/0!</v>
      </c>
      <c r="K481" s="1027">
        <f t="shared" si="112"/>
        <v>449</v>
      </c>
      <c r="L481" s="1027">
        <f t="shared" si="113"/>
        <v>102</v>
      </c>
      <c r="M481" s="1170">
        <f t="shared" si="108"/>
        <v>22.717149220489976</v>
      </c>
    </row>
    <row r="482" spans="1:13" ht="15">
      <c r="A482" s="510"/>
      <c r="C482" s="925" t="s">
        <v>2014</v>
      </c>
      <c r="D482" s="88" t="s">
        <v>4011</v>
      </c>
      <c r="E482" s="1066">
        <v>2170</v>
      </c>
      <c r="F482" s="1066">
        <v>1821</v>
      </c>
      <c r="G482" s="1169">
        <f t="shared" si="106"/>
        <v>83.917050691244242</v>
      </c>
      <c r="H482" s="1065">
        <v>1</v>
      </c>
      <c r="I482" s="1065"/>
      <c r="J482" s="1169">
        <f t="shared" si="107"/>
        <v>0</v>
      </c>
      <c r="K482" s="1027">
        <f t="shared" si="112"/>
        <v>2171</v>
      </c>
      <c r="L482" s="1027">
        <f t="shared" si="113"/>
        <v>1821</v>
      </c>
      <c r="M482" s="1170">
        <f t="shared" si="108"/>
        <v>83.878397052049749</v>
      </c>
    </row>
    <row r="483" spans="1:13" ht="15">
      <c r="A483" s="510"/>
      <c r="C483" s="925" t="s">
        <v>2015</v>
      </c>
      <c r="D483" s="88" t="s">
        <v>4012</v>
      </c>
      <c r="E483" s="1066">
        <v>5170</v>
      </c>
      <c r="F483" s="1066">
        <v>3929</v>
      </c>
      <c r="G483" s="1169">
        <f t="shared" si="106"/>
        <v>75.996131528046419</v>
      </c>
      <c r="H483" s="1065"/>
      <c r="I483" s="1065">
        <v>3</v>
      </c>
      <c r="J483" s="1169" t="e">
        <f t="shared" si="107"/>
        <v>#DIV/0!</v>
      </c>
      <c r="K483" s="1027">
        <f t="shared" si="112"/>
        <v>5170</v>
      </c>
      <c r="L483" s="1027">
        <f t="shared" si="113"/>
        <v>3932</v>
      </c>
      <c r="M483" s="1170">
        <f t="shared" si="108"/>
        <v>76.054158607350104</v>
      </c>
    </row>
    <row r="484" spans="1:13" ht="15">
      <c r="A484" s="510"/>
      <c r="C484" s="925" t="s">
        <v>2016</v>
      </c>
      <c r="D484" s="88" t="s">
        <v>4013</v>
      </c>
      <c r="E484" s="1066">
        <v>1867</v>
      </c>
      <c r="F484" s="1066">
        <v>1818</v>
      </c>
      <c r="G484" s="1169">
        <f t="shared" si="106"/>
        <v>97.375468666309587</v>
      </c>
      <c r="H484" s="1065"/>
      <c r="I484" s="1065"/>
      <c r="J484" s="1169" t="e">
        <f t="shared" si="107"/>
        <v>#DIV/0!</v>
      </c>
      <c r="K484" s="1027">
        <f t="shared" si="112"/>
        <v>1867</v>
      </c>
      <c r="L484" s="1027">
        <f t="shared" si="113"/>
        <v>1818</v>
      </c>
      <c r="M484" s="1170">
        <f t="shared" si="108"/>
        <v>97.375468666309587</v>
      </c>
    </row>
    <row r="485" spans="1:13" ht="15">
      <c r="A485" s="510"/>
      <c r="C485" s="925" t="s">
        <v>2017</v>
      </c>
      <c r="D485" s="88" t="s">
        <v>4014</v>
      </c>
      <c r="E485" s="1066">
        <v>3508</v>
      </c>
      <c r="F485" s="1066">
        <v>2608</v>
      </c>
      <c r="G485" s="1169">
        <f t="shared" si="106"/>
        <v>74.344355758266829</v>
      </c>
      <c r="H485" s="1065"/>
      <c r="I485" s="1065">
        <v>4</v>
      </c>
      <c r="J485" s="1169" t="e">
        <f t="shared" si="107"/>
        <v>#DIV/0!</v>
      </c>
      <c r="K485" s="1027">
        <f t="shared" si="112"/>
        <v>3508</v>
      </c>
      <c r="L485" s="1027">
        <f t="shared" si="113"/>
        <v>2612</v>
      </c>
      <c r="M485" s="1170">
        <f t="shared" si="108"/>
        <v>74.458380843785633</v>
      </c>
    </row>
    <row r="486" spans="1:13" ht="15">
      <c r="A486" s="510"/>
      <c r="C486" s="925" t="s">
        <v>2018</v>
      </c>
      <c r="D486" s="88" t="s">
        <v>4015</v>
      </c>
      <c r="E486" s="1066">
        <v>418</v>
      </c>
      <c r="F486" s="1066">
        <v>617</v>
      </c>
      <c r="G486" s="1169">
        <f t="shared" si="106"/>
        <v>147.60765550239233</v>
      </c>
      <c r="H486" s="1065">
        <v>4</v>
      </c>
      <c r="I486" s="1065"/>
      <c r="J486" s="1169">
        <f t="shared" si="107"/>
        <v>0</v>
      </c>
      <c r="K486" s="1027">
        <f t="shared" si="112"/>
        <v>422</v>
      </c>
      <c r="L486" s="1027">
        <f t="shared" si="113"/>
        <v>617</v>
      </c>
      <c r="M486" s="1170">
        <f t="shared" si="108"/>
        <v>146.20853080568722</v>
      </c>
    </row>
    <row r="487" spans="1:13" ht="15">
      <c r="A487" s="510"/>
      <c r="C487" s="925" t="s">
        <v>2019</v>
      </c>
      <c r="D487" s="88" t="s">
        <v>4016</v>
      </c>
      <c r="E487" s="1066">
        <v>5516</v>
      </c>
      <c r="F487" s="1066">
        <v>4707</v>
      </c>
      <c r="G487" s="1169">
        <f t="shared" si="106"/>
        <v>85.333575054387239</v>
      </c>
      <c r="H487" s="1065"/>
      <c r="I487" s="1065"/>
      <c r="J487" s="1169" t="e">
        <f t="shared" si="107"/>
        <v>#DIV/0!</v>
      </c>
      <c r="K487" s="1027">
        <f t="shared" si="112"/>
        <v>5516</v>
      </c>
      <c r="L487" s="1027">
        <f t="shared" si="113"/>
        <v>4707</v>
      </c>
      <c r="M487" s="1170">
        <f t="shared" si="108"/>
        <v>85.333575054387239</v>
      </c>
    </row>
    <row r="488" spans="1:13" ht="15">
      <c r="A488" s="510"/>
      <c r="C488" s="925" t="s">
        <v>2020</v>
      </c>
      <c r="D488" s="88" t="s">
        <v>4017</v>
      </c>
      <c r="E488" s="1066">
        <v>8056</v>
      </c>
      <c r="F488" s="1066">
        <v>6884</v>
      </c>
      <c r="G488" s="1169">
        <f t="shared" si="106"/>
        <v>85.451837140019862</v>
      </c>
      <c r="H488" s="1065">
        <v>7</v>
      </c>
      <c r="I488" s="1065">
        <v>6</v>
      </c>
      <c r="J488" s="1169">
        <f t="shared" si="107"/>
        <v>85.714285714285708</v>
      </c>
      <c r="K488" s="1027">
        <f t="shared" si="112"/>
        <v>8063</v>
      </c>
      <c r="L488" s="1027">
        <f t="shared" si="113"/>
        <v>6890</v>
      </c>
      <c r="M488" s="1170">
        <f t="shared" si="108"/>
        <v>85.452064988217785</v>
      </c>
    </row>
    <row r="489" spans="1:13" ht="15">
      <c r="A489" s="510"/>
      <c r="C489" s="925" t="s">
        <v>2021</v>
      </c>
      <c r="D489" s="88" t="s">
        <v>4018</v>
      </c>
      <c r="E489" s="1066">
        <v>2083</v>
      </c>
      <c r="F489" s="1066">
        <v>2325</v>
      </c>
      <c r="G489" s="1169">
        <f t="shared" si="106"/>
        <v>111.61785885741719</v>
      </c>
      <c r="H489" s="1063">
        <v>3</v>
      </c>
      <c r="I489" s="1063"/>
      <c r="J489" s="1169">
        <f t="shared" si="107"/>
        <v>0</v>
      </c>
      <c r="K489" s="1027">
        <f t="shared" si="112"/>
        <v>2086</v>
      </c>
      <c r="L489" s="1027">
        <f t="shared" si="113"/>
        <v>2325</v>
      </c>
      <c r="M489" s="1170">
        <f t="shared" si="108"/>
        <v>111.45733461169702</v>
      </c>
    </row>
    <row r="490" spans="1:13" ht="15">
      <c r="A490" s="510"/>
      <c r="C490" s="925" t="s">
        <v>2022</v>
      </c>
      <c r="D490" s="88" t="s">
        <v>4019</v>
      </c>
      <c r="E490" s="1066">
        <v>1878</v>
      </c>
      <c r="F490" s="1066">
        <v>1805</v>
      </c>
      <c r="G490" s="1169">
        <f t="shared" si="106"/>
        <v>96.112886048988287</v>
      </c>
      <c r="H490" s="1065"/>
      <c r="I490" s="1065"/>
      <c r="J490" s="1169" t="e">
        <f t="shared" si="107"/>
        <v>#DIV/0!</v>
      </c>
      <c r="K490" s="1027">
        <f t="shared" si="112"/>
        <v>1878</v>
      </c>
      <c r="L490" s="1027">
        <f t="shared" si="113"/>
        <v>1805</v>
      </c>
      <c r="M490" s="1170">
        <f t="shared" si="108"/>
        <v>96.112886048988287</v>
      </c>
    </row>
    <row r="491" spans="1:13" ht="26.25">
      <c r="A491" s="510"/>
      <c r="C491" s="925" t="s">
        <v>2023</v>
      </c>
      <c r="D491" s="88" t="s">
        <v>4020</v>
      </c>
      <c r="E491" s="1066">
        <v>722</v>
      </c>
      <c r="F491" s="1066">
        <v>307</v>
      </c>
      <c r="G491" s="1169">
        <f t="shared" si="106"/>
        <v>42.520775623268698</v>
      </c>
      <c r="H491" s="1067">
        <v>1212</v>
      </c>
      <c r="I491" s="1067">
        <v>964</v>
      </c>
      <c r="J491" s="1169">
        <f t="shared" si="107"/>
        <v>79.537953795379536</v>
      </c>
      <c r="K491" s="1027">
        <f t="shared" si="112"/>
        <v>1934</v>
      </c>
      <c r="L491" s="1027">
        <f t="shared" si="113"/>
        <v>1271</v>
      </c>
      <c r="M491" s="1170">
        <f t="shared" si="108"/>
        <v>65.718717683557387</v>
      </c>
    </row>
    <row r="492" spans="1:13" ht="26.25">
      <c r="A492" s="510"/>
      <c r="C492" s="925" t="s">
        <v>2024</v>
      </c>
      <c r="D492" s="88" t="s">
        <v>4020</v>
      </c>
      <c r="E492" s="1066">
        <v>209</v>
      </c>
      <c r="F492" s="1066">
        <v>148</v>
      </c>
      <c r="G492" s="1169">
        <f t="shared" si="106"/>
        <v>70.813397129186612</v>
      </c>
      <c r="H492" s="1065"/>
      <c r="I492" s="1065">
        <v>1</v>
      </c>
      <c r="J492" s="1169" t="e">
        <f t="shared" si="107"/>
        <v>#DIV/0!</v>
      </c>
      <c r="K492" s="1027">
        <f t="shared" si="112"/>
        <v>209</v>
      </c>
      <c r="L492" s="1027">
        <f t="shared" si="113"/>
        <v>149</v>
      </c>
      <c r="M492" s="1170">
        <f t="shared" si="108"/>
        <v>71.291866028708128</v>
      </c>
    </row>
    <row r="493" spans="1:13" ht="15">
      <c r="A493" s="510"/>
      <c r="C493" s="925" t="s">
        <v>2025</v>
      </c>
      <c r="D493" s="88" t="s">
        <v>4021</v>
      </c>
      <c r="E493" s="1066">
        <v>257</v>
      </c>
      <c r="F493" s="1066">
        <v>155</v>
      </c>
      <c r="G493" s="1169">
        <f t="shared" si="106"/>
        <v>60.311284046692606</v>
      </c>
      <c r="H493" s="1067">
        <v>292</v>
      </c>
      <c r="I493" s="1067">
        <v>234</v>
      </c>
      <c r="J493" s="1169">
        <f t="shared" si="107"/>
        <v>80.136986301369859</v>
      </c>
      <c r="K493" s="1027">
        <f t="shared" si="112"/>
        <v>549</v>
      </c>
      <c r="L493" s="1027">
        <f t="shared" si="113"/>
        <v>389</v>
      </c>
      <c r="M493" s="1170">
        <f t="shared" si="108"/>
        <v>70.856102003642988</v>
      </c>
    </row>
    <row r="494" spans="1:13" ht="15">
      <c r="A494" s="510"/>
      <c r="C494" s="925" t="s">
        <v>2026</v>
      </c>
      <c r="D494" s="88" t="s">
        <v>4022</v>
      </c>
      <c r="E494" s="1066">
        <v>4965</v>
      </c>
      <c r="F494" s="1066">
        <v>4941</v>
      </c>
      <c r="G494" s="1169">
        <f t="shared" si="106"/>
        <v>99.516616314199396</v>
      </c>
      <c r="H494" s="1067">
        <v>826</v>
      </c>
      <c r="I494" s="1067">
        <v>641</v>
      </c>
      <c r="J494" s="1169">
        <f t="shared" si="107"/>
        <v>77.602905569007262</v>
      </c>
      <c r="K494" s="1027">
        <f t="shared" si="112"/>
        <v>5791</v>
      </c>
      <c r="L494" s="1027">
        <f t="shared" si="113"/>
        <v>5582</v>
      </c>
      <c r="M494" s="1170">
        <f t="shared" si="108"/>
        <v>96.390951476428938</v>
      </c>
    </row>
    <row r="495" spans="1:13" ht="15">
      <c r="A495" s="510"/>
      <c r="C495" s="925" t="s">
        <v>2027</v>
      </c>
      <c r="D495" s="88" t="s">
        <v>4023</v>
      </c>
      <c r="E495" s="1066">
        <v>10697</v>
      </c>
      <c r="F495" s="1066">
        <v>7576</v>
      </c>
      <c r="G495" s="1169">
        <f t="shared" si="106"/>
        <v>70.823595400579592</v>
      </c>
      <c r="H495" s="1067"/>
      <c r="I495" s="1067"/>
      <c r="J495" s="1169" t="e">
        <f t="shared" si="107"/>
        <v>#DIV/0!</v>
      </c>
      <c r="K495" s="1027">
        <f t="shared" si="112"/>
        <v>10697</v>
      </c>
      <c r="L495" s="1027">
        <f t="shared" si="113"/>
        <v>7576</v>
      </c>
      <c r="M495" s="1170">
        <f t="shared" si="108"/>
        <v>70.823595400579592</v>
      </c>
    </row>
    <row r="496" spans="1:13" ht="15">
      <c r="A496" s="510"/>
      <c r="C496" s="925" t="s">
        <v>2028</v>
      </c>
      <c r="D496" s="88"/>
      <c r="E496" s="1065"/>
      <c r="F496" s="1065"/>
      <c r="G496" s="1169" t="e">
        <f t="shared" si="106"/>
        <v>#DIV/0!</v>
      </c>
      <c r="H496" s="1067"/>
      <c r="I496" s="1067"/>
      <c r="J496" s="1169" t="e">
        <f t="shared" si="107"/>
        <v>#DIV/0!</v>
      </c>
      <c r="K496" s="1027">
        <f t="shared" si="112"/>
        <v>0</v>
      </c>
      <c r="L496" s="1027">
        <f t="shared" si="113"/>
        <v>0</v>
      </c>
      <c r="M496" s="1170" t="e">
        <f t="shared" si="108"/>
        <v>#DIV/0!</v>
      </c>
    </row>
    <row r="497" spans="1:13" ht="26.25">
      <c r="A497" s="510"/>
      <c r="C497" s="925" t="s">
        <v>2029</v>
      </c>
      <c r="D497" s="88" t="s">
        <v>4025</v>
      </c>
      <c r="E497" s="1066"/>
      <c r="F497" s="1066"/>
      <c r="G497" s="1169" t="e">
        <f t="shared" si="106"/>
        <v>#DIV/0!</v>
      </c>
      <c r="H497" s="1065"/>
      <c r="I497" s="1065"/>
      <c r="J497" s="1169" t="e">
        <f t="shared" si="107"/>
        <v>#DIV/0!</v>
      </c>
      <c r="K497" s="1027">
        <f t="shared" si="112"/>
        <v>0</v>
      </c>
      <c r="L497" s="1027">
        <f t="shared" si="113"/>
        <v>0</v>
      </c>
      <c r="M497" s="1170" t="e">
        <f t="shared" si="108"/>
        <v>#DIV/0!</v>
      </c>
    </row>
    <row r="498" spans="1:13" ht="15">
      <c r="A498" s="510"/>
      <c r="C498" s="969" t="s">
        <v>2030</v>
      </c>
      <c r="D498" s="970" t="s">
        <v>4026</v>
      </c>
      <c r="E498" s="1065">
        <v>14</v>
      </c>
      <c r="F498" s="1065"/>
      <c r="G498" s="1169">
        <f t="shared" si="106"/>
        <v>0</v>
      </c>
      <c r="H498" s="1063"/>
      <c r="I498" s="1063"/>
      <c r="J498" s="1169" t="e">
        <f t="shared" si="107"/>
        <v>#DIV/0!</v>
      </c>
      <c r="K498" s="1027">
        <f t="shared" si="112"/>
        <v>14</v>
      </c>
      <c r="L498" s="1027">
        <f t="shared" si="113"/>
        <v>0</v>
      </c>
      <c r="M498" s="1170">
        <f t="shared" si="108"/>
        <v>0</v>
      </c>
    </row>
    <row r="499" spans="1:13" ht="15">
      <c r="A499" s="510"/>
      <c r="C499" s="969" t="s">
        <v>2031</v>
      </c>
      <c r="D499" s="947" t="s">
        <v>4027</v>
      </c>
      <c r="E499" s="1065">
        <v>5689</v>
      </c>
      <c r="F499" s="1065">
        <v>4410</v>
      </c>
      <c r="G499" s="1169">
        <f t="shared" si="106"/>
        <v>77.51801722622605</v>
      </c>
      <c r="H499" s="1065"/>
      <c r="I499" s="1065"/>
      <c r="J499" s="1169" t="e">
        <f t="shared" si="107"/>
        <v>#DIV/0!</v>
      </c>
      <c r="K499" s="1027">
        <f t="shared" si="112"/>
        <v>5689</v>
      </c>
      <c r="L499" s="1027">
        <f t="shared" si="113"/>
        <v>4410</v>
      </c>
      <c r="M499" s="1170">
        <f t="shared" si="108"/>
        <v>77.51801722622605</v>
      </c>
    </row>
    <row r="500" spans="1:13" ht="15">
      <c r="A500" s="510"/>
      <c r="C500" s="969" t="s">
        <v>2032</v>
      </c>
      <c r="D500" s="947" t="s">
        <v>4028</v>
      </c>
      <c r="E500" s="1065">
        <v>231</v>
      </c>
      <c r="F500" s="1065">
        <v>361</v>
      </c>
      <c r="G500" s="1169">
        <f t="shared" si="106"/>
        <v>156.27705627705629</v>
      </c>
      <c r="H500" s="1065"/>
      <c r="I500" s="1065"/>
      <c r="J500" s="1169" t="e">
        <f t="shared" si="107"/>
        <v>#DIV/0!</v>
      </c>
      <c r="K500" s="1027">
        <f t="shared" si="112"/>
        <v>231</v>
      </c>
      <c r="L500" s="1027">
        <f t="shared" si="113"/>
        <v>361</v>
      </c>
      <c r="M500" s="1170">
        <f t="shared" si="108"/>
        <v>156.27705627705629</v>
      </c>
    </row>
    <row r="501" spans="1:13" ht="15">
      <c r="A501" s="510"/>
      <c r="C501" s="969">
        <v>600019</v>
      </c>
      <c r="D501" s="970" t="s">
        <v>4029</v>
      </c>
      <c r="E501" s="1065"/>
      <c r="F501" s="1065"/>
      <c r="G501" s="1169" t="e">
        <f t="shared" si="106"/>
        <v>#DIV/0!</v>
      </c>
      <c r="H501" s="1065"/>
      <c r="I501" s="1065"/>
      <c r="J501" s="1169" t="e">
        <f t="shared" si="107"/>
        <v>#DIV/0!</v>
      </c>
      <c r="K501" s="1027">
        <f t="shared" si="112"/>
        <v>0</v>
      </c>
      <c r="L501" s="1027">
        <f t="shared" si="113"/>
        <v>0</v>
      </c>
      <c r="M501" s="1170" t="e">
        <f t="shared" si="108"/>
        <v>#DIV/0!</v>
      </c>
    </row>
    <row r="502" spans="1:13" ht="15">
      <c r="A502" s="510"/>
      <c r="C502" s="969">
        <v>600105</v>
      </c>
      <c r="D502" s="970" t="s">
        <v>4030</v>
      </c>
      <c r="E502" s="1065"/>
      <c r="F502" s="1065"/>
      <c r="G502" s="1169" t="e">
        <f t="shared" si="106"/>
        <v>#DIV/0!</v>
      </c>
      <c r="H502" s="1065"/>
      <c r="I502" s="1065"/>
      <c r="J502" s="1169" t="e">
        <f t="shared" si="107"/>
        <v>#DIV/0!</v>
      </c>
      <c r="K502" s="1027">
        <f t="shared" si="112"/>
        <v>0</v>
      </c>
      <c r="L502" s="1027">
        <f t="shared" si="113"/>
        <v>0</v>
      </c>
      <c r="M502" s="1170" t="e">
        <f t="shared" si="108"/>
        <v>#DIV/0!</v>
      </c>
    </row>
    <row r="503" spans="1:13" ht="15">
      <c r="A503" s="510"/>
      <c r="C503" s="969">
        <v>600121</v>
      </c>
      <c r="D503" s="970" t="s">
        <v>4031</v>
      </c>
      <c r="E503" s="1065"/>
      <c r="F503" s="1065"/>
      <c r="G503" s="1169" t="e">
        <f t="shared" si="106"/>
        <v>#DIV/0!</v>
      </c>
      <c r="H503" s="1065"/>
      <c r="I503" s="1065"/>
      <c r="J503" s="1169" t="e">
        <f t="shared" si="107"/>
        <v>#DIV/0!</v>
      </c>
      <c r="K503" s="1027">
        <f t="shared" si="112"/>
        <v>0</v>
      </c>
      <c r="L503" s="1027">
        <f t="shared" si="113"/>
        <v>0</v>
      </c>
      <c r="M503" s="1170" t="e">
        <f t="shared" si="108"/>
        <v>#DIV/0!</v>
      </c>
    </row>
    <row r="504" spans="1:13" ht="15">
      <c r="A504" s="510"/>
      <c r="C504" s="969">
        <v>600110</v>
      </c>
      <c r="D504" s="970" t="s">
        <v>4032</v>
      </c>
      <c r="E504" s="1065"/>
      <c r="F504" s="1065"/>
      <c r="G504" s="1169" t="e">
        <f t="shared" si="106"/>
        <v>#DIV/0!</v>
      </c>
      <c r="H504" s="1063"/>
      <c r="I504" s="1063"/>
      <c r="J504" s="1169" t="e">
        <f t="shared" si="107"/>
        <v>#DIV/0!</v>
      </c>
      <c r="K504" s="1027">
        <f t="shared" si="112"/>
        <v>0</v>
      </c>
      <c r="L504" s="1027">
        <f t="shared" si="113"/>
        <v>0</v>
      </c>
      <c r="M504" s="1170" t="e">
        <f t="shared" si="108"/>
        <v>#DIV/0!</v>
      </c>
    </row>
    <row r="505" spans="1:13" ht="15">
      <c r="A505" s="510"/>
      <c r="C505" s="969">
        <v>600113</v>
      </c>
      <c r="D505" s="970" t="s">
        <v>4033</v>
      </c>
      <c r="E505" s="1065"/>
      <c r="F505" s="1065"/>
      <c r="G505" s="1169" t="e">
        <f t="shared" si="106"/>
        <v>#DIV/0!</v>
      </c>
      <c r="H505" s="1063"/>
      <c r="I505" s="1063"/>
      <c r="J505" s="1169" t="e">
        <f t="shared" si="107"/>
        <v>#DIV/0!</v>
      </c>
      <c r="K505" s="1027">
        <f t="shared" si="112"/>
        <v>0</v>
      </c>
      <c r="L505" s="1027">
        <f t="shared" si="113"/>
        <v>0</v>
      </c>
      <c r="M505" s="1170" t="e">
        <f t="shared" si="108"/>
        <v>#DIV/0!</v>
      </c>
    </row>
    <row r="506" spans="1:13" ht="15">
      <c r="A506" s="510"/>
      <c r="C506" s="969">
        <v>600117</v>
      </c>
      <c r="D506" s="970" t="s">
        <v>4034</v>
      </c>
      <c r="E506" s="1065"/>
      <c r="F506" s="1065"/>
      <c r="G506" s="1169" t="e">
        <f t="shared" si="106"/>
        <v>#DIV/0!</v>
      </c>
      <c r="H506" s="1063"/>
      <c r="I506" s="1063"/>
      <c r="J506" s="1169" t="e">
        <f t="shared" si="107"/>
        <v>#DIV/0!</v>
      </c>
      <c r="K506" s="1027">
        <f t="shared" si="112"/>
        <v>0</v>
      </c>
      <c r="L506" s="1027">
        <f t="shared" si="113"/>
        <v>0</v>
      </c>
      <c r="M506" s="1170" t="e">
        <f t="shared" si="108"/>
        <v>#DIV/0!</v>
      </c>
    </row>
    <row r="507" spans="1:13" ht="15">
      <c r="A507" s="510"/>
      <c r="C507" s="969" t="s">
        <v>1774</v>
      </c>
      <c r="D507" s="940" t="s">
        <v>3756</v>
      </c>
      <c r="E507" s="1065"/>
      <c r="F507" s="1065"/>
      <c r="G507" s="1169" t="e">
        <f t="shared" si="106"/>
        <v>#DIV/0!</v>
      </c>
      <c r="H507" s="1063"/>
      <c r="I507" s="1063"/>
      <c r="J507" s="1169" t="e">
        <f t="shared" si="107"/>
        <v>#DIV/0!</v>
      </c>
      <c r="K507" s="1027">
        <f t="shared" si="112"/>
        <v>0</v>
      </c>
      <c r="L507" s="1027">
        <f t="shared" si="113"/>
        <v>0</v>
      </c>
      <c r="M507" s="1170" t="e">
        <f t="shared" si="108"/>
        <v>#DIV/0!</v>
      </c>
    </row>
    <row r="508" spans="1:13" ht="15">
      <c r="A508" s="510"/>
      <c r="C508" s="969" t="s">
        <v>2033</v>
      </c>
      <c r="D508" s="970" t="s">
        <v>4035</v>
      </c>
      <c r="E508" s="1065"/>
      <c r="F508" s="1065"/>
      <c r="G508" s="1169" t="e">
        <f t="shared" ref="G508:G516" si="114">SUM(F508/E508*100)</f>
        <v>#DIV/0!</v>
      </c>
      <c r="H508" s="1063"/>
      <c r="I508" s="1063"/>
      <c r="J508" s="1169" t="e">
        <f t="shared" ref="J508:J516" si="115">SUM(I508/H508*100)</f>
        <v>#DIV/0!</v>
      </c>
      <c r="K508" s="1027">
        <f t="shared" si="112"/>
        <v>0</v>
      </c>
      <c r="L508" s="1027">
        <f t="shared" si="113"/>
        <v>0</v>
      </c>
      <c r="M508" s="1170" t="e">
        <f t="shared" ref="M508:M516" si="116">SUM(L508/K508*100)</f>
        <v>#DIV/0!</v>
      </c>
    </row>
    <row r="509" spans="1:13" ht="15">
      <c r="A509" s="510"/>
      <c r="C509" s="969">
        <v>600108</v>
      </c>
      <c r="D509" s="970" t="s">
        <v>4036</v>
      </c>
      <c r="E509" s="1065"/>
      <c r="F509" s="1065"/>
      <c r="G509" s="1169" t="e">
        <f t="shared" si="114"/>
        <v>#DIV/0!</v>
      </c>
      <c r="H509" s="1063"/>
      <c r="I509" s="1063"/>
      <c r="J509" s="1169" t="e">
        <f t="shared" si="115"/>
        <v>#DIV/0!</v>
      </c>
      <c r="K509" s="1027">
        <f t="shared" si="112"/>
        <v>0</v>
      </c>
      <c r="L509" s="1027">
        <f t="shared" si="113"/>
        <v>0</v>
      </c>
      <c r="M509" s="1170" t="e">
        <f t="shared" si="116"/>
        <v>#DIV/0!</v>
      </c>
    </row>
    <row r="510" spans="1:13" ht="26.25">
      <c r="A510" s="510"/>
      <c r="C510" s="969" t="s">
        <v>2034</v>
      </c>
      <c r="D510" s="88" t="s">
        <v>4037</v>
      </c>
      <c r="E510" s="1065"/>
      <c r="F510" s="1065">
        <v>786</v>
      </c>
      <c r="G510" s="1169" t="e">
        <f t="shared" si="114"/>
        <v>#DIV/0!</v>
      </c>
      <c r="H510" s="1063"/>
      <c r="I510" s="1063"/>
      <c r="J510" s="1169" t="e">
        <f t="shared" si="115"/>
        <v>#DIV/0!</v>
      </c>
      <c r="K510" s="1027">
        <f t="shared" si="112"/>
        <v>0</v>
      </c>
      <c r="L510" s="1027">
        <f t="shared" si="113"/>
        <v>786</v>
      </c>
      <c r="M510" s="1170" t="e">
        <f t="shared" si="116"/>
        <v>#DIV/0!</v>
      </c>
    </row>
    <row r="511" spans="1:13" ht="15">
      <c r="A511" s="510"/>
      <c r="C511" s="1015" t="s">
        <v>131</v>
      </c>
      <c r="D511" s="88" t="s">
        <v>4038</v>
      </c>
      <c r="E511" s="1089"/>
      <c r="F511" s="1089"/>
      <c r="G511" s="1169" t="e">
        <f t="shared" si="114"/>
        <v>#DIV/0!</v>
      </c>
      <c r="H511" s="1089"/>
      <c r="I511" s="1089"/>
      <c r="J511" s="1169" t="e">
        <f t="shared" si="115"/>
        <v>#DIV/0!</v>
      </c>
      <c r="K511" s="1095">
        <f t="shared" ref="K511:L516" si="117">SUM(E511,H511)</f>
        <v>0</v>
      </c>
      <c r="L511" s="1095">
        <f t="shared" si="117"/>
        <v>0</v>
      </c>
      <c r="M511" s="1170" t="e">
        <f t="shared" si="116"/>
        <v>#DIV/0!</v>
      </c>
    </row>
    <row r="512" spans="1:13" ht="27" customHeight="1">
      <c r="A512" s="510"/>
      <c r="C512" s="84"/>
      <c r="D512" s="82"/>
      <c r="E512" s="1089"/>
      <c r="F512" s="1089"/>
      <c r="G512" s="1169" t="e">
        <f t="shared" ref="G512:G514" si="118">SUM(F512/E512*100)</f>
        <v>#DIV/0!</v>
      </c>
      <c r="H512" s="1089"/>
      <c r="I512" s="1089"/>
      <c r="J512" s="1169" t="e">
        <f t="shared" ref="J512:J514" si="119">SUM(I512/H512*100)</f>
        <v>#DIV/0!</v>
      </c>
      <c r="K512" s="1095">
        <f t="shared" si="117"/>
        <v>0</v>
      </c>
      <c r="L512" s="1095">
        <f t="shared" si="117"/>
        <v>0</v>
      </c>
      <c r="M512" s="1170" t="e">
        <f t="shared" ref="M512:M514" si="120">SUM(L512/K512*100)</f>
        <v>#DIV/0!</v>
      </c>
    </row>
    <row r="513" spans="1:13" ht="23.25" customHeight="1">
      <c r="A513" s="510"/>
      <c r="C513" s="84"/>
      <c r="D513" s="82"/>
      <c r="E513" s="1089"/>
      <c r="F513" s="1089"/>
      <c r="G513" s="1169" t="e">
        <f t="shared" si="118"/>
        <v>#DIV/0!</v>
      </c>
      <c r="H513" s="1089"/>
      <c r="I513" s="1089"/>
      <c r="J513" s="1169" t="e">
        <f t="shared" si="119"/>
        <v>#DIV/0!</v>
      </c>
      <c r="K513" s="1095">
        <f t="shared" si="117"/>
        <v>0</v>
      </c>
      <c r="L513" s="1095">
        <f t="shared" si="117"/>
        <v>0</v>
      </c>
      <c r="M513" s="1170" t="e">
        <f t="shared" si="120"/>
        <v>#DIV/0!</v>
      </c>
    </row>
    <row r="514" spans="1:13" ht="26.25" customHeight="1">
      <c r="A514" s="510"/>
      <c r="C514" s="84"/>
      <c r="D514" s="82"/>
      <c r="E514" s="1089"/>
      <c r="F514" s="1089"/>
      <c r="G514" s="1169" t="e">
        <f t="shared" si="118"/>
        <v>#DIV/0!</v>
      </c>
      <c r="H514" s="1089"/>
      <c r="I514" s="1089"/>
      <c r="J514" s="1169" t="e">
        <f t="shared" si="119"/>
        <v>#DIV/0!</v>
      </c>
      <c r="K514" s="1095">
        <f t="shared" si="117"/>
        <v>0</v>
      </c>
      <c r="L514" s="1095">
        <f t="shared" si="117"/>
        <v>0</v>
      </c>
      <c r="M514" s="1170" t="e">
        <f t="shared" si="120"/>
        <v>#DIV/0!</v>
      </c>
    </row>
    <row r="515" spans="1:13" ht="27.75" customHeight="1">
      <c r="A515" s="510"/>
      <c r="C515" s="84"/>
      <c r="D515" s="82"/>
      <c r="E515" s="1089"/>
      <c r="F515" s="1089"/>
      <c r="G515" s="1169" t="e">
        <f t="shared" si="114"/>
        <v>#DIV/0!</v>
      </c>
      <c r="H515" s="1089"/>
      <c r="I515" s="1089"/>
      <c r="J515" s="1169" t="e">
        <f t="shared" si="115"/>
        <v>#DIV/0!</v>
      </c>
      <c r="K515" s="1095">
        <f t="shared" si="117"/>
        <v>0</v>
      </c>
      <c r="L515" s="1095">
        <f t="shared" si="117"/>
        <v>0</v>
      </c>
      <c r="M515" s="1170" t="e">
        <f t="shared" si="116"/>
        <v>#DIV/0!</v>
      </c>
    </row>
    <row r="516" spans="1:13" ht="26.25" customHeight="1">
      <c r="A516" s="510"/>
      <c r="C516" s="84"/>
      <c r="D516" s="82"/>
      <c r="E516" s="1089"/>
      <c r="F516" s="1089"/>
      <c r="G516" s="1169" t="e">
        <f t="shared" si="114"/>
        <v>#DIV/0!</v>
      </c>
      <c r="H516" s="1089"/>
      <c r="I516" s="1089"/>
      <c r="J516" s="1169" t="e">
        <f t="shared" si="115"/>
        <v>#DIV/0!</v>
      </c>
      <c r="K516" s="1095">
        <f t="shared" si="117"/>
        <v>0</v>
      </c>
      <c r="L516" s="1095">
        <f t="shared" si="117"/>
        <v>0</v>
      </c>
      <c r="M516" s="1170" t="e">
        <f t="shared" si="116"/>
        <v>#DIV/0!</v>
      </c>
    </row>
    <row r="517" spans="1:13" ht="15">
      <c r="E517" s="1068"/>
      <c r="F517" s="1068"/>
      <c r="G517" s="1068"/>
      <c r="H517" s="1068"/>
      <c r="I517" s="1068"/>
      <c r="J517" s="1068"/>
      <c r="K517" s="1068"/>
      <c r="L517" s="1068"/>
    </row>
    <row r="518" spans="1:13" ht="15">
      <c r="A518" s="79" t="s">
        <v>5358</v>
      </c>
      <c r="B518" s="206" t="s">
        <v>1699</v>
      </c>
      <c r="C518" s="926"/>
      <c r="D518" s="927"/>
      <c r="E518" s="1057"/>
      <c r="F518" s="1057"/>
      <c r="G518" s="1057"/>
      <c r="H518" s="1057"/>
      <c r="I518" s="1057"/>
      <c r="J518" s="1057"/>
      <c r="K518" s="1057"/>
      <c r="L518" s="1057"/>
      <c r="M518" s="206"/>
    </row>
    <row r="519" spans="1:13" ht="14.25">
      <c r="A519" s="79"/>
      <c r="B519" s="177" t="s">
        <v>189</v>
      </c>
      <c r="C519" s="179"/>
      <c r="D519" s="78"/>
      <c r="E519" s="1033">
        <f t="shared" ref="E519:L519" si="121">SUM(E520:E521)</f>
        <v>13981</v>
      </c>
      <c r="F519" s="1033">
        <f t="shared" si="121"/>
        <v>11022</v>
      </c>
      <c r="G519" s="1178">
        <f t="shared" ref="G519:G525" si="122">SUM(F519/E519*100)</f>
        <v>78.835562549173872</v>
      </c>
      <c r="H519" s="1033">
        <f t="shared" si="121"/>
        <v>0</v>
      </c>
      <c r="I519" s="1033">
        <f t="shared" si="121"/>
        <v>0</v>
      </c>
      <c r="J519" s="1178" t="e">
        <f t="shared" ref="J519:J525" si="123">SUM(I519/H519*100)</f>
        <v>#DIV/0!</v>
      </c>
      <c r="K519" s="1033">
        <f t="shared" si="121"/>
        <v>13981</v>
      </c>
      <c r="L519" s="1033">
        <f t="shared" si="121"/>
        <v>11022</v>
      </c>
      <c r="M519" s="1178">
        <f t="shared" ref="M519:M525" si="124">SUM(L519/K519*100)</f>
        <v>78.835562549173872</v>
      </c>
    </row>
    <row r="520" spans="1:13" ht="15">
      <c r="A520" s="79"/>
      <c r="C520" s="939" t="s">
        <v>1758</v>
      </c>
      <c r="D520" s="971" t="s">
        <v>3741</v>
      </c>
      <c r="E520" s="1030">
        <v>8988</v>
      </c>
      <c r="F520" s="1030">
        <v>7280</v>
      </c>
      <c r="G520" s="1169">
        <f t="shared" si="122"/>
        <v>80.996884735202485</v>
      </c>
      <c r="H520" s="1030"/>
      <c r="I520" s="1030"/>
      <c r="J520" s="1169" t="e">
        <f t="shared" si="123"/>
        <v>#DIV/0!</v>
      </c>
      <c r="K520" s="1027">
        <f t="shared" ref="K520:L522" si="125">E520+H520</f>
        <v>8988</v>
      </c>
      <c r="L520" s="1027">
        <f t="shared" si="125"/>
        <v>7280</v>
      </c>
      <c r="M520" s="1170">
        <f t="shared" si="124"/>
        <v>80.996884735202485</v>
      </c>
    </row>
    <row r="521" spans="1:13" ht="15">
      <c r="A521" s="79"/>
      <c r="C521" s="939" t="s">
        <v>1759</v>
      </c>
      <c r="D521" s="971" t="s">
        <v>3742</v>
      </c>
      <c r="E521" s="1030">
        <v>4993</v>
      </c>
      <c r="F521" s="1030">
        <v>3742</v>
      </c>
      <c r="G521" s="1169">
        <f t="shared" si="122"/>
        <v>74.944922892048865</v>
      </c>
      <c r="H521" s="1030"/>
      <c r="I521" s="1030"/>
      <c r="J521" s="1169" t="e">
        <f t="shared" si="123"/>
        <v>#DIV/0!</v>
      </c>
      <c r="K521" s="1027">
        <f t="shared" si="125"/>
        <v>4993</v>
      </c>
      <c r="L521" s="1027">
        <f t="shared" si="125"/>
        <v>3742</v>
      </c>
      <c r="M521" s="1170">
        <f t="shared" si="124"/>
        <v>74.944922892048865</v>
      </c>
    </row>
    <row r="522" spans="1:13" ht="15">
      <c r="A522" s="79"/>
      <c r="C522" s="939" t="s">
        <v>1777</v>
      </c>
      <c r="D522" s="1035" t="s">
        <v>3769</v>
      </c>
      <c r="E522" s="1030"/>
      <c r="F522" s="1030"/>
      <c r="G522" s="1169" t="e">
        <f t="shared" si="122"/>
        <v>#DIV/0!</v>
      </c>
      <c r="H522" s="1030"/>
      <c r="I522" s="1030"/>
      <c r="J522" s="1169" t="e">
        <f t="shared" si="123"/>
        <v>#DIV/0!</v>
      </c>
      <c r="K522" s="1027">
        <f t="shared" si="125"/>
        <v>0</v>
      </c>
      <c r="L522" s="1027">
        <f t="shared" si="125"/>
        <v>0</v>
      </c>
      <c r="M522" s="1170" t="e">
        <f t="shared" si="124"/>
        <v>#DIV/0!</v>
      </c>
    </row>
    <row r="523" spans="1:13" ht="15">
      <c r="A523" s="79"/>
      <c r="C523" s="171"/>
      <c r="D523" s="1037"/>
      <c r="E523" s="1070"/>
      <c r="F523" s="1070"/>
      <c r="G523" s="1169" t="e">
        <f t="shared" si="122"/>
        <v>#DIV/0!</v>
      </c>
      <c r="H523" s="1070"/>
      <c r="I523" s="1070"/>
      <c r="J523" s="1169" t="e">
        <f t="shared" si="123"/>
        <v>#DIV/0!</v>
      </c>
      <c r="K523" s="1095">
        <f t="shared" ref="K523:L525" si="126">SUM(E523,H523)</f>
        <v>0</v>
      </c>
      <c r="L523" s="1095">
        <f t="shared" si="126"/>
        <v>0</v>
      </c>
      <c r="M523" s="1170" t="e">
        <f t="shared" si="124"/>
        <v>#DIV/0!</v>
      </c>
    </row>
    <row r="524" spans="1:13" ht="15">
      <c r="A524" s="79"/>
      <c r="C524" s="171"/>
      <c r="D524" s="80"/>
      <c r="E524" s="1070"/>
      <c r="F524" s="1070"/>
      <c r="G524" s="1169" t="e">
        <f t="shared" si="122"/>
        <v>#DIV/0!</v>
      </c>
      <c r="H524" s="1070"/>
      <c r="I524" s="1070"/>
      <c r="J524" s="1169" t="e">
        <f t="shared" si="123"/>
        <v>#DIV/0!</v>
      </c>
      <c r="K524" s="1095">
        <f t="shared" si="126"/>
        <v>0</v>
      </c>
      <c r="L524" s="1095">
        <f t="shared" si="126"/>
        <v>0</v>
      </c>
      <c r="M524" s="1170" t="e">
        <f t="shared" si="124"/>
        <v>#DIV/0!</v>
      </c>
    </row>
    <row r="525" spans="1:13" ht="15">
      <c r="A525" s="79"/>
      <c r="B525" s="149"/>
      <c r="C525" s="171"/>
      <c r="D525" s="80"/>
      <c r="E525" s="1070"/>
      <c r="F525" s="1070"/>
      <c r="G525" s="1169" t="e">
        <f t="shared" si="122"/>
        <v>#DIV/0!</v>
      </c>
      <c r="H525" s="1070"/>
      <c r="I525" s="1070"/>
      <c r="J525" s="1169" t="e">
        <f t="shared" si="123"/>
        <v>#DIV/0!</v>
      </c>
      <c r="K525" s="1095">
        <f t="shared" si="126"/>
        <v>0</v>
      </c>
      <c r="L525" s="1095">
        <f t="shared" si="126"/>
        <v>0</v>
      </c>
      <c r="M525" s="1170" t="e">
        <f t="shared" si="124"/>
        <v>#DIV/0!</v>
      </c>
    </row>
    <row r="526" spans="1:13" ht="15">
      <c r="A526" s="79"/>
      <c r="E526" s="1068"/>
      <c r="F526" s="1068"/>
      <c r="G526" s="1068"/>
      <c r="H526" s="1068"/>
      <c r="I526" s="1068"/>
      <c r="J526" s="1068"/>
      <c r="K526" s="1068"/>
      <c r="L526" s="1068"/>
    </row>
    <row r="527" spans="1:13" ht="15">
      <c r="A527" s="79"/>
      <c r="B527" s="206" t="s">
        <v>1698</v>
      </c>
      <c r="C527" s="926"/>
      <c r="D527" s="927"/>
      <c r="E527" s="1057"/>
      <c r="F527" s="1057"/>
      <c r="G527" s="1057"/>
      <c r="H527" s="1057"/>
      <c r="I527" s="1057"/>
      <c r="J527" s="1057"/>
      <c r="K527" s="1057"/>
      <c r="L527" s="1057"/>
      <c r="M527" s="206"/>
    </row>
    <row r="528" spans="1:13" ht="14.25">
      <c r="A528" s="79"/>
      <c r="B528" s="177" t="s">
        <v>188</v>
      </c>
      <c r="C528" s="178"/>
      <c r="D528" s="78"/>
      <c r="E528" s="1028">
        <f t="shared" ref="E528:L528" si="127">SUM(E529,E530)</f>
        <v>13897</v>
      </c>
      <c r="F528" s="1028">
        <f t="shared" si="127"/>
        <v>11084</v>
      </c>
      <c r="G528" s="1178">
        <f t="shared" ref="G528:G591" si="128">SUM(F528/E528*100)</f>
        <v>79.758221198819896</v>
      </c>
      <c r="H528" s="1028">
        <f t="shared" si="127"/>
        <v>131405</v>
      </c>
      <c r="I528" s="1028">
        <f t="shared" si="127"/>
        <v>93454</v>
      </c>
      <c r="J528" s="1178">
        <f t="shared" ref="J528:J591" si="129">SUM(I528/H528*100)</f>
        <v>71.119059396522204</v>
      </c>
      <c r="K528" s="1028">
        <f t="shared" si="127"/>
        <v>145302</v>
      </c>
      <c r="L528" s="1028">
        <f t="shared" si="127"/>
        <v>104538</v>
      </c>
      <c r="M528" s="1178">
        <f t="shared" ref="M528:M591" si="130">SUM(L528/K528*100)</f>
        <v>71.945327662385921</v>
      </c>
    </row>
    <row r="529" spans="1:13" ht="14.25">
      <c r="A529" s="79"/>
      <c r="B529" s="177" t="s">
        <v>186</v>
      </c>
      <c r="C529" s="178"/>
      <c r="D529" s="78"/>
      <c r="E529" s="1027">
        <v>0</v>
      </c>
      <c r="F529" s="1027">
        <v>0</v>
      </c>
      <c r="G529" s="1170" t="e">
        <f t="shared" si="128"/>
        <v>#DIV/0!</v>
      </c>
      <c r="H529" s="1027">
        <v>0</v>
      </c>
      <c r="I529" s="1027">
        <v>0</v>
      </c>
      <c r="J529" s="1170" t="e">
        <f t="shared" si="129"/>
        <v>#DIV/0!</v>
      </c>
      <c r="K529" s="1027">
        <v>0</v>
      </c>
      <c r="L529" s="1027">
        <v>0</v>
      </c>
      <c r="M529" s="1170" t="e">
        <f t="shared" si="130"/>
        <v>#DIV/0!</v>
      </c>
    </row>
    <row r="530" spans="1:13" ht="14.25">
      <c r="A530" s="79"/>
      <c r="B530" s="181" t="s">
        <v>1697</v>
      </c>
      <c r="C530" s="180"/>
      <c r="D530" s="78"/>
      <c r="E530" s="1029">
        <f t="shared" ref="E530:L530" si="131">SUM(E531:E640)</f>
        <v>13897</v>
      </c>
      <c r="F530" s="1029">
        <f t="shared" si="131"/>
        <v>11084</v>
      </c>
      <c r="G530" s="1170">
        <f t="shared" si="128"/>
        <v>79.758221198819896</v>
      </c>
      <c r="H530" s="1029">
        <f t="shared" si="131"/>
        <v>131405</v>
      </c>
      <c r="I530" s="1029">
        <f t="shared" si="131"/>
        <v>93454</v>
      </c>
      <c r="J530" s="1170">
        <f t="shared" si="129"/>
        <v>71.119059396522204</v>
      </c>
      <c r="K530" s="1029">
        <f t="shared" si="131"/>
        <v>145302</v>
      </c>
      <c r="L530" s="1029">
        <f t="shared" si="131"/>
        <v>104538</v>
      </c>
      <c r="M530" s="1170">
        <f t="shared" si="130"/>
        <v>71.945327662385921</v>
      </c>
    </row>
    <row r="531" spans="1:13" ht="15">
      <c r="A531" s="79"/>
      <c r="C531" s="929" t="s">
        <v>1959</v>
      </c>
      <c r="D531" s="945" t="s">
        <v>3955</v>
      </c>
      <c r="E531" s="1030">
        <v>11855</v>
      </c>
      <c r="F531" s="1030">
        <v>9283</v>
      </c>
      <c r="G531" s="1169">
        <f t="shared" si="128"/>
        <v>78.304512863770555</v>
      </c>
      <c r="H531" s="1030">
        <v>13023</v>
      </c>
      <c r="I531" s="1030">
        <v>8928</v>
      </c>
      <c r="J531" s="1169">
        <f t="shared" si="129"/>
        <v>68.555632342778168</v>
      </c>
      <c r="K531" s="1027">
        <f t="shared" ref="K531:K562" si="132">E531+H531</f>
        <v>24878</v>
      </c>
      <c r="L531" s="1027">
        <f t="shared" ref="L531:L562" si="133">F531+I531</f>
        <v>18211</v>
      </c>
      <c r="M531" s="1170">
        <f t="shared" si="130"/>
        <v>73.201221963180316</v>
      </c>
    </row>
    <row r="532" spans="1:13" ht="15">
      <c r="A532" s="79"/>
      <c r="C532" s="929" t="s">
        <v>2035</v>
      </c>
      <c r="D532" s="933" t="s">
        <v>4039</v>
      </c>
      <c r="E532" s="1030"/>
      <c r="F532" s="1030"/>
      <c r="G532" s="1169" t="e">
        <f t="shared" si="128"/>
        <v>#DIV/0!</v>
      </c>
      <c r="H532" s="1030"/>
      <c r="I532" s="1030"/>
      <c r="J532" s="1169" t="e">
        <f t="shared" si="129"/>
        <v>#DIV/0!</v>
      </c>
      <c r="K532" s="1027">
        <f t="shared" si="132"/>
        <v>0</v>
      </c>
      <c r="L532" s="1027">
        <f t="shared" si="133"/>
        <v>0</v>
      </c>
      <c r="M532" s="1170" t="e">
        <f t="shared" si="130"/>
        <v>#DIV/0!</v>
      </c>
    </row>
    <row r="533" spans="1:13" ht="15">
      <c r="A533" s="79"/>
      <c r="C533" s="929" t="s">
        <v>2036</v>
      </c>
      <c r="D533" s="933" t="s">
        <v>4040</v>
      </c>
      <c r="E533" s="1030">
        <v>35</v>
      </c>
      <c r="F533" s="1030">
        <v>34</v>
      </c>
      <c r="G533" s="1169">
        <f t="shared" si="128"/>
        <v>97.142857142857139</v>
      </c>
      <c r="H533" s="1030">
        <v>2</v>
      </c>
      <c r="I533" s="1030">
        <v>7</v>
      </c>
      <c r="J533" s="1169">
        <f t="shared" si="129"/>
        <v>350</v>
      </c>
      <c r="K533" s="1027">
        <f t="shared" si="132"/>
        <v>37</v>
      </c>
      <c r="L533" s="1027">
        <f t="shared" si="133"/>
        <v>41</v>
      </c>
      <c r="M533" s="1170">
        <f t="shared" si="130"/>
        <v>110.81081081081081</v>
      </c>
    </row>
    <row r="534" spans="1:13" ht="15">
      <c r="A534" s="79"/>
      <c r="C534" s="929" t="s">
        <v>1967</v>
      </c>
      <c r="D534" s="945" t="s">
        <v>3963</v>
      </c>
      <c r="E534" s="1030"/>
      <c r="F534" s="1030"/>
      <c r="G534" s="1169" t="e">
        <f t="shared" si="128"/>
        <v>#DIV/0!</v>
      </c>
      <c r="H534" s="1030">
        <v>5</v>
      </c>
      <c r="I534" s="1030">
        <v>14</v>
      </c>
      <c r="J534" s="1169">
        <f t="shared" si="129"/>
        <v>280</v>
      </c>
      <c r="K534" s="1027">
        <f t="shared" si="132"/>
        <v>5</v>
      </c>
      <c r="L534" s="1027">
        <f t="shared" si="133"/>
        <v>14</v>
      </c>
      <c r="M534" s="1170">
        <f t="shared" si="130"/>
        <v>280</v>
      </c>
    </row>
    <row r="535" spans="1:13" ht="15">
      <c r="A535" s="79"/>
      <c r="C535" s="929" t="s">
        <v>1968</v>
      </c>
      <c r="D535" s="945" t="s">
        <v>3964</v>
      </c>
      <c r="E535" s="1030"/>
      <c r="F535" s="1030"/>
      <c r="G535" s="1169" t="e">
        <f t="shared" si="128"/>
        <v>#DIV/0!</v>
      </c>
      <c r="H535" s="1030"/>
      <c r="I535" s="1030"/>
      <c r="J535" s="1169" t="e">
        <f t="shared" si="129"/>
        <v>#DIV/0!</v>
      </c>
      <c r="K535" s="1027">
        <f t="shared" si="132"/>
        <v>0</v>
      </c>
      <c r="L535" s="1027">
        <f t="shared" si="133"/>
        <v>0</v>
      </c>
      <c r="M535" s="1170" t="e">
        <f t="shared" si="130"/>
        <v>#DIV/0!</v>
      </c>
    </row>
    <row r="536" spans="1:13" ht="15">
      <c r="A536" s="79"/>
      <c r="C536" s="929" t="s">
        <v>1905</v>
      </c>
      <c r="D536" s="88" t="s">
        <v>3903</v>
      </c>
      <c r="E536" s="1030">
        <v>2</v>
      </c>
      <c r="F536" s="1030"/>
      <c r="G536" s="1169">
        <f t="shared" si="128"/>
        <v>0</v>
      </c>
      <c r="H536" s="1030">
        <v>2</v>
      </c>
      <c r="I536" s="1030">
        <v>2</v>
      </c>
      <c r="J536" s="1169">
        <f t="shared" si="129"/>
        <v>100</v>
      </c>
      <c r="K536" s="1027">
        <f t="shared" si="132"/>
        <v>4</v>
      </c>
      <c r="L536" s="1027">
        <f t="shared" si="133"/>
        <v>2</v>
      </c>
      <c r="M536" s="1170">
        <f t="shared" si="130"/>
        <v>50</v>
      </c>
    </row>
    <row r="537" spans="1:13" ht="15">
      <c r="A537" s="79"/>
      <c r="C537" s="929" t="s">
        <v>2037</v>
      </c>
      <c r="D537" s="933" t="s">
        <v>4041</v>
      </c>
      <c r="E537" s="1030">
        <v>2</v>
      </c>
      <c r="F537" s="1030"/>
      <c r="G537" s="1169">
        <f t="shared" si="128"/>
        <v>0</v>
      </c>
      <c r="H537" s="1030">
        <v>1</v>
      </c>
      <c r="I537" s="1030"/>
      <c r="J537" s="1169">
        <f t="shared" si="129"/>
        <v>0</v>
      </c>
      <c r="K537" s="1027">
        <f t="shared" si="132"/>
        <v>3</v>
      </c>
      <c r="L537" s="1027">
        <f t="shared" si="133"/>
        <v>0</v>
      </c>
      <c r="M537" s="1170">
        <f t="shared" si="130"/>
        <v>0</v>
      </c>
    </row>
    <row r="538" spans="1:13" ht="15">
      <c r="A538" s="79"/>
      <c r="C538" s="929" t="s">
        <v>2038</v>
      </c>
      <c r="D538" s="933" t="s">
        <v>4042</v>
      </c>
      <c r="E538" s="1030">
        <v>2</v>
      </c>
      <c r="F538" s="1030"/>
      <c r="G538" s="1169">
        <f t="shared" si="128"/>
        <v>0</v>
      </c>
      <c r="H538" s="1030">
        <v>1</v>
      </c>
      <c r="I538" s="1030"/>
      <c r="J538" s="1169">
        <f t="shared" si="129"/>
        <v>0</v>
      </c>
      <c r="K538" s="1027">
        <f t="shared" si="132"/>
        <v>3</v>
      </c>
      <c r="L538" s="1027">
        <f t="shared" si="133"/>
        <v>0</v>
      </c>
      <c r="M538" s="1170">
        <f t="shared" si="130"/>
        <v>0</v>
      </c>
    </row>
    <row r="539" spans="1:13" ht="26.25">
      <c r="A539" s="79"/>
      <c r="C539" s="929" t="s">
        <v>2039</v>
      </c>
      <c r="D539" s="933" t="s">
        <v>4043</v>
      </c>
      <c r="E539" s="1030">
        <v>1138</v>
      </c>
      <c r="F539" s="1030">
        <v>992</v>
      </c>
      <c r="G539" s="1169">
        <f t="shared" si="128"/>
        <v>87.170474516695961</v>
      </c>
      <c r="H539" s="1030">
        <v>138</v>
      </c>
      <c r="I539" s="1030">
        <v>202</v>
      </c>
      <c r="J539" s="1169">
        <f t="shared" si="129"/>
        <v>146.37681159420291</v>
      </c>
      <c r="K539" s="1027">
        <f t="shared" si="132"/>
        <v>1276</v>
      </c>
      <c r="L539" s="1027">
        <f t="shared" si="133"/>
        <v>1194</v>
      </c>
      <c r="M539" s="1170">
        <f t="shared" si="130"/>
        <v>93.573667711598745</v>
      </c>
    </row>
    <row r="540" spans="1:13" ht="15">
      <c r="A540" s="79"/>
      <c r="C540" s="929" t="s">
        <v>1761</v>
      </c>
      <c r="D540" s="933" t="s">
        <v>3751</v>
      </c>
      <c r="E540" s="1030">
        <v>7</v>
      </c>
      <c r="F540" s="1030">
        <v>2</v>
      </c>
      <c r="G540" s="1169">
        <f t="shared" si="128"/>
        <v>28.571428571428569</v>
      </c>
      <c r="H540" s="1030">
        <v>2423</v>
      </c>
      <c r="I540" s="1030">
        <v>1827</v>
      </c>
      <c r="J540" s="1169">
        <f t="shared" si="129"/>
        <v>75.402393726784979</v>
      </c>
      <c r="K540" s="1027">
        <f t="shared" si="132"/>
        <v>2430</v>
      </c>
      <c r="L540" s="1027">
        <f t="shared" si="133"/>
        <v>1829</v>
      </c>
      <c r="M540" s="1170">
        <f t="shared" si="130"/>
        <v>75.267489711934161</v>
      </c>
    </row>
    <row r="541" spans="1:13" ht="15">
      <c r="A541" s="79"/>
      <c r="C541" s="929" t="s">
        <v>2040</v>
      </c>
      <c r="D541" s="933" t="s">
        <v>4044</v>
      </c>
      <c r="E541" s="1030">
        <v>3</v>
      </c>
      <c r="F541" s="1030"/>
      <c r="G541" s="1169">
        <f t="shared" si="128"/>
        <v>0</v>
      </c>
      <c r="H541" s="1030">
        <v>13</v>
      </c>
      <c r="I541" s="1030">
        <v>9</v>
      </c>
      <c r="J541" s="1169">
        <f t="shared" si="129"/>
        <v>69.230769230769226</v>
      </c>
      <c r="K541" s="1027">
        <f t="shared" si="132"/>
        <v>16</v>
      </c>
      <c r="L541" s="1027">
        <f t="shared" si="133"/>
        <v>9</v>
      </c>
      <c r="M541" s="1170">
        <f t="shared" si="130"/>
        <v>56.25</v>
      </c>
    </row>
    <row r="542" spans="1:13" ht="15">
      <c r="A542" s="79"/>
      <c r="C542" s="929" t="s">
        <v>1770</v>
      </c>
      <c r="D542" s="956" t="s">
        <v>3747</v>
      </c>
      <c r="E542" s="1030">
        <v>2</v>
      </c>
      <c r="F542" s="1030"/>
      <c r="G542" s="1169">
        <f t="shared" si="128"/>
        <v>0</v>
      </c>
      <c r="H542" s="1030">
        <v>409</v>
      </c>
      <c r="I542" s="1030">
        <v>278</v>
      </c>
      <c r="J542" s="1169">
        <f t="shared" si="129"/>
        <v>67.970660146699274</v>
      </c>
      <c r="K542" s="1027">
        <f t="shared" si="132"/>
        <v>411</v>
      </c>
      <c r="L542" s="1027">
        <f t="shared" si="133"/>
        <v>278</v>
      </c>
      <c r="M542" s="1170">
        <f t="shared" si="130"/>
        <v>67.639902676399018</v>
      </c>
    </row>
    <row r="543" spans="1:13" ht="15">
      <c r="A543" s="79"/>
      <c r="C543" s="929" t="s">
        <v>1776</v>
      </c>
      <c r="D543" s="940" t="s">
        <v>3758</v>
      </c>
      <c r="E543" s="1030">
        <v>2</v>
      </c>
      <c r="F543" s="1030"/>
      <c r="G543" s="1169">
        <f t="shared" si="128"/>
        <v>0</v>
      </c>
      <c r="H543" s="1030">
        <v>46</v>
      </c>
      <c r="I543" s="1030">
        <v>35</v>
      </c>
      <c r="J543" s="1169">
        <f t="shared" si="129"/>
        <v>76.08695652173914</v>
      </c>
      <c r="K543" s="1027">
        <f t="shared" si="132"/>
        <v>48</v>
      </c>
      <c r="L543" s="1027">
        <f t="shared" si="133"/>
        <v>35</v>
      </c>
      <c r="M543" s="1170">
        <f t="shared" si="130"/>
        <v>72.916666666666657</v>
      </c>
    </row>
    <row r="544" spans="1:13" ht="15">
      <c r="A544" s="79"/>
      <c r="C544" s="929" t="s">
        <v>1774</v>
      </c>
      <c r="D544" s="940" t="s">
        <v>3756</v>
      </c>
      <c r="E544" s="1030">
        <v>3</v>
      </c>
      <c r="F544" s="1030"/>
      <c r="G544" s="1169">
        <f t="shared" si="128"/>
        <v>0</v>
      </c>
      <c r="H544" s="1030">
        <v>6</v>
      </c>
      <c r="I544" s="1030">
        <v>7</v>
      </c>
      <c r="J544" s="1169">
        <f t="shared" si="129"/>
        <v>116.66666666666667</v>
      </c>
      <c r="K544" s="1027">
        <f t="shared" si="132"/>
        <v>9</v>
      </c>
      <c r="L544" s="1027">
        <f t="shared" si="133"/>
        <v>7</v>
      </c>
      <c r="M544" s="1170">
        <f t="shared" si="130"/>
        <v>77.777777777777786</v>
      </c>
    </row>
    <row r="545" spans="1:13" ht="15">
      <c r="A545" s="79"/>
      <c r="C545" s="929" t="s">
        <v>2041</v>
      </c>
      <c r="D545" s="933" t="s">
        <v>4045</v>
      </c>
      <c r="E545" s="1030">
        <v>2</v>
      </c>
      <c r="F545" s="1030"/>
      <c r="G545" s="1169">
        <f t="shared" si="128"/>
        <v>0</v>
      </c>
      <c r="H545" s="1030">
        <v>3</v>
      </c>
      <c r="I545" s="1030">
        <v>4</v>
      </c>
      <c r="J545" s="1169">
        <f t="shared" si="129"/>
        <v>133.33333333333331</v>
      </c>
      <c r="K545" s="1027">
        <f t="shared" si="132"/>
        <v>5</v>
      </c>
      <c r="L545" s="1027">
        <f t="shared" si="133"/>
        <v>4</v>
      </c>
      <c r="M545" s="1170">
        <f t="shared" si="130"/>
        <v>80</v>
      </c>
    </row>
    <row r="546" spans="1:13" ht="15">
      <c r="A546" s="79"/>
      <c r="C546" s="929" t="s">
        <v>1873</v>
      </c>
      <c r="D546" s="88" t="s">
        <v>3873</v>
      </c>
      <c r="E546" s="1030">
        <v>67</v>
      </c>
      <c r="F546" s="1030">
        <v>46</v>
      </c>
      <c r="G546" s="1169">
        <f t="shared" si="128"/>
        <v>68.656716417910445</v>
      </c>
      <c r="H546" s="1030">
        <v>856</v>
      </c>
      <c r="I546" s="1030">
        <v>460</v>
      </c>
      <c r="J546" s="1169">
        <f t="shared" si="129"/>
        <v>53.738317757009348</v>
      </c>
      <c r="K546" s="1027">
        <f t="shared" si="132"/>
        <v>923</v>
      </c>
      <c r="L546" s="1027">
        <f t="shared" si="133"/>
        <v>506</v>
      </c>
      <c r="M546" s="1170">
        <f t="shared" si="130"/>
        <v>54.82123510292525</v>
      </c>
    </row>
    <row r="547" spans="1:13" ht="26.25">
      <c r="A547" s="79"/>
      <c r="C547" s="929" t="s">
        <v>2042</v>
      </c>
      <c r="D547" s="933" t="s">
        <v>4046</v>
      </c>
      <c r="E547" s="1030"/>
      <c r="F547" s="1030">
        <v>3</v>
      </c>
      <c r="G547" s="1169" t="e">
        <f t="shared" si="128"/>
        <v>#DIV/0!</v>
      </c>
      <c r="H547" s="1030"/>
      <c r="I547" s="1030"/>
      <c r="J547" s="1169" t="e">
        <f t="shared" si="129"/>
        <v>#DIV/0!</v>
      </c>
      <c r="K547" s="1027">
        <f t="shared" si="132"/>
        <v>0</v>
      </c>
      <c r="L547" s="1027">
        <f t="shared" si="133"/>
        <v>3</v>
      </c>
      <c r="M547" s="1170" t="e">
        <f t="shared" si="130"/>
        <v>#DIV/0!</v>
      </c>
    </row>
    <row r="548" spans="1:13" ht="26.25">
      <c r="A548" s="79"/>
      <c r="C548" s="929" t="s">
        <v>1875</v>
      </c>
      <c r="D548" s="88" t="s">
        <v>3875</v>
      </c>
      <c r="E548" s="1030">
        <v>2</v>
      </c>
      <c r="F548" s="1030">
        <v>3</v>
      </c>
      <c r="G548" s="1169">
        <f t="shared" si="128"/>
        <v>150</v>
      </c>
      <c r="H548" s="1030">
        <v>2</v>
      </c>
      <c r="I548" s="1030"/>
      <c r="J548" s="1169">
        <f t="shared" si="129"/>
        <v>0</v>
      </c>
      <c r="K548" s="1027">
        <f t="shared" si="132"/>
        <v>4</v>
      </c>
      <c r="L548" s="1027">
        <f t="shared" si="133"/>
        <v>3</v>
      </c>
      <c r="M548" s="1170">
        <f t="shared" si="130"/>
        <v>75</v>
      </c>
    </row>
    <row r="549" spans="1:13" ht="26.25">
      <c r="A549" s="79"/>
      <c r="C549" s="929" t="s">
        <v>1876</v>
      </c>
      <c r="D549" s="88" t="s">
        <v>3876</v>
      </c>
      <c r="E549" s="1030">
        <v>7</v>
      </c>
      <c r="F549" s="1030">
        <v>6</v>
      </c>
      <c r="G549" s="1169">
        <f t="shared" si="128"/>
        <v>85.714285714285708</v>
      </c>
      <c r="H549" s="1030">
        <v>626</v>
      </c>
      <c r="I549" s="1030"/>
      <c r="J549" s="1169">
        <f t="shared" si="129"/>
        <v>0</v>
      </c>
      <c r="K549" s="1027">
        <f t="shared" si="132"/>
        <v>633</v>
      </c>
      <c r="L549" s="1027">
        <f t="shared" si="133"/>
        <v>6</v>
      </c>
      <c r="M549" s="1170">
        <f t="shared" si="130"/>
        <v>0.94786729857819907</v>
      </c>
    </row>
    <row r="550" spans="1:13" ht="15">
      <c r="A550" s="79"/>
      <c r="C550" s="929" t="s">
        <v>1762</v>
      </c>
      <c r="D550" s="88" t="s">
        <v>3744</v>
      </c>
      <c r="E550" s="1030">
        <v>11</v>
      </c>
      <c r="F550" s="1030">
        <v>16</v>
      </c>
      <c r="G550" s="1169">
        <f t="shared" si="128"/>
        <v>145.45454545454547</v>
      </c>
      <c r="H550" s="1030">
        <v>14071</v>
      </c>
      <c r="I550" s="1030">
        <v>10457</v>
      </c>
      <c r="J550" s="1169">
        <f t="shared" si="129"/>
        <v>74.315969014284704</v>
      </c>
      <c r="K550" s="1027">
        <f t="shared" si="132"/>
        <v>14082</v>
      </c>
      <c r="L550" s="1027">
        <f t="shared" si="133"/>
        <v>10473</v>
      </c>
      <c r="M550" s="1170">
        <f t="shared" si="130"/>
        <v>74.371538133787823</v>
      </c>
    </row>
    <row r="551" spans="1:13" ht="15">
      <c r="A551" s="79"/>
      <c r="C551" s="929" t="s">
        <v>1877</v>
      </c>
      <c r="D551" s="88" t="s">
        <v>3877</v>
      </c>
      <c r="E551" s="1030">
        <v>12</v>
      </c>
      <c r="F551" s="1030">
        <v>9</v>
      </c>
      <c r="G551" s="1169">
        <f t="shared" si="128"/>
        <v>75</v>
      </c>
      <c r="H551" s="1030">
        <v>2617</v>
      </c>
      <c r="I551" s="1030">
        <v>2370</v>
      </c>
      <c r="J551" s="1169">
        <f t="shared" si="129"/>
        <v>90.561711883836452</v>
      </c>
      <c r="K551" s="1027">
        <f t="shared" si="132"/>
        <v>2629</v>
      </c>
      <c r="L551" s="1027">
        <f t="shared" si="133"/>
        <v>2379</v>
      </c>
      <c r="M551" s="1170">
        <f t="shared" si="130"/>
        <v>90.490680867249907</v>
      </c>
    </row>
    <row r="552" spans="1:13" ht="15">
      <c r="A552" s="79"/>
      <c r="C552" s="929" t="s">
        <v>1878</v>
      </c>
      <c r="D552" s="88" t="s">
        <v>3878</v>
      </c>
      <c r="E552" s="1030">
        <v>137</v>
      </c>
      <c r="F552" s="1030">
        <v>158</v>
      </c>
      <c r="G552" s="1169">
        <f t="shared" si="128"/>
        <v>115.32846715328466</v>
      </c>
      <c r="H552" s="1030">
        <v>19584</v>
      </c>
      <c r="I552" s="1030">
        <v>14282</v>
      </c>
      <c r="J552" s="1169">
        <f t="shared" si="129"/>
        <v>72.926879084967325</v>
      </c>
      <c r="K552" s="1027">
        <f t="shared" si="132"/>
        <v>19721</v>
      </c>
      <c r="L552" s="1027">
        <f t="shared" si="133"/>
        <v>14440</v>
      </c>
      <c r="M552" s="1170">
        <f t="shared" si="130"/>
        <v>73.221439075097621</v>
      </c>
    </row>
    <row r="553" spans="1:13" ht="26.25">
      <c r="A553" s="79"/>
      <c r="C553" s="929" t="s">
        <v>1763</v>
      </c>
      <c r="D553" s="954" t="s">
        <v>3745</v>
      </c>
      <c r="E553" s="1030">
        <v>172</v>
      </c>
      <c r="F553" s="1030">
        <v>173</v>
      </c>
      <c r="G553" s="1169">
        <f t="shared" si="128"/>
        <v>100.58139534883721</v>
      </c>
      <c r="H553" s="1030">
        <v>18960</v>
      </c>
      <c r="I553" s="1030">
        <v>13458</v>
      </c>
      <c r="J553" s="1169">
        <f t="shared" si="129"/>
        <v>70.981012658227854</v>
      </c>
      <c r="K553" s="1027">
        <f t="shared" si="132"/>
        <v>19132</v>
      </c>
      <c r="L553" s="1027">
        <f t="shared" si="133"/>
        <v>13631</v>
      </c>
      <c r="M553" s="1170">
        <f t="shared" si="130"/>
        <v>71.247125235208031</v>
      </c>
    </row>
    <row r="554" spans="1:13" ht="15">
      <c r="A554" s="79"/>
      <c r="C554" s="929" t="s">
        <v>1894</v>
      </c>
      <c r="D554" s="963" t="s">
        <v>5296</v>
      </c>
      <c r="E554" s="1030">
        <v>5</v>
      </c>
      <c r="F554" s="1030">
        <v>1</v>
      </c>
      <c r="G554" s="1169">
        <f t="shared" si="128"/>
        <v>20</v>
      </c>
      <c r="H554" s="1030">
        <v>3129</v>
      </c>
      <c r="I554" s="1030">
        <v>1757</v>
      </c>
      <c r="J554" s="1169">
        <f t="shared" si="129"/>
        <v>56.152125279642064</v>
      </c>
      <c r="K554" s="1027">
        <f t="shared" si="132"/>
        <v>3134</v>
      </c>
      <c r="L554" s="1027">
        <f t="shared" si="133"/>
        <v>1758</v>
      </c>
      <c r="M554" s="1170">
        <f t="shared" si="130"/>
        <v>56.094447989789408</v>
      </c>
    </row>
    <row r="555" spans="1:13" ht="15">
      <c r="A555" s="79"/>
      <c r="C555" s="929" t="s">
        <v>1765</v>
      </c>
      <c r="D555" s="938" t="s">
        <v>3754</v>
      </c>
      <c r="E555" s="1030">
        <v>2</v>
      </c>
      <c r="F555" s="1030"/>
      <c r="G555" s="1169">
        <f t="shared" si="128"/>
        <v>0</v>
      </c>
      <c r="H555" s="1030">
        <v>452</v>
      </c>
      <c r="I555" s="1030">
        <v>360</v>
      </c>
      <c r="J555" s="1169">
        <f t="shared" si="129"/>
        <v>79.646017699115049</v>
      </c>
      <c r="K555" s="1027">
        <f t="shared" si="132"/>
        <v>454</v>
      </c>
      <c r="L555" s="1027">
        <f t="shared" si="133"/>
        <v>360</v>
      </c>
      <c r="M555" s="1170">
        <f t="shared" si="130"/>
        <v>79.295154185022028</v>
      </c>
    </row>
    <row r="556" spans="1:13" ht="15">
      <c r="A556" s="79"/>
      <c r="C556" s="932" t="s">
        <v>1859</v>
      </c>
      <c r="D556" s="972" t="s">
        <v>3859</v>
      </c>
      <c r="E556" s="1030">
        <v>2</v>
      </c>
      <c r="F556" s="1030"/>
      <c r="G556" s="1169">
        <f t="shared" si="128"/>
        <v>0</v>
      </c>
      <c r="H556" s="1063">
        <v>303</v>
      </c>
      <c r="I556" s="1063">
        <v>280</v>
      </c>
      <c r="J556" s="1169">
        <f t="shared" si="129"/>
        <v>92.409240924092401</v>
      </c>
      <c r="K556" s="1027">
        <f t="shared" si="132"/>
        <v>305</v>
      </c>
      <c r="L556" s="1027">
        <f t="shared" si="133"/>
        <v>280</v>
      </c>
      <c r="M556" s="1170">
        <f t="shared" si="130"/>
        <v>91.803278688524586</v>
      </c>
    </row>
    <row r="557" spans="1:13" ht="15">
      <c r="A557" s="79"/>
      <c r="C557" s="932" t="s">
        <v>1970</v>
      </c>
      <c r="D557" s="933" t="s">
        <v>3966</v>
      </c>
      <c r="E557" s="1065">
        <v>24</v>
      </c>
      <c r="F557" s="1065">
        <v>13</v>
      </c>
      <c r="G557" s="1169">
        <f t="shared" si="128"/>
        <v>54.166666666666664</v>
      </c>
      <c r="H557" s="1030"/>
      <c r="I557" s="1030"/>
      <c r="J557" s="1169" t="e">
        <f t="shared" si="129"/>
        <v>#DIV/0!</v>
      </c>
      <c r="K557" s="1027">
        <f t="shared" si="132"/>
        <v>24</v>
      </c>
      <c r="L557" s="1027">
        <f t="shared" si="133"/>
        <v>13</v>
      </c>
      <c r="M557" s="1170">
        <f t="shared" si="130"/>
        <v>54.166666666666664</v>
      </c>
    </row>
    <row r="558" spans="1:13" ht="15">
      <c r="A558" s="79"/>
      <c r="C558" s="932" t="s">
        <v>1884</v>
      </c>
      <c r="D558" s="88" t="s">
        <v>3884</v>
      </c>
      <c r="E558" s="1030">
        <v>4</v>
      </c>
      <c r="F558" s="1030">
        <v>1</v>
      </c>
      <c r="G558" s="1169">
        <f t="shared" si="128"/>
        <v>25</v>
      </c>
      <c r="H558" s="1063">
        <v>2152</v>
      </c>
      <c r="I558" s="1063">
        <v>1830</v>
      </c>
      <c r="J558" s="1169">
        <f t="shared" si="129"/>
        <v>85.037174721189587</v>
      </c>
      <c r="K558" s="1027">
        <f t="shared" si="132"/>
        <v>2156</v>
      </c>
      <c r="L558" s="1027">
        <f t="shared" si="133"/>
        <v>1831</v>
      </c>
      <c r="M558" s="1170">
        <f t="shared" si="130"/>
        <v>84.92578849721707</v>
      </c>
    </row>
    <row r="559" spans="1:13" ht="15">
      <c r="A559" s="79"/>
      <c r="C559" s="932" t="s">
        <v>1772</v>
      </c>
      <c r="D559" s="956" t="s">
        <v>3748</v>
      </c>
      <c r="E559" s="1030">
        <v>2</v>
      </c>
      <c r="F559" s="1030">
        <v>1</v>
      </c>
      <c r="G559" s="1169">
        <f t="shared" si="128"/>
        <v>50</v>
      </c>
      <c r="H559" s="1063">
        <v>578</v>
      </c>
      <c r="I559" s="1063">
        <v>443</v>
      </c>
      <c r="J559" s="1169">
        <f t="shared" si="129"/>
        <v>76.643598615916957</v>
      </c>
      <c r="K559" s="1027">
        <f t="shared" si="132"/>
        <v>580</v>
      </c>
      <c r="L559" s="1027">
        <f t="shared" si="133"/>
        <v>444</v>
      </c>
      <c r="M559" s="1170">
        <f t="shared" si="130"/>
        <v>76.551724137931032</v>
      </c>
    </row>
    <row r="560" spans="1:13" ht="15">
      <c r="A560" s="79"/>
      <c r="C560" s="932" t="s">
        <v>1975</v>
      </c>
      <c r="D560" s="945" t="s">
        <v>3971</v>
      </c>
      <c r="E560" s="1030"/>
      <c r="F560" s="1030"/>
      <c r="G560" s="1169" t="e">
        <f t="shared" si="128"/>
        <v>#DIV/0!</v>
      </c>
      <c r="H560" s="1063"/>
      <c r="I560" s="1063"/>
      <c r="J560" s="1169" t="e">
        <f t="shared" si="129"/>
        <v>#DIV/0!</v>
      </c>
      <c r="K560" s="1027">
        <f t="shared" si="132"/>
        <v>0</v>
      </c>
      <c r="L560" s="1027">
        <f t="shared" si="133"/>
        <v>0</v>
      </c>
      <c r="M560" s="1170" t="e">
        <f t="shared" si="130"/>
        <v>#DIV/0!</v>
      </c>
    </row>
    <row r="561" spans="1:13" ht="15">
      <c r="A561" s="79"/>
      <c r="C561" s="932" t="s">
        <v>1946</v>
      </c>
      <c r="D561" s="88" t="s">
        <v>5333</v>
      </c>
      <c r="E561" s="1065">
        <v>3</v>
      </c>
      <c r="F561" s="1065"/>
      <c r="G561" s="1169">
        <f t="shared" si="128"/>
        <v>0</v>
      </c>
      <c r="H561" s="1063">
        <v>14</v>
      </c>
      <c r="I561" s="1063">
        <v>10</v>
      </c>
      <c r="J561" s="1169">
        <f t="shared" si="129"/>
        <v>71.428571428571431</v>
      </c>
      <c r="K561" s="1027">
        <f t="shared" si="132"/>
        <v>17</v>
      </c>
      <c r="L561" s="1027">
        <f t="shared" si="133"/>
        <v>10</v>
      </c>
      <c r="M561" s="1170">
        <f t="shared" si="130"/>
        <v>58.82352941176471</v>
      </c>
    </row>
    <row r="562" spans="1:13" ht="15">
      <c r="A562" s="79"/>
      <c r="C562" s="932" t="s">
        <v>1891</v>
      </c>
      <c r="D562" s="88" t="s">
        <v>3891</v>
      </c>
      <c r="E562" s="1065">
        <v>15</v>
      </c>
      <c r="F562" s="1065">
        <v>20</v>
      </c>
      <c r="G562" s="1169">
        <f t="shared" si="128"/>
        <v>133.33333333333331</v>
      </c>
      <c r="H562" s="1063">
        <v>6403</v>
      </c>
      <c r="I562" s="1063">
        <v>5119</v>
      </c>
      <c r="J562" s="1169">
        <f t="shared" si="129"/>
        <v>79.946899890676249</v>
      </c>
      <c r="K562" s="1027">
        <f t="shared" si="132"/>
        <v>6418</v>
      </c>
      <c r="L562" s="1027">
        <f t="shared" si="133"/>
        <v>5139</v>
      </c>
      <c r="M562" s="1170">
        <f t="shared" si="130"/>
        <v>80.071673418510443</v>
      </c>
    </row>
    <row r="563" spans="1:13" ht="15">
      <c r="A563" s="79"/>
      <c r="C563" s="932" t="s">
        <v>1760</v>
      </c>
      <c r="D563" s="940" t="s">
        <v>3755</v>
      </c>
      <c r="E563" s="1065">
        <v>7</v>
      </c>
      <c r="F563" s="1065">
        <v>8</v>
      </c>
      <c r="G563" s="1169">
        <f t="shared" si="128"/>
        <v>114.28571428571428</v>
      </c>
      <c r="H563" s="1063">
        <v>502</v>
      </c>
      <c r="I563" s="1063">
        <v>336</v>
      </c>
      <c r="J563" s="1169">
        <f t="shared" si="129"/>
        <v>66.932270916334659</v>
      </c>
      <c r="K563" s="1027">
        <f t="shared" ref="K563:K594" si="134">E563+H563</f>
        <v>509</v>
      </c>
      <c r="L563" s="1027">
        <f t="shared" ref="L563:L594" si="135">F563+I563</f>
        <v>344</v>
      </c>
      <c r="M563" s="1170">
        <f t="shared" si="130"/>
        <v>67.583497053045178</v>
      </c>
    </row>
    <row r="564" spans="1:13" ht="26.25">
      <c r="A564" s="79"/>
      <c r="C564" s="932" t="s">
        <v>1769</v>
      </c>
      <c r="D564" s="938" t="s">
        <v>3752</v>
      </c>
      <c r="E564" s="1065">
        <v>2</v>
      </c>
      <c r="F564" s="1065"/>
      <c r="G564" s="1169">
        <f t="shared" si="128"/>
        <v>0</v>
      </c>
      <c r="H564" s="1063">
        <v>135</v>
      </c>
      <c r="I564" s="1063">
        <v>125</v>
      </c>
      <c r="J564" s="1169">
        <f t="shared" si="129"/>
        <v>92.592592592592595</v>
      </c>
      <c r="K564" s="1027">
        <f t="shared" si="134"/>
        <v>137</v>
      </c>
      <c r="L564" s="1027">
        <f t="shared" si="135"/>
        <v>125</v>
      </c>
      <c r="M564" s="1170">
        <f t="shared" si="130"/>
        <v>91.240875912408754</v>
      </c>
    </row>
    <row r="565" spans="1:13" ht="15">
      <c r="A565" s="79"/>
      <c r="C565" s="973">
        <v>1111</v>
      </c>
      <c r="D565" s="88" t="s">
        <v>3879</v>
      </c>
      <c r="E565" s="1065">
        <v>14</v>
      </c>
      <c r="F565" s="1065">
        <v>11</v>
      </c>
      <c r="G565" s="1169">
        <f t="shared" si="128"/>
        <v>78.571428571428569</v>
      </c>
      <c r="H565" s="1063">
        <v>1307</v>
      </c>
      <c r="I565" s="1063">
        <v>1071</v>
      </c>
      <c r="J565" s="1169">
        <f t="shared" si="129"/>
        <v>81.943381790359609</v>
      </c>
      <c r="K565" s="1027">
        <f t="shared" si="134"/>
        <v>1321</v>
      </c>
      <c r="L565" s="1027">
        <f t="shared" si="135"/>
        <v>1082</v>
      </c>
      <c r="M565" s="1170">
        <f t="shared" si="130"/>
        <v>81.907645722937175</v>
      </c>
    </row>
    <row r="566" spans="1:13" ht="15">
      <c r="A566" s="79"/>
      <c r="C566" s="932" t="s">
        <v>1880</v>
      </c>
      <c r="D566" s="88" t="s">
        <v>3880</v>
      </c>
      <c r="E566" s="1065">
        <v>8</v>
      </c>
      <c r="F566" s="1065">
        <v>5</v>
      </c>
      <c r="G566" s="1169">
        <f t="shared" si="128"/>
        <v>62.5</v>
      </c>
      <c r="H566" s="1063">
        <v>751</v>
      </c>
      <c r="I566" s="1063">
        <v>284</v>
      </c>
      <c r="J566" s="1169">
        <f t="shared" si="129"/>
        <v>37.816245006657788</v>
      </c>
      <c r="K566" s="1027">
        <f t="shared" si="134"/>
        <v>759</v>
      </c>
      <c r="L566" s="1027">
        <f t="shared" si="135"/>
        <v>289</v>
      </c>
      <c r="M566" s="1170">
        <f t="shared" si="130"/>
        <v>38.076416337285899</v>
      </c>
    </row>
    <row r="567" spans="1:13" ht="15">
      <c r="A567" s="79"/>
      <c r="C567" s="929" t="s">
        <v>1892</v>
      </c>
      <c r="D567" s="88" t="s">
        <v>3892</v>
      </c>
      <c r="E567" s="1065">
        <v>4</v>
      </c>
      <c r="F567" s="1065">
        <v>3</v>
      </c>
      <c r="G567" s="1169">
        <f t="shared" si="128"/>
        <v>75</v>
      </c>
      <c r="H567" s="1063">
        <v>848</v>
      </c>
      <c r="I567" s="1063">
        <v>809</v>
      </c>
      <c r="J567" s="1169">
        <f t="shared" si="129"/>
        <v>95.40094339622641</v>
      </c>
      <c r="K567" s="1027">
        <f t="shared" si="134"/>
        <v>852</v>
      </c>
      <c r="L567" s="1027">
        <f t="shared" si="135"/>
        <v>812</v>
      </c>
      <c r="M567" s="1170">
        <f t="shared" si="130"/>
        <v>95.305164319248831</v>
      </c>
    </row>
    <row r="568" spans="1:13" ht="15">
      <c r="A568" s="79"/>
      <c r="C568" s="932" t="s">
        <v>1764</v>
      </c>
      <c r="D568" s="940" t="s">
        <v>3760</v>
      </c>
      <c r="E568" s="1065">
        <v>12</v>
      </c>
      <c r="F568" s="1065">
        <v>20</v>
      </c>
      <c r="G568" s="1169">
        <f t="shared" si="128"/>
        <v>166.66666666666669</v>
      </c>
      <c r="H568" s="1063">
        <v>11697</v>
      </c>
      <c r="I568" s="1063">
        <v>8686</v>
      </c>
      <c r="J568" s="1169">
        <f t="shared" si="129"/>
        <v>74.258356843635127</v>
      </c>
      <c r="K568" s="1027">
        <f t="shared" si="134"/>
        <v>11709</v>
      </c>
      <c r="L568" s="1027">
        <f t="shared" si="135"/>
        <v>8706</v>
      </c>
      <c r="M568" s="1170">
        <f t="shared" si="130"/>
        <v>74.353061747373815</v>
      </c>
    </row>
    <row r="569" spans="1:13" ht="26.25">
      <c r="A569" s="79"/>
      <c r="C569" s="932" t="s">
        <v>1766</v>
      </c>
      <c r="D569" s="933" t="s">
        <v>3746</v>
      </c>
      <c r="E569" s="1065">
        <v>73</v>
      </c>
      <c r="F569" s="1065">
        <v>108</v>
      </c>
      <c r="G569" s="1169">
        <f t="shared" si="128"/>
        <v>147.94520547945206</v>
      </c>
      <c r="H569" s="1063">
        <v>21731</v>
      </c>
      <c r="I569" s="1063">
        <v>14286</v>
      </c>
      <c r="J569" s="1169">
        <f t="shared" si="129"/>
        <v>65.740186829874375</v>
      </c>
      <c r="K569" s="1027">
        <f t="shared" si="134"/>
        <v>21804</v>
      </c>
      <c r="L569" s="1027">
        <f t="shared" si="135"/>
        <v>14394</v>
      </c>
      <c r="M569" s="1170">
        <f t="shared" si="130"/>
        <v>66.015410016510728</v>
      </c>
    </row>
    <row r="570" spans="1:13" ht="15">
      <c r="A570" s="79"/>
      <c r="C570" s="973">
        <v>260076</v>
      </c>
      <c r="D570" s="88" t="s">
        <v>3937</v>
      </c>
      <c r="E570" s="1030">
        <v>2</v>
      </c>
      <c r="F570" s="1030"/>
      <c r="G570" s="1169">
        <f t="shared" si="128"/>
        <v>0</v>
      </c>
      <c r="H570" s="1063">
        <v>26</v>
      </c>
      <c r="I570" s="1063">
        <v>1</v>
      </c>
      <c r="J570" s="1169">
        <f t="shared" si="129"/>
        <v>3.8461538461538463</v>
      </c>
      <c r="K570" s="1027">
        <f t="shared" si="134"/>
        <v>28</v>
      </c>
      <c r="L570" s="1027">
        <f t="shared" si="135"/>
        <v>1</v>
      </c>
      <c r="M570" s="1170">
        <f t="shared" si="130"/>
        <v>3.5714285714285712</v>
      </c>
    </row>
    <row r="571" spans="1:13" ht="15">
      <c r="A571" s="79"/>
      <c r="C571" s="973">
        <v>600349</v>
      </c>
      <c r="D571" s="88" t="s">
        <v>3898</v>
      </c>
      <c r="E571" s="1030">
        <v>2</v>
      </c>
      <c r="F571" s="1030"/>
      <c r="G571" s="1169">
        <f t="shared" si="128"/>
        <v>0</v>
      </c>
      <c r="H571" s="1063">
        <v>65</v>
      </c>
      <c r="I571" s="1063">
        <v>4</v>
      </c>
      <c r="J571" s="1169">
        <f t="shared" si="129"/>
        <v>6.1538461538461542</v>
      </c>
      <c r="K571" s="1027">
        <f t="shared" si="134"/>
        <v>67</v>
      </c>
      <c r="L571" s="1027">
        <f t="shared" si="135"/>
        <v>4</v>
      </c>
      <c r="M571" s="1170">
        <f t="shared" si="130"/>
        <v>5.9701492537313428</v>
      </c>
    </row>
    <row r="572" spans="1:13" ht="15">
      <c r="A572" s="79"/>
      <c r="C572" s="932" t="s">
        <v>1971</v>
      </c>
      <c r="D572" s="945" t="s">
        <v>3967</v>
      </c>
      <c r="E572" s="1030">
        <v>2</v>
      </c>
      <c r="F572" s="1030">
        <v>1</v>
      </c>
      <c r="G572" s="1169">
        <f t="shared" si="128"/>
        <v>50</v>
      </c>
      <c r="H572" s="1063">
        <v>7</v>
      </c>
      <c r="I572" s="1063">
        <v>2</v>
      </c>
      <c r="J572" s="1169">
        <f t="shared" si="129"/>
        <v>28.571428571428569</v>
      </c>
      <c r="K572" s="1027">
        <f t="shared" si="134"/>
        <v>9</v>
      </c>
      <c r="L572" s="1027">
        <f t="shared" si="135"/>
        <v>3</v>
      </c>
      <c r="M572" s="1170">
        <f t="shared" si="130"/>
        <v>33.333333333333329</v>
      </c>
    </row>
    <row r="573" spans="1:13" ht="15">
      <c r="A573" s="79"/>
      <c r="C573" s="932" t="s">
        <v>1885</v>
      </c>
      <c r="D573" s="933" t="s">
        <v>3885</v>
      </c>
      <c r="E573" s="1030">
        <v>2</v>
      </c>
      <c r="F573" s="1030"/>
      <c r="G573" s="1169">
        <f t="shared" si="128"/>
        <v>0</v>
      </c>
      <c r="H573" s="1063">
        <v>3</v>
      </c>
      <c r="I573" s="1063">
        <v>1</v>
      </c>
      <c r="J573" s="1169">
        <f t="shared" si="129"/>
        <v>33.333333333333329</v>
      </c>
      <c r="K573" s="1027">
        <f t="shared" si="134"/>
        <v>5</v>
      </c>
      <c r="L573" s="1027">
        <f t="shared" si="135"/>
        <v>1</v>
      </c>
      <c r="M573" s="1170">
        <f t="shared" si="130"/>
        <v>20</v>
      </c>
    </row>
    <row r="574" spans="1:13" ht="15">
      <c r="A574" s="79"/>
      <c r="C574" s="932" t="s">
        <v>1886</v>
      </c>
      <c r="D574" s="88" t="s">
        <v>3886</v>
      </c>
      <c r="E574" s="1030">
        <v>2</v>
      </c>
      <c r="F574" s="1030"/>
      <c r="G574" s="1169">
        <f t="shared" si="128"/>
        <v>0</v>
      </c>
      <c r="H574" s="1063">
        <v>7</v>
      </c>
      <c r="I574" s="1063">
        <v>2</v>
      </c>
      <c r="J574" s="1169">
        <f t="shared" si="129"/>
        <v>28.571428571428569</v>
      </c>
      <c r="K574" s="1027">
        <f t="shared" si="134"/>
        <v>9</v>
      </c>
      <c r="L574" s="1027">
        <f t="shared" si="135"/>
        <v>2</v>
      </c>
      <c r="M574" s="1170">
        <f t="shared" si="130"/>
        <v>22.222222222222221</v>
      </c>
    </row>
    <row r="575" spans="1:13" ht="15">
      <c r="A575" s="79"/>
      <c r="C575" s="974" t="s">
        <v>1945</v>
      </c>
      <c r="D575" s="88" t="s">
        <v>3940</v>
      </c>
      <c r="E575" s="1030">
        <v>2</v>
      </c>
      <c r="F575" s="1030"/>
      <c r="G575" s="1169">
        <f t="shared" si="128"/>
        <v>0</v>
      </c>
      <c r="H575" s="1063">
        <v>1</v>
      </c>
      <c r="I575" s="1063"/>
      <c r="J575" s="1169">
        <f t="shared" si="129"/>
        <v>0</v>
      </c>
      <c r="K575" s="1027">
        <f t="shared" si="134"/>
        <v>3</v>
      </c>
      <c r="L575" s="1027">
        <f t="shared" si="135"/>
        <v>0</v>
      </c>
      <c r="M575" s="1170">
        <f t="shared" si="130"/>
        <v>0</v>
      </c>
    </row>
    <row r="576" spans="1:13" ht="15">
      <c r="A576" s="79"/>
      <c r="C576" s="932" t="s">
        <v>1929</v>
      </c>
      <c r="D576" s="963" t="s">
        <v>3925</v>
      </c>
      <c r="E576" s="1030">
        <v>3</v>
      </c>
      <c r="F576" s="1030">
        <v>1</v>
      </c>
      <c r="G576" s="1169">
        <f t="shared" si="128"/>
        <v>33.333333333333329</v>
      </c>
      <c r="H576" s="1063">
        <v>2455</v>
      </c>
      <c r="I576" s="1063">
        <v>787</v>
      </c>
      <c r="J576" s="1169">
        <f t="shared" si="129"/>
        <v>32.057026476578407</v>
      </c>
      <c r="K576" s="1027">
        <f t="shared" si="134"/>
        <v>2458</v>
      </c>
      <c r="L576" s="1027">
        <f t="shared" si="135"/>
        <v>788</v>
      </c>
      <c r="M576" s="1170">
        <f t="shared" si="130"/>
        <v>32.058584214808789</v>
      </c>
    </row>
    <row r="577" spans="1:13" ht="15">
      <c r="A577" s="79"/>
      <c r="C577" s="932" t="s">
        <v>1902</v>
      </c>
      <c r="D577" s="957" t="s">
        <v>3900</v>
      </c>
      <c r="E577" s="1030">
        <v>2</v>
      </c>
      <c r="F577" s="1030"/>
      <c r="G577" s="1169">
        <f t="shared" si="128"/>
        <v>0</v>
      </c>
      <c r="H577" s="1063">
        <v>1</v>
      </c>
      <c r="I577" s="1063"/>
      <c r="J577" s="1169">
        <f t="shared" si="129"/>
        <v>0</v>
      </c>
      <c r="K577" s="1027">
        <f t="shared" si="134"/>
        <v>3</v>
      </c>
      <c r="L577" s="1027">
        <f t="shared" si="135"/>
        <v>0</v>
      </c>
      <c r="M577" s="1170">
        <f t="shared" si="130"/>
        <v>0</v>
      </c>
    </row>
    <row r="578" spans="1:13" ht="15">
      <c r="A578" s="79"/>
      <c r="C578" s="932" t="s">
        <v>1768</v>
      </c>
      <c r="D578" s="940" t="s">
        <v>3759</v>
      </c>
      <c r="E578" s="1030">
        <v>2</v>
      </c>
      <c r="F578" s="1030"/>
      <c r="G578" s="1169">
        <f t="shared" si="128"/>
        <v>0</v>
      </c>
      <c r="H578" s="1063">
        <v>179</v>
      </c>
      <c r="I578" s="1063">
        <v>134</v>
      </c>
      <c r="J578" s="1169">
        <f t="shared" si="129"/>
        <v>74.860335195530723</v>
      </c>
      <c r="K578" s="1027">
        <f t="shared" si="134"/>
        <v>181</v>
      </c>
      <c r="L578" s="1027">
        <f t="shared" si="135"/>
        <v>134</v>
      </c>
      <c r="M578" s="1170">
        <f t="shared" si="130"/>
        <v>74.033149171270722</v>
      </c>
    </row>
    <row r="579" spans="1:13" ht="15">
      <c r="A579" s="79"/>
      <c r="C579" s="925" t="s">
        <v>1773</v>
      </c>
      <c r="D579" s="88" t="s">
        <v>3750</v>
      </c>
      <c r="E579" s="1065">
        <v>5</v>
      </c>
      <c r="F579" s="1065">
        <v>9</v>
      </c>
      <c r="G579" s="1169">
        <f t="shared" si="128"/>
        <v>180</v>
      </c>
      <c r="H579" s="1063">
        <v>1967</v>
      </c>
      <c r="I579" s="1063">
        <v>1565</v>
      </c>
      <c r="J579" s="1169">
        <f t="shared" si="129"/>
        <v>79.562785968479915</v>
      </c>
      <c r="K579" s="1027">
        <f t="shared" si="134"/>
        <v>1972</v>
      </c>
      <c r="L579" s="1027">
        <f t="shared" si="135"/>
        <v>1574</v>
      </c>
      <c r="M579" s="1170">
        <f t="shared" si="130"/>
        <v>79.817444219066942</v>
      </c>
    </row>
    <row r="580" spans="1:13" ht="15">
      <c r="A580" s="79"/>
      <c r="C580" s="974" t="s">
        <v>1921</v>
      </c>
      <c r="D580" s="959" t="s">
        <v>5331</v>
      </c>
      <c r="E580" s="1065">
        <v>2</v>
      </c>
      <c r="F580" s="1065">
        <v>3</v>
      </c>
      <c r="G580" s="1169">
        <f t="shared" si="128"/>
        <v>150</v>
      </c>
      <c r="H580" s="1063">
        <v>3453</v>
      </c>
      <c r="I580" s="1063">
        <v>2470</v>
      </c>
      <c r="J580" s="1169">
        <f t="shared" si="129"/>
        <v>71.532001158412967</v>
      </c>
      <c r="K580" s="1027">
        <f t="shared" si="134"/>
        <v>3455</v>
      </c>
      <c r="L580" s="1027">
        <f t="shared" si="135"/>
        <v>2473</v>
      </c>
      <c r="M580" s="1170">
        <f t="shared" si="130"/>
        <v>71.577424023154848</v>
      </c>
    </row>
    <row r="581" spans="1:13" ht="26.25">
      <c r="A581" s="79"/>
      <c r="C581" s="925" t="s">
        <v>1767</v>
      </c>
      <c r="D581" s="963" t="s">
        <v>3749</v>
      </c>
      <c r="E581" s="1030"/>
      <c r="F581" s="1030"/>
      <c r="G581" s="1169" t="e">
        <f t="shared" si="128"/>
        <v>#DIV/0!</v>
      </c>
      <c r="H581" s="1063">
        <v>1</v>
      </c>
      <c r="I581" s="1063"/>
      <c r="J581" s="1169">
        <f t="shared" si="129"/>
        <v>0</v>
      </c>
      <c r="K581" s="1027">
        <f t="shared" si="134"/>
        <v>1</v>
      </c>
      <c r="L581" s="1027">
        <f t="shared" si="135"/>
        <v>0</v>
      </c>
      <c r="M581" s="1170">
        <f t="shared" si="130"/>
        <v>0</v>
      </c>
    </row>
    <row r="582" spans="1:13" ht="26.25">
      <c r="A582" s="79"/>
      <c r="C582" s="925" t="s">
        <v>1896</v>
      </c>
      <c r="D582" s="88" t="s">
        <v>3894</v>
      </c>
      <c r="E582" s="1030"/>
      <c r="F582" s="1030"/>
      <c r="G582" s="1169" t="e">
        <f t="shared" si="128"/>
        <v>#DIV/0!</v>
      </c>
      <c r="H582" s="1063"/>
      <c r="I582" s="1063">
        <v>6</v>
      </c>
      <c r="J582" s="1169" t="e">
        <f t="shared" si="129"/>
        <v>#DIV/0!</v>
      </c>
      <c r="K582" s="1027">
        <f t="shared" si="134"/>
        <v>0</v>
      </c>
      <c r="L582" s="1027">
        <f t="shared" si="135"/>
        <v>6</v>
      </c>
      <c r="M582" s="1170" t="e">
        <f t="shared" si="130"/>
        <v>#DIV/0!</v>
      </c>
    </row>
    <row r="583" spans="1:13" ht="15">
      <c r="A583" s="79"/>
      <c r="C583" s="974" t="s">
        <v>2043</v>
      </c>
      <c r="D583" s="963" t="s">
        <v>4047</v>
      </c>
      <c r="E583" s="1030"/>
      <c r="F583" s="1030"/>
      <c r="G583" s="1169" t="e">
        <f t="shared" si="128"/>
        <v>#DIV/0!</v>
      </c>
      <c r="H583" s="1063">
        <v>2</v>
      </c>
      <c r="I583" s="1063">
        <v>3</v>
      </c>
      <c r="J583" s="1169">
        <f t="shared" si="129"/>
        <v>150</v>
      </c>
      <c r="K583" s="1027">
        <f t="shared" si="134"/>
        <v>2</v>
      </c>
      <c r="L583" s="1027">
        <f t="shared" si="135"/>
        <v>3</v>
      </c>
      <c r="M583" s="1170">
        <f t="shared" si="130"/>
        <v>150</v>
      </c>
    </row>
    <row r="584" spans="1:13" ht="15">
      <c r="A584" s="79"/>
      <c r="C584" s="974" t="s">
        <v>1887</v>
      </c>
      <c r="D584" s="88" t="s">
        <v>3887</v>
      </c>
      <c r="E584" s="1030">
        <v>2</v>
      </c>
      <c r="F584" s="1030"/>
      <c r="G584" s="1169">
        <f t="shared" si="128"/>
        <v>0</v>
      </c>
      <c r="H584" s="1063">
        <v>4</v>
      </c>
      <c r="I584" s="1063">
        <v>2</v>
      </c>
      <c r="J584" s="1169">
        <f t="shared" si="129"/>
        <v>50</v>
      </c>
      <c r="K584" s="1027">
        <f t="shared" si="134"/>
        <v>6</v>
      </c>
      <c r="L584" s="1027">
        <f t="shared" si="135"/>
        <v>2</v>
      </c>
      <c r="M584" s="1170">
        <f t="shared" si="130"/>
        <v>33.333333333333329</v>
      </c>
    </row>
    <row r="585" spans="1:13" ht="15">
      <c r="A585" s="79"/>
      <c r="C585" s="929" t="s">
        <v>2044</v>
      </c>
      <c r="D585" s="933" t="s">
        <v>4048</v>
      </c>
      <c r="E585" s="1030">
        <v>2</v>
      </c>
      <c r="F585" s="1030"/>
      <c r="G585" s="1169">
        <f t="shared" si="128"/>
        <v>0</v>
      </c>
      <c r="H585" s="1030">
        <v>1</v>
      </c>
      <c r="I585" s="1030"/>
      <c r="J585" s="1169">
        <f t="shared" si="129"/>
        <v>0</v>
      </c>
      <c r="K585" s="1027">
        <f t="shared" si="134"/>
        <v>3</v>
      </c>
      <c r="L585" s="1027">
        <f t="shared" si="135"/>
        <v>0</v>
      </c>
      <c r="M585" s="1170">
        <f t="shared" si="130"/>
        <v>0</v>
      </c>
    </row>
    <row r="586" spans="1:13" ht="15">
      <c r="A586" s="79"/>
      <c r="C586" s="929" t="s">
        <v>1965</v>
      </c>
      <c r="D586" s="945" t="s">
        <v>3961</v>
      </c>
      <c r="E586" s="1030">
        <v>2</v>
      </c>
      <c r="F586" s="1030"/>
      <c r="G586" s="1169">
        <f t="shared" si="128"/>
        <v>0</v>
      </c>
      <c r="H586" s="1030">
        <v>15</v>
      </c>
      <c r="I586" s="1030">
        <v>24</v>
      </c>
      <c r="J586" s="1169">
        <f t="shared" si="129"/>
        <v>160</v>
      </c>
      <c r="K586" s="1027">
        <f t="shared" si="134"/>
        <v>17</v>
      </c>
      <c r="L586" s="1027">
        <f t="shared" si="135"/>
        <v>24</v>
      </c>
      <c r="M586" s="1170">
        <f t="shared" si="130"/>
        <v>141.1764705882353</v>
      </c>
    </row>
    <row r="587" spans="1:13" ht="15">
      <c r="A587" s="79"/>
      <c r="C587" s="929" t="s">
        <v>2045</v>
      </c>
      <c r="D587" s="933" t="s">
        <v>4049</v>
      </c>
      <c r="E587" s="1030"/>
      <c r="F587" s="1030"/>
      <c r="G587" s="1169" t="e">
        <f t="shared" si="128"/>
        <v>#DIV/0!</v>
      </c>
      <c r="H587" s="1030"/>
      <c r="I587" s="1030"/>
      <c r="J587" s="1169" t="e">
        <f t="shared" si="129"/>
        <v>#DIV/0!</v>
      </c>
      <c r="K587" s="1027">
        <f t="shared" si="134"/>
        <v>0</v>
      </c>
      <c r="L587" s="1027">
        <f t="shared" si="135"/>
        <v>0</v>
      </c>
      <c r="M587" s="1170" t="e">
        <f t="shared" si="130"/>
        <v>#DIV/0!</v>
      </c>
    </row>
    <row r="588" spans="1:13" ht="15">
      <c r="A588" s="79"/>
      <c r="C588" s="975" t="s">
        <v>1972</v>
      </c>
      <c r="D588" s="945" t="s">
        <v>3968</v>
      </c>
      <c r="E588" s="1030">
        <v>2</v>
      </c>
      <c r="F588" s="1030">
        <v>1</v>
      </c>
      <c r="G588" s="1169">
        <f t="shared" si="128"/>
        <v>50</v>
      </c>
      <c r="H588" s="1030">
        <v>16</v>
      </c>
      <c r="I588" s="1030">
        <v>15</v>
      </c>
      <c r="J588" s="1169">
        <f t="shared" si="129"/>
        <v>93.75</v>
      </c>
      <c r="K588" s="1027">
        <f t="shared" si="134"/>
        <v>18</v>
      </c>
      <c r="L588" s="1027">
        <f t="shared" si="135"/>
        <v>16</v>
      </c>
      <c r="M588" s="1170">
        <f t="shared" si="130"/>
        <v>88.888888888888886</v>
      </c>
    </row>
    <row r="589" spans="1:13" ht="15">
      <c r="A589" s="79"/>
      <c r="C589" s="925" t="s">
        <v>1915</v>
      </c>
      <c r="D589" s="948" t="s">
        <v>3913</v>
      </c>
      <c r="E589" s="1030"/>
      <c r="F589" s="1030"/>
      <c r="G589" s="1169" t="e">
        <f t="shared" si="128"/>
        <v>#DIV/0!</v>
      </c>
      <c r="H589" s="1030">
        <v>5</v>
      </c>
      <c r="I589" s="1030">
        <v>7</v>
      </c>
      <c r="J589" s="1169">
        <f t="shared" si="129"/>
        <v>140</v>
      </c>
      <c r="K589" s="1027">
        <f t="shared" si="134"/>
        <v>5</v>
      </c>
      <c r="L589" s="1027">
        <f t="shared" si="135"/>
        <v>7</v>
      </c>
      <c r="M589" s="1170">
        <f t="shared" si="130"/>
        <v>140</v>
      </c>
    </row>
    <row r="590" spans="1:13" ht="15">
      <c r="A590" s="79"/>
      <c r="C590" s="975">
        <v>340231</v>
      </c>
      <c r="D590" s="933" t="s">
        <v>4050</v>
      </c>
      <c r="E590" s="1030"/>
      <c r="F590" s="1030"/>
      <c r="G590" s="1169" t="e">
        <f t="shared" si="128"/>
        <v>#DIV/0!</v>
      </c>
      <c r="H590" s="1030"/>
      <c r="I590" s="1030"/>
      <c r="J590" s="1169" t="e">
        <f t="shared" si="129"/>
        <v>#DIV/0!</v>
      </c>
      <c r="K590" s="1027">
        <f t="shared" si="134"/>
        <v>0</v>
      </c>
      <c r="L590" s="1027">
        <f t="shared" si="135"/>
        <v>0</v>
      </c>
      <c r="M590" s="1170" t="e">
        <f t="shared" si="130"/>
        <v>#DIV/0!</v>
      </c>
    </row>
    <row r="591" spans="1:13" ht="15">
      <c r="A591" s="79"/>
      <c r="C591" s="929" t="s">
        <v>2046</v>
      </c>
      <c r="D591" s="933" t="s">
        <v>4051</v>
      </c>
      <c r="E591" s="1030">
        <v>2</v>
      </c>
      <c r="F591" s="1030"/>
      <c r="G591" s="1169">
        <f t="shared" si="128"/>
        <v>0</v>
      </c>
      <c r="H591" s="1030">
        <v>1</v>
      </c>
      <c r="I591" s="1030"/>
      <c r="J591" s="1169">
        <f t="shared" si="129"/>
        <v>0</v>
      </c>
      <c r="K591" s="1027">
        <f t="shared" si="134"/>
        <v>3</v>
      </c>
      <c r="L591" s="1027">
        <f t="shared" si="135"/>
        <v>0</v>
      </c>
      <c r="M591" s="1170">
        <f t="shared" si="130"/>
        <v>0</v>
      </c>
    </row>
    <row r="592" spans="1:13" ht="15">
      <c r="A592" s="79"/>
      <c r="C592" s="929" t="s">
        <v>1917</v>
      </c>
      <c r="D592" s="948" t="s">
        <v>3915</v>
      </c>
      <c r="E592" s="1030">
        <v>2</v>
      </c>
      <c r="F592" s="1030"/>
      <c r="G592" s="1169">
        <f t="shared" ref="G592:G640" si="136">SUM(F592/E592*100)</f>
        <v>0</v>
      </c>
      <c r="H592" s="1030">
        <v>7</v>
      </c>
      <c r="I592" s="1030">
        <v>7</v>
      </c>
      <c r="J592" s="1169">
        <f t="shared" ref="J592:J640" si="137">SUM(I592/H592*100)</f>
        <v>100</v>
      </c>
      <c r="K592" s="1027">
        <f t="shared" si="134"/>
        <v>9</v>
      </c>
      <c r="L592" s="1027">
        <f t="shared" si="135"/>
        <v>7</v>
      </c>
      <c r="M592" s="1170">
        <f t="shared" ref="M592:M640" si="138">SUM(L592/K592*100)</f>
        <v>77.777777777777786</v>
      </c>
    </row>
    <row r="593" spans="1:13" ht="15">
      <c r="A593" s="79"/>
      <c r="C593" s="929" t="s">
        <v>2047</v>
      </c>
      <c r="D593" s="933" t="s">
        <v>4052</v>
      </c>
      <c r="E593" s="1030">
        <v>2</v>
      </c>
      <c r="F593" s="1030"/>
      <c r="G593" s="1169">
        <f t="shared" si="136"/>
        <v>0</v>
      </c>
      <c r="H593" s="1030">
        <v>1</v>
      </c>
      <c r="I593" s="1030"/>
      <c r="J593" s="1169">
        <f t="shared" si="137"/>
        <v>0</v>
      </c>
      <c r="K593" s="1027">
        <f t="shared" si="134"/>
        <v>3</v>
      </c>
      <c r="L593" s="1027">
        <f t="shared" si="135"/>
        <v>0</v>
      </c>
      <c r="M593" s="1170">
        <f t="shared" si="138"/>
        <v>0</v>
      </c>
    </row>
    <row r="594" spans="1:13" ht="15">
      <c r="A594" s="79"/>
      <c r="C594" s="929" t="s">
        <v>1918</v>
      </c>
      <c r="D594" s="948" t="s">
        <v>3916</v>
      </c>
      <c r="E594" s="1030"/>
      <c r="F594" s="1030"/>
      <c r="G594" s="1169" t="e">
        <f t="shared" si="136"/>
        <v>#DIV/0!</v>
      </c>
      <c r="H594" s="1030">
        <v>10</v>
      </c>
      <c r="I594" s="1030">
        <v>8</v>
      </c>
      <c r="J594" s="1169">
        <f t="shared" si="137"/>
        <v>80</v>
      </c>
      <c r="K594" s="1027">
        <f t="shared" si="134"/>
        <v>10</v>
      </c>
      <c r="L594" s="1027">
        <f t="shared" si="135"/>
        <v>8</v>
      </c>
      <c r="M594" s="1170">
        <f t="shared" si="138"/>
        <v>80</v>
      </c>
    </row>
    <row r="595" spans="1:13" ht="15">
      <c r="A595" s="79"/>
      <c r="C595" s="929" t="s">
        <v>1932</v>
      </c>
      <c r="D595" s="1036" t="s">
        <v>3928</v>
      </c>
      <c r="E595" s="1030"/>
      <c r="F595" s="1030"/>
      <c r="G595" s="1169" t="e">
        <f t="shared" si="136"/>
        <v>#DIV/0!</v>
      </c>
      <c r="H595" s="1030">
        <v>4</v>
      </c>
      <c r="I595" s="1030">
        <v>1</v>
      </c>
      <c r="J595" s="1169">
        <f t="shared" si="137"/>
        <v>25</v>
      </c>
      <c r="K595" s="1027">
        <f t="shared" ref="K595:K626" si="139">E595+H595</f>
        <v>4</v>
      </c>
      <c r="L595" s="1027">
        <f t="shared" ref="L595:L626" si="140">F595+I595</f>
        <v>1</v>
      </c>
      <c r="M595" s="1170">
        <f t="shared" si="138"/>
        <v>25</v>
      </c>
    </row>
    <row r="596" spans="1:13" ht="29.25">
      <c r="A596" s="79"/>
      <c r="C596" s="932" t="s">
        <v>2048</v>
      </c>
      <c r="D596" s="972" t="s">
        <v>4053</v>
      </c>
      <c r="E596" s="1030"/>
      <c r="F596" s="1030"/>
      <c r="G596" s="1169" t="e">
        <f t="shared" si="136"/>
        <v>#DIV/0!</v>
      </c>
      <c r="H596" s="1063"/>
      <c r="I596" s="1063"/>
      <c r="J596" s="1169" t="e">
        <f t="shared" si="137"/>
        <v>#DIV/0!</v>
      </c>
      <c r="K596" s="1027">
        <f t="shared" si="139"/>
        <v>0</v>
      </c>
      <c r="L596" s="1027">
        <f t="shared" si="140"/>
        <v>0</v>
      </c>
      <c r="M596" s="1170" t="e">
        <f t="shared" si="138"/>
        <v>#DIV/0!</v>
      </c>
    </row>
    <row r="597" spans="1:13" ht="15">
      <c r="A597" s="79"/>
      <c r="C597" s="932" t="s">
        <v>1890</v>
      </c>
      <c r="D597" s="88" t="s">
        <v>3890</v>
      </c>
      <c r="E597" s="1030"/>
      <c r="F597" s="1030"/>
      <c r="G597" s="1169" t="e">
        <f t="shared" si="136"/>
        <v>#DIV/0!</v>
      </c>
      <c r="H597" s="1063">
        <v>2</v>
      </c>
      <c r="I597" s="1063"/>
      <c r="J597" s="1169">
        <f t="shared" si="137"/>
        <v>0</v>
      </c>
      <c r="K597" s="1027">
        <f t="shared" si="139"/>
        <v>2</v>
      </c>
      <c r="L597" s="1027">
        <f t="shared" si="140"/>
        <v>0</v>
      </c>
      <c r="M597" s="1170">
        <f t="shared" si="138"/>
        <v>0</v>
      </c>
    </row>
    <row r="598" spans="1:13" ht="26.25">
      <c r="A598" s="79"/>
      <c r="C598" s="932" t="s">
        <v>1876</v>
      </c>
      <c r="D598" s="88" t="s">
        <v>3876</v>
      </c>
      <c r="E598" s="1030"/>
      <c r="F598" s="1030"/>
      <c r="G598" s="1169" t="e">
        <f t="shared" si="136"/>
        <v>#DIV/0!</v>
      </c>
      <c r="H598" s="1063"/>
      <c r="I598" s="1063">
        <v>253</v>
      </c>
      <c r="J598" s="1169" t="e">
        <f t="shared" si="137"/>
        <v>#DIV/0!</v>
      </c>
      <c r="K598" s="1027">
        <f t="shared" si="139"/>
        <v>0</v>
      </c>
      <c r="L598" s="1027">
        <f t="shared" si="140"/>
        <v>253</v>
      </c>
      <c r="M598" s="1170" t="e">
        <f t="shared" si="138"/>
        <v>#DIV/0!</v>
      </c>
    </row>
    <row r="599" spans="1:13" ht="15">
      <c r="A599" s="79"/>
      <c r="C599" s="929" t="s">
        <v>1771</v>
      </c>
      <c r="D599" s="940" t="s">
        <v>3753</v>
      </c>
      <c r="E599" s="1030"/>
      <c r="F599" s="1030"/>
      <c r="G599" s="1169" t="e">
        <f t="shared" si="136"/>
        <v>#DIV/0!</v>
      </c>
      <c r="H599" s="1031">
        <v>31</v>
      </c>
      <c r="I599" s="1031">
        <v>28</v>
      </c>
      <c r="J599" s="1169">
        <f t="shared" si="137"/>
        <v>90.322580645161281</v>
      </c>
      <c r="K599" s="1027">
        <f t="shared" si="139"/>
        <v>31</v>
      </c>
      <c r="L599" s="1027">
        <f t="shared" si="140"/>
        <v>28</v>
      </c>
      <c r="M599" s="1170">
        <f t="shared" si="138"/>
        <v>90.322580645161281</v>
      </c>
    </row>
    <row r="600" spans="1:13" ht="25.5">
      <c r="A600" s="79"/>
      <c r="C600" s="929" t="s">
        <v>1974</v>
      </c>
      <c r="D600" s="945" t="s">
        <v>3970</v>
      </c>
      <c r="E600" s="1030"/>
      <c r="F600" s="1030"/>
      <c r="G600" s="1169" t="e">
        <f t="shared" si="136"/>
        <v>#DIV/0!</v>
      </c>
      <c r="H600" s="1031"/>
      <c r="I600" s="1031"/>
      <c r="J600" s="1169" t="e">
        <f t="shared" si="137"/>
        <v>#DIV/0!</v>
      </c>
      <c r="K600" s="1027">
        <f t="shared" si="139"/>
        <v>0</v>
      </c>
      <c r="L600" s="1027">
        <f t="shared" si="140"/>
        <v>0</v>
      </c>
      <c r="M600" s="1170" t="e">
        <f t="shared" si="138"/>
        <v>#DIV/0!</v>
      </c>
    </row>
    <row r="601" spans="1:13" ht="15">
      <c r="A601" s="79"/>
      <c r="C601" s="929" t="s">
        <v>2049</v>
      </c>
      <c r="D601" s="933" t="s">
        <v>4054</v>
      </c>
      <c r="E601" s="1030"/>
      <c r="F601" s="1030"/>
      <c r="G601" s="1169" t="e">
        <f t="shared" si="136"/>
        <v>#DIV/0!</v>
      </c>
      <c r="H601" s="1031"/>
      <c r="I601" s="1031"/>
      <c r="J601" s="1169" t="e">
        <f t="shared" si="137"/>
        <v>#DIV/0!</v>
      </c>
      <c r="K601" s="1027">
        <f t="shared" si="139"/>
        <v>0</v>
      </c>
      <c r="L601" s="1027">
        <f t="shared" si="140"/>
        <v>0</v>
      </c>
      <c r="M601" s="1170" t="e">
        <f t="shared" si="138"/>
        <v>#DIV/0!</v>
      </c>
    </row>
    <row r="602" spans="1:13" ht="15">
      <c r="A602" s="79"/>
      <c r="C602" s="929" t="s">
        <v>1964</v>
      </c>
      <c r="D602" s="966" t="s">
        <v>3960</v>
      </c>
      <c r="E602" s="1030"/>
      <c r="F602" s="1030"/>
      <c r="G602" s="1169" t="e">
        <f t="shared" si="136"/>
        <v>#DIV/0!</v>
      </c>
      <c r="H602" s="1031">
        <v>1</v>
      </c>
      <c r="I602" s="1031"/>
      <c r="J602" s="1169">
        <f t="shared" si="137"/>
        <v>0</v>
      </c>
      <c r="K602" s="1027">
        <f t="shared" si="139"/>
        <v>1</v>
      </c>
      <c r="L602" s="1027">
        <f t="shared" si="140"/>
        <v>0</v>
      </c>
      <c r="M602" s="1170">
        <f t="shared" si="138"/>
        <v>0</v>
      </c>
    </row>
    <row r="603" spans="1:13" ht="15">
      <c r="A603" s="79"/>
      <c r="C603" s="929" t="s">
        <v>2050</v>
      </c>
      <c r="D603" s="933" t="s">
        <v>4055</v>
      </c>
      <c r="E603" s="1030"/>
      <c r="F603" s="1030"/>
      <c r="G603" s="1169" t="e">
        <f t="shared" si="136"/>
        <v>#DIV/0!</v>
      </c>
      <c r="H603" s="1031">
        <v>9</v>
      </c>
      <c r="I603" s="1031"/>
      <c r="J603" s="1169">
        <f t="shared" si="137"/>
        <v>0</v>
      </c>
      <c r="K603" s="1027">
        <f t="shared" si="139"/>
        <v>9</v>
      </c>
      <c r="L603" s="1027">
        <f t="shared" si="140"/>
        <v>0</v>
      </c>
      <c r="M603" s="1170">
        <f t="shared" si="138"/>
        <v>0</v>
      </c>
    </row>
    <row r="604" spans="1:13" ht="15">
      <c r="A604" s="79"/>
      <c r="C604" s="929" t="s">
        <v>2051</v>
      </c>
      <c r="D604" s="933" t="s">
        <v>4056</v>
      </c>
      <c r="E604" s="1030"/>
      <c r="F604" s="1030"/>
      <c r="G604" s="1169" t="e">
        <f t="shared" si="136"/>
        <v>#DIV/0!</v>
      </c>
      <c r="H604" s="1031"/>
      <c r="I604" s="1031">
        <v>25</v>
      </c>
      <c r="J604" s="1169" t="e">
        <f t="shared" si="137"/>
        <v>#DIV/0!</v>
      </c>
      <c r="K604" s="1027">
        <f t="shared" si="139"/>
        <v>0</v>
      </c>
      <c r="L604" s="1027">
        <f t="shared" si="140"/>
        <v>25</v>
      </c>
      <c r="M604" s="1170" t="e">
        <f t="shared" si="138"/>
        <v>#DIV/0!</v>
      </c>
    </row>
    <row r="605" spans="1:13" ht="15">
      <c r="A605" s="79"/>
      <c r="C605" s="929" t="s">
        <v>1977</v>
      </c>
      <c r="D605" s="933" t="s">
        <v>3973</v>
      </c>
      <c r="E605" s="1030"/>
      <c r="F605" s="1030">
        <v>3</v>
      </c>
      <c r="G605" s="1169" t="e">
        <f t="shared" si="136"/>
        <v>#DIV/0!</v>
      </c>
      <c r="H605" s="1031"/>
      <c r="I605" s="1031"/>
      <c r="J605" s="1169" t="e">
        <f t="shared" si="137"/>
        <v>#DIV/0!</v>
      </c>
      <c r="K605" s="1027">
        <f t="shared" si="139"/>
        <v>0</v>
      </c>
      <c r="L605" s="1027">
        <f t="shared" si="140"/>
        <v>3</v>
      </c>
      <c r="M605" s="1170" t="e">
        <f t="shared" si="138"/>
        <v>#DIV/0!</v>
      </c>
    </row>
    <row r="606" spans="1:13" ht="15">
      <c r="A606" s="79"/>
      <c r="C606" s="929" t="s">
        <v>1895</v>
      </c>
      <c r="D606" s="88" t="s">
        <v>5332</v>
      </c>
      <c r="E606" s="1030"/>
      <c r="F606" s="1030"/>
      <c r="G606" s="1169" t="e">
        <f t="shared" si="136"/>
        <v>#DIV/0!</v>
      </c>
      <c r="H606" s="1031"/>
      <c r="I606" s="1031"/>
      <c r="J606" s="1169" t="e">
        <f t="shared" si="137"/>
        <v>#DIV/0!</v>
      </c>
      <c r="K606" s="1027">
        <f t="shared" si="139"/>
        <v>0</v>
      </c>
      <c r="L606" s="1027">
        <f t="shared" si="140"/>
        <v>0</v>
      </c>
      <c r="M606" s="1170" t="e">
        <f t="shared" si="138"/>
        <v>#DIV/0!</v>
      </c>
    </row>
    <row r="607" spans="1:13" ht="15">
      <c r="A607" s="79"/>
      <c r="C607" s="929" t="s">
        <v>2052</v>
      </c>
      <c r="D607" s="933" t="s">
        <v>4057</v>
      </c>
      <c r="E607" s="1030">
        <v>98</v>
      </c>
      <c r="F607" s="1030">
        <v>69</v>
      </c>
      <c r="G607" s="1169">
        <f t="shared" si="136"/>
        <v>70.408163265306129</v>
      </c>
      <c r="H607" s="1031">
        <v>15</v>
      </c>
      <c r="I607" s="1031">
        <v>9</v>
      </c>
      <c r="J607" s="1169">
        <f t="shared" si="137"/>
        <v>60</v>
      </c>
      <c r="K607" s="1027">
        <f t="shared" si="139"/>
        <v>113</v>
      </c>
      <c r="L607" s="1027">
        <f t="shared" si="140"/>
        <v>78</v>
      </c>
      <c r="M607" s="1170">
        <f t="shared" si="138"/>
        <v>69.026548672566364</v>
      </c>
    </row>
    <row r="608" spans="1:13" ht="15">
      <c r="A608" s="79"/>
      <c r="C608" s="961" t="s">
        <v>2053</v>
      </c>
      <c r="D608" s="945" t="s">
        <v>4058</v>
      </c>
      <c r="E608" s="1065">
        <v>118</v>
      </c>
      <c r="F608" s="1065">
        <v>78</v>
      </c>
      <c r="G608" s="1169">
        <f t="shared" si="136"/>
        <v>66.101694915254242</v>
      </c>
      <c r="H608" s="1063">
        <v>16</v>
      </c>
      <c r="I608" s="1063">
        <v>14</v>
      </c>
      <c r="J608" s="1169">
        <f t="shared" si="137"/>
        <v>87.5</v>
      </c>
      <c r="K608" s="1027">
        <f t="shared" si="139"/>
        <v>134</v>
      </c>
      <c r="L608" s="1027">
        <f t="shared" si="140"/>
        <v>92</v>
      </c>
      <c r="M608" s="1170">
        <f t="shared" si="138"/>
        <v>68.656716417910445</v>
      </c>
    </row>
    <row r="609" spans="1:13" ht="15">
      <c r="A609" s="79"/>
      <c r="C609" s="961" t="s">
        <v>2054</v>
      </c>
      <c r="D609" s="948" t="s">
        <v>4059</v>
      </c>
      <c r="E609" s="1065"/>
      <c r="F609" s="1065"/>
      <c r="G609" s="1169" t="e">
        <f t="shared" si="136"/>
        <v>#DIV/0!</v>
      </c>
      <c r="H609" s="1063"/>
      <c r="I609" s="1063"/>
      <c r="J609" s="1169" t="e">
        <f t="shared" si="137"/>
        <v>#DIV/0!</v>
      </c>
      <c r="K609" s="1027">
        <f t="shared" si="139"/>
        <v>0</v>
      </c>
      <c r="L609" s="1027">
        <f t="shared" si="140"/>
        <v>0</v>
      </c>
      <c r="M609" s="1170" t="e">
        <f t="shared" si="138"/>
        <v>#DIV/0!</v>
      </c>
    </row>
    <row r="610" spans="1:13" ht="15">
      <c r="A610" s="79"/>
      <c r="C610" s="961" t="s">
        <v>1966</v>
      </c>
      <c r="D610" s="945" t="s">
        <v>3962</v>
      </c>
      <c r="E610" s="1065"/>
      <c r="F610" s="1065"/>
      <c r="G610" s="1169" t="e">
        <f t="shared" si="136"/>
        <v>#DIV/0!</v>
      </c>
      <c r="H610" s="1063"/>
      <c r="I610" s="1063"/>
      <c r="J610" s="1169" t="e">
        <f t="shared" si="137"/>
        <v>#DIV/0!</v>
      </c>
      <c r="K610" s="1027">
        <f t="shared" si="139"/>
        <v>0</v>
      </c>
      <c r="L610" s="1027">
        <f t="shared" si="140"/>
        <v>0</v>
      </c>
      <c r="M610" s="1170" t="e">
        <f t="shared" si="138"/>
        <v>#DIV/0!</v>
      </c>
    </row>
    <row r="611" spans="1:13" ht="15">
      <c r="A611" s="79"/>
      <c r="C611" s="961" t="s">
        <v>2055</v>
      </c>
      <c r="D611" s="963" t="s">
        <v>4060</v>
      </c>
      <c r="E611" s="1065"/>
      <c r="F611" s="1065"/>
      <c r="G611" s="1169" t="e">
        <f t="shared" si="136"/>
        <v>#DIV/0!</v>
      </c>
      <c r="H611" s="1063">
        <v>5</v>
      </c>
      <c r="I611" s="1063">
        <v>1</v>
      </c>
      <c r="J611" s="1169">
        <f t="shared" si="137"/>
        <v>20</v>
      </c>
      <c r="K611" s="1027">
        <f t="shared" si="139"/>
        <v>5</v>
      </c>
      <c r="L611" s="1027">
        <f t="shared" si="140"/>
        <v>1</v>
      </c>
      <c r="M611" s="1170">
        <f t="shared" si="138"/>
        <v>20</v>
      </c>
    </row>
    <row r="612" spans="1:13" ht="15">
      <c r="A612" s="79"/>
      <c r="C612" s="961" t="s">
        <v>2056</v>
      </c>
      <c r="D612" s="945" t="s">
        <v>4061</v>
      </c>
      <c r="E612" s="1065"/>
      <c r="F612" s="1065"/>
      <c r="G612" s="1169" t="e">
        <f t="shared" si="136"/>
        <v>#DIV/0!</v>
      </c>
      <c r="H612" s="1063"/>
      <c r="I612" s="1063"/>
      <c r="J612" s="1169" t="e">
        <f t="shared" si="137"/>
        <v>#DIV/0!</v>
      </c>
      <c r="K612" s="1027">
        <f t="shared" si="139"/>
        <v>0</v>
      </c>
      <c r="L612" s="1027">
        <f t="shared" si="140"/>
        <v>0</v>
      </c>
      <c r="M612" s="1170" t="e">
        <f t="shared" si="138"/>
        <v>#DIV/0!</v>
      </c>
    </row>
    <row r="613" spans="1:13" ht="15">
      <c r="A613" s="79"/>
      <c r="C613" s="961" t="s">
        <v>1958</v>
      </c>
      <c r="D613" s="966" t="s">
        <v>3954</v>
      </c>
      <c r="E613" s="1065"/>
      <c r="F613" s="1065"/>
      <c r="G613" s="1169" t="e">
        <f t="shared" si="136"/>
        <v>#DIV/0!</v>
      </c>
      <c r="H613" s="1063"/>
      <c r="I613" s="1063"/>
      <c r="J613" s="1169" t="e">
        <f t="shared" si="137"/>
        <v>#DIV/0!</v>
      </c>
      <c r="K613" s="1027">
        <f t="shared" si="139"/>
        <v>0</v>
      </c>
      <c r="L613" s="1027">
        <f t="shared" si="140"/>
        <v>0</v>
      </c>
      <c r="M613" s="1170" t="e">
        <f t="shared" si="138"/>
        <v>#DIV/0!</v>
      </c>
    </row>
    <row r="614" spans="1:13" ht="15">
      <c r="A614" s="79"/>
      <c r="C614" s="961" t="s">
        <v>1919</v>
      </c>
      <c r="D614" s="940" t="s">
        <v>3917</v>
      </c>
      <c r="E614" s="1065"/>
      <c r="F614" s="1065"/>
      <c r="G614" s="1169" t="e">
        <f t="shared" si="136"/>
        <v>#DIV/0!</v>
      </c>
      <c r="H614" s="1063">
        <v>2</v>
      </c>
      <c r="I614" s="1063">
        <v>5</v>
      </c>
      <c r="J614" s="1169">
        <f t="shared" si="137"/>
        <v>250</v>
      </c>
      <c r="K614" s="1027">
        <f t="shared" si="139"/>
        <v>2</v>
      </c>
      <c r="L614" s="1027">
        <f t="shared" si="140"/>
        <v>5</v>
      </c>
      <c r="M614" s="1170">
        <f t="shared" si="138"/>
        <v>250</v>
      </c>
    </row>
    <row r="615" spans="1:13" ht="15">
      <c r="A615" s="79"/>
      <c r="C615" s="961" t="s">
        <v>2057</v>
      </c>
      <c r="D615" s="945" t="s">
        <v>4062</v>
      </c>
      <c r="E615" s="1065"/>
      <c r="F615" s="1065"/>
      <c r="G615" s="1169" t="e">
        <f t="shared" si="136"/>
        <v>#DIV/0!</v>
      </c>
      <c r="H615" s="1063">
        <v>280</v>
      </c>
      <c r="I615" s="1063">
        <v>317</v>
      </c>
      <c r="J615" s="1169">
        <f t="shared" si="137"/>
        <v>113.21428571428571</v>
      </c>
      <c r="K615" s="1027">
        <f t="shared" si="139"/>
        <v>280</v>
      </c>
      <c r="L615" s="1027">
        <f t="shared" si="140"/>
        <v>317</v>
      </c>
      <c r="M615" s="1170">
        <f t="shared" si="138"/>
        <v>113.21428571428571</v>
      </c>
    </row>
    <row r="616" spans="1:13" ht="15">
      <c r="A616" s="79"/>
      <c r="C616" s="961" t="s">
        <v>1969</v>
      </c>
      <c r="D616" s="945" t="s">
        <v>3965</v>
      </c>
      <c r="E616" s="1065"/>
      <c r="F616" s="1065"/>
      <c r="G616" s="1169" t="e">
        <f t="shared" si="136"/>
        <v>#DIV/0!</v>
      </c>
      <c r="H616" s="1063">
        <v>4</v>
      </c>
      <c r="I616" s="1063">
        <v>16</v>
      </c>
      <c r="J616" s="1169">
        <f t="shared" si="137"/>
        <v>400</v>
      </c>
      <c r="K616" s="1027">
        <f t="shared" si="139"/>
        <v>4</v>
      </c>
      <c r="L616" s="1027">
        <f t="shared" si="140"/>
        <v>16</v>
      </c>
      <c r="M616" s="1170">
        <f t="shared" si="138"/>
        <v>400</v>
      </c>
    </row>
    <row r="617" spans="1:13" ht="15">
      <c r="A617" s="79"/>
      <c r="C617" s="961" t="s">
        <v>2058</v>
      </c>
      <c r="D617" s="945" t="s">
        <v>4063</v>
      </c>
      <c r="E617" s="1065"/>
      <c r="F617" s="1065"/>
      <c r="G617" s="1169" t="e">
        <f t="shared" si="136"/>
        <v>#DIV/0!</v>
      </c>
      <c r="H617" s="1063"/>
      <c r="I617" s="1063">
        <v>3</v>
      </c>
      <c r="J617" s="1169" t="e">
        <f t="shared" si="137"/>
        <v>#DIV/0!</v>
      </c>
      <c r="K617" s="1027">
        <f t="shared" si="139"/>
        <v>0</v>
      </c>
      <c r="L617" s="1027">
        <f t="shared" si="140"/>
        <v>3</v>
      </c>
      <c r="M617" s="1170" t="e">
        <f t="shared" si="138"/>
        <v>#DIV/0!</v>
      </c>
    </row>
    <row r="618" spans="1:13" ht="15">
      <c r="A618" s="79"/>
      <c r="C618" s="961" t="s">
        <v>1924</v>
      </c>
      <c r="D618" s="948" t="s">
        <v>3921</v>
      </c>
      <c r="E618" s="1065"/>
      <c r="F618" s="1065"/>
      <c r="G618" s="1169" t="e">
        <f t="shared" si="136"/>
        <v>#DIV/0!</v>
      </c>
      <c r="H618" s="1063">
        <v>1</v>
      </c>
      <c r="I618" s="1063">
        <v>2</v>
      </c>
      <c r="J618" s="1169">
        <f t="shared" si="137"/>
        <v>200</v>
      </c>
      <c r="K618" s="1027">
        <f t="shared" si="139"/>
        <v>1</v>
      </c>
      <c r="L618" s="1027">
        <f t="shared" si="140"/>
        <v>2</v>
      </c>
      <c r="M618" s="1170">
        <f t="shared" si="138"/>
        <v>200</v>
      </c>
    </row>
    <row r="619" spans="1:13" ht="15">
      <c r="A619" s="79"/>
      <c r="C619" s="961" t="s">
        <v>1973</v>
      </c>
      <c r="D619" s="945" t="s">
        <v>3969</v>
      </c>
      <c r="E619" s="1065"/>
      <c r="F619" s="1065"/>
      <c r="G619" s="1169" t="e">
        <f t="shared" si="136"/>
        <v>#DIV/0!</v>
      </c>
      <c r="H619" s="1063"/>
      <c r="I619" s="1063">
        <v>3</v>
      </c>
      <c r="J619" s="1169" t="e">
        <f t="shared" si="137"/>
        <v>#DIV/0!</v>
      </c>
      <c r="K619" s="1027">
        <f t="shared" si="139"/>
        <v>0</v>
      </c>
      <c r="L619" s="1027">
        <f t="shared" si="140"/>
        <v>3</v>
      </c>
      <c r="M619" s="1170" t="e">
        <f t="shared" si="138"/>
        <v>#DIV/0!</v>
      </c>
    </row>
    <row r="620" spans="1:13" ht="15">
      <c r="A620" s="79"/>
      <c r="C620" s="961" t="s">
        <v>1919</v>
      </c>
      <c r="D620" s="940" t="s">
        <v>3917</v>
      </c>
      <c r="E620" s="1065"/>
      <c r="F620" s="1065"/>
      <c r="G620" s="1169" t="e">
        <f t="shared" si="136"/>
        <v>#DIV/0!</v>
      </c>
      <c r="H620" s="1063"/>
      <c r="I620" s="1063"/>
      <c r="J620" s="1169" t="e">
        <f t="shared" si="137"/>
        <v>#DIV/0!</v>
      </c>
      <c r="K620" s="1027">
        <f t="shared" si="139"/>
        <v>0</v>
      </c>
      <c r="L620" s="1027">
        <f t="shared" si="140"/>
        <v>0</v>
      </c>
      <c r="M620" s="1170" t="e">
        <f t="shared" si="138"/>
        <v>#DIV/0!</v>
      </c>
    </row>
    <row r="621" spans="1:13" ht="15">
      <c r="A621" s="79"/>
      <c r="C621" s="961" t="s">
        <v>2059</v>
      </c>
      <c r="D621" s="945" t="s">
        <v>4064</v>
      </c>
      <c r="E621" s="1065"/>
      <c r="F621" s="1065"/>
      <c r="G621" s="1169" t="e">
        <f t="shared" si="136"/>
        <v>#DIV/0!</v>
      </c>
      <c r="H621" s="1063">
        <v>2</v>
      </c>
      <c r="I621" s="1063"/>
      <c r="J621" s="1169">
        <f t="shared" si="137"/>
        <v>0</v>
      </c>
      <c r="K621" s="1027">
        <f t="shared" si="139"/>
        <v>2</v>
      </c>
      <c r="L621" s="1027">
        <f t="shared" si="140"/>
        <v>0</v>
      </c>
      <c r="M621" s="1170">
        <f t="shared" si="138"/>
        <v>0</v>
      </c>
    </row>
    <row r="622" spans="1:13" ht="15">
      <c r="A622" s="79"/>
      <c r="C622" s="961" t="s">
        <v>2060</v>
      </c>
      <c r="D622" s="945" t="s">
        <v>4065</v>
      </c>
      <c r="E622" s="1065"/>
      <c r="F622" s="1065"/>
      <c r="G622" s="1169" t="e">
        <f t="shared" si="136"/>
        <v>#DIV/0!</v>
      </c>
      <c r="H622" s="1063"/>
      <c r="I622" s="1063"/>
      <c r="J622" s="1169" t="e">
        <f t="shared" si="137"/>
        <v>#DIV/0!</v>
      </c>
      <c r="K622" s="1027">
        <f t="shared" si="139"/>
        <v>0</v>
      </c>
      <c r="L622" s="1027">
        <f t="shared" si="140"/>
        <v>0</v>
      </c>
      <c r="M622" s="1170" t="e">
        <f t="shared" si="138"/>
        <v>#DIV/0!</v>
      </c>
    </row>
    <row r="623" spans="1:13" ht="15">
      <c r="A623" s="79"/>
      <c r="C623" s="961" t="s">
        <v>2061</v>
      </c>
      <c r="D623" s="948" t="s">
        <v>4066</v>
      </c>
      <c r="E623" s="1065"/>
      <c r="F623" s="1065"/>
      <c r="G623" s="1169" t="e">
        <f t="shared" si="136"/>
        <v>#DIV/0!</v>
      </c>
      <c r="H623" s="1063"/>
      <c r="I623" s="1063"/>
      <c r="J623" s="1169" t="e">
        <f t="shared" si="137"/>
        <v>#DIV/0!</v>
      </c>
      <c r="K623" s="1027">
        <f t="shared" si="139"/>
        <v>0</v>
      </c>
      <c r="L623" s="1027">
        <f t="shared" si="140"/>
        <v>0</v>
      </c>
      <c r="M623" s="1170" t="e">
        <f t="shared" si="138"/>
        <v>#DIV/0!</v>
      </c>
    </row>
    <row r="624" spans="1:13" ht="15">
      <c r="A624" s="79"/>
      <c r="C624" s="961">
        <v>600307</v>
      </c>
      <c r="D624" s="945" t="s">
        <v>3996</v>
      </c>
      <c r="E624" s="1065">
        <v>1</v>
      </c>
      <c r="F624" s="1065"/>
      <c r="G624" s="1169">
        <f t="shared" si="136"/>
        <v>0</v>
      </c>
      <c r="H624" s="1063"/>
      <c r="I624" s="1063"/>
      <c r="J624" s="1169" t="e">
        <f t="shared" si="137"/>
        <v>#DIV/0!</v>
      </c>
      <c r="K624" s="1027">
        <f t="shared" si="139"/>
        <v>1</v>
      </c>
      <c r="L624" s="1027">
        <f t="shared" si="140"/>
        <v>0</v>
      </c>
      <c r="M624" s="1170">
        <f t="shared" si="138"/>
        <v>0</v>
      </c>
    </row>
    <row r="625" spans="1:13" ht="15">
      <c r="A625" s="79"/>
      <c r="C625" s="961" t="s">
        <v>1775</v>
      </c>
      <c r="D625" s="940" t="s">
        <v>3757</v>
      </c>
      <c r="E625" s="1065"/>
      <c r="F625" s="1065"/>
      <c r="G625" s="1169" t="e">
        <f t="shared" si="136"/>
        <v>#DIV/0!</v>
      </c>
      <c r="H625" s="1063">
        <v>3</v>
      </c>
      <c r="I625" s="1063"/>
      <c r="J625" s="1169">
        <f t="shared" si="137"/>
        <v>0</v>
      </c>
      <c r="K625" s="1027">
        <f t="shared" si="139"/>
        <v>3</v>
      </c>
      <c r="L625" s="1027">
        <f t="shared" si="140"/>
        <v>0</v>
      </c>
      <c r="M625" s="1170">
        <f t="shared" si="138"/>
        <v>0</v>
      </c>
    </row>
    <row r="626" spans="1:13" ht="15">
      <c r="A626" s="79"/>
      <c r="C626" s="961" t="s">
        <v>1931</v>
      </c>
      <c r="D626" s="945" t="s">
        <v>3927</v>
      </c>
      <c r="E626" s="1065"/>
      <c r="F626" s="1065"/>
      <c r="G626" s="1169" t="e">
        <f t="shared" si="136"/>
        <v>#DIV/0!</v>
      </c>
      <c r="H626" s="1063">
        <v>1</v>
      </c>
      <c r="I626" s="1063"/>
      <c r="J626" s="1169">
        <f t="shared" si="137"/>
        <v>0</v>
      </c>
      <c r="K626" s="1027">
        <f t="shared" si="139"/>
        <v>1</v>
      </c>
      <c r="L626" s="1027">
        <f t="shared" si="140"/>
        <v>0</v>
      </c>
      <c r="M626" s="1170">
        <f t="shared" si="138"/>
        <v>0</v>
      </c>
    </row>
    <row r="627" spans="1:13" ht="25.5">
      <c r="A627" s="79"/>
      <c r="C627" s="961">
        <v>140002</v>
      </c>
      <c r="D627" s="945" t="s">
        <v>4067</v>
      </c>
      <c r="E627" s="1065">
        <v>1</v>
      </c>
      <c r="F627" s="1065"/>
      <c r="G627" s="1169">
        <f t="shared" si="136"/>
        <v>0</v>
      </c>
      <c r="H627" s="1063"/>
      <c r="I627" s="1063"/>
      <c r="J627" s="1169" t="e">
        <f t="shared" si="137"/>
        <v>#DIV/0!</v>
      </c>
      <c r="K627" s="1027">
        <f t="shared" ref="K627:K640" si="141">E627+H627</f>
        <v>1</v>
      </c>
      <c r="L627" s="1027">
        <f t="shared" ref="L627:L640" si="142">F627+I627</f>
        <v>0</v>
      </c>
      <c r="M627" s="1170">
        <f t="shared" si="138"/>
        <v>0</v>
      </c>
    </row>
    <row r="628" spans="1:13" ht="15">
      <c r="A628" s="79"/>
      <c r="C628" s="961" t="s">
        <v>2062</v>
      </c>
      <c r="D628" s="945" t="s">
        <v>4068</v>
      </c>
      <c r="E628" s="1065"/>
      <c r="F628" s="1065"/>
      <c r="G628" s="1169" t="e">
        <f t="shared" si="136"/>
        <v>#DIV/0!</v>
      </c>
      <c r="H628" s="1063">
        <v>2</v>
      </c>
      <c r="I628" s="1063">
        <v>1</v>
      </c>
      <c r="J628" s="1169">
        <f t="shared" si="137"/>
        <v>50</v>
      </c>
      <c r="K628" s="1027">
        <f t="shared" si="141"/>
        <v>2</v>
      </c>
      <c r="L628" s="1027">
        <f t="shared" si="142"/>
        <v>1</v>
      </c>
      <c r="M628" s="1170">
        <f t="shared" si="138"/>
        <v>50</v>
      </c>
    </row>
    <row r="629" spans="1:13" ht="15">
      <c r="A629" s="79"/>
      <c r="C629" s="961" t="s">
        <v>1976</v>
      </c>
      <c r="D629" s="945" t="s">
        <v>3972</v>
      </c>
      <c r="E629" s="1065"/>
      <c r="F629" s="1065"/>
      <c r="G629" s="1169" t="e">
        <f t="shared" si="136"/>
        <v>#DIV/0!</v>
      </c>
      <c r="H629" s="1063">
        <v>3</v>
      </c>
      <c r="I629" s="1063"/>
      <c r="J629" s="1169">
        <f t="shared" si="137"/>
        <v>0</v>
      </c>
      <c r="K629" s="1027">
        <f t="shared" si="141"/>
        <v>3</v>
      </c>
      <c r="L629" s="1027">
        <f t="shared" si="142"/>
        <v>0</v>
      </c>
      <c r="M629" s="1170">
        <f t="shared" si="138"/>
        <v>0</v>
      </c>
    </row>
    <row r="630" spans="1:13" ht="15">
      <c r="A630" s="79"/>
      <c r="C630" s="961" t="s">
        <v>2063</v>
      </c>
      <c r="D630" s="945" t="s">
        <v>4069</v>
      </c>
      <c r="E630" s="1065"/>
      <c r="F630" s="1065"/>
      <c r="G630" s="1169" t="e">
        <f t="shared" si="136"/>
        <v>#DIV/0!</v>
      </c>
      <c r="H630" s="1063">
        <v>3</v>
      </c>
      <c r="I630" s="1063">
        <v>1</v>
      </c>
      <c r="J630" s="1169">
        <f t="shared" si="137"/>
        <v>33.333333333333329</v>
      </c>
      <c r="K630" s="1027">
        <f t="shared" si="141"/>
        <v>3</v>
      </c>
      <c r="L630" s="1027">
        <f t="shared" si="142"/>
        <v>1</v>
      </c>
      <c r="M630" s="1170">
        <f t="shared" si="138"/>
        <v>33.333333333333329</v>
      </c>
    </row>
    <row r="631" spans="1:13" ht="25.5">
      <c r="A631" s="79"/>
      <c r="C631" s="961" t="s">
        <v>2064</v>
      </c>
      <c r="D631" s="945" t="s">
        <v>5328</v>
      </c>
      <c r="E631" s="1065"/>
      <c r="F631" s="1065"/>
      <c r="G631" s="1169" t="e">
        <f t="shared" si="136"/>
        <v>#DIV/0!</v>
      </c>
      <c r="H631" s="1063">
        <v>2</v>
      </c>
      <c r="I631" s="1063"/>
      <c r="J631" s="1169">
        <f t="shared" si="137"/>
        <v>0</v>
      </c>
      <c r="K631" s="1027">
        <f t="shared" si="141"/>
        <v>2</v>
      </c>
      <c r="L631" s="1027">
        <f t="shared" si="142"/>
        <v>0</v>
      </c>
      <c r="M631" s="1170">
        <f t="shared" si="138"/>
        <v>0</v>
      </c>
    </row>
    <row r="632" spans="1:13" ht="15">
      <c r="A632" s="79"/>
      <c r="C632" s="961" t="s">
        <v>1923</v>
      </c>
      <c r="D632" s="948" t="s">
        <v>3920</v>
      </c>
      <c r="E632" s="1065"/>
      <c r="F632" s="1065"/>
      <c r="G632" s="1169" t="e">
        <f t="shared" si="136"/>
        <v>#DIV/0!</v>
      </c>
      <c r="H632" s="1063">
        <v>1</v>
      </c>
      <c r="I632" s="1063"/>
      <c r="J632" s="1169">
        <f t="shared" si="137"/>
        <v>0</v>
      </c>
      <c r="K632" s="1027">
        <f t="shared" si="141"/>
        <v>1</v>
      </c>
      <c r="L632" s="1027">
        <f t="shared" si="142"/>
        <v>0</v>
      </c>
      <c r="M632" s="1170">
        <f t="shared" si="138"/>
        <v>0</v>
      </c>
    </row>
    <row r="633" spans="1:13" ht="15">
      <c r="A633" s="79"/>
      <c r="C633" s="961" t="s">
        <v>1950</v>
      </c>
      <c r="D633" s="88" t="s">
        <v>3944</v>
      </c>
      <c r="E633" s="1065"/>
      <c r="F633" s="1065"/>
      <c r="G633" s="1169" t="e">
        <f t="shared" si="136"/>
        <v>#DIV/0!</v>
      </c>
      <c r="H633" s="1063">
        <v>1</v>
      </c>
      <c r="I633" s="1063"/>
      <c r="J633" s="1169">
        <f t="shared" si="137"/>
        <v>0</v>
      </c>
      <c r="K633" s="1027">
        <f t="shared" si="141"/>
        <v>1</v>
      </c>
      <c r="L633" s="1027">
        <f t="shared" si="142"/>
        <v>0</v>
      </c>
      <c r="M633" s="1170">
        <f t="shared" si="138"/>
        <v>0</v>
      </c>
    </row>
    <row r="634" spans="1:13" ht="15">
      <c r="A634" s="79"/>
      <c r="C634" s="961" t="s">
        <v>2065</v>
      </c>
      <c r="D634" s="945" t="s">
        <v>4070</v>
      </c>
      <c r="E634" s="1065">
        <v>1</v>
      </c>
      <c r="F634" s="1065"/>
      <c r="G634" s="1169">
        <f t="shared" ref="G634:G639" si="143">SUM(F634/E634*100)</f>
        <v>0</v>
      </c>
      <c r="H634" s="1063"/>
      <c r="I634" s="1063"/>
      <c r="J634" s="1169" t="e">
        <f t="shared" ref="J634:J639" si="144">SUM(I634/H634*100)</f>
        <v>#DIV/0!</v>
      </c>
      <c r="K634" s="1027">
        <f t="shared" si="141"/>
        <v>1</v>
      </c>
      <c r="L634" s="1027">
        <f t="shared" si="142"/>
        <v>0</v>
      </c>
      <c r="M634" s="1170">
        <f t="shared" ref="M634:M639" si="145">SUM(L634/K634*100)</f>
        <v>0</v>
      </c>
    </row>
    <row r="635" spans="1:13" ht="25.5">
      <c r="A635" s="79"/>
      <c r="C635" s="961" t="s">
        <v>2067</v>
      </c>
      <c r="D635" s="1038" t="s">
        <v>4072</v>
      </c>
      <c r="E635" s="1065"/>
      <c r="F635" s="1065">
        <v>3</v>
      </c>
      <c r="G635" s="1169" t="e">
        <f t="shared" si="143"/>
        <v>#DIV/0!</v>
      </c>
      <c r="H635" s="1063"/>
      <c r="I635" s="1063"/>
      <c r="J635" s="1169" t="e">
        <f t="shared" si="144"/>
        <v>#DIV/0!</v>
      </c>
      <c r="K635" s="1027">
        <f t="shared" si="141"/>
        <v>0</v>
      </c>
      <c r="L635" s="1027">
        <f t="shared" si="142"/>
        <v>3</v>
      </c>
      <c r="M635" s="1170" t="e">
        <f t="shared" si="145"/>
        <v>#DIV/0!</v>
      </c>
    </row>
    <row r="636" spans="1:13" ht="15">
      <c r="A636" s="79"/>
      <c r="C636" s="961" t="s">
        <v>2068</v>
      </c>
      <c r="D636" s="1038" t="s">
        <v>4073</v>
      </c>
      <c r="E636" s="1065"/>
      <c r="F636" s="1065"/>
      <c r="G636" s="1169" t="e">
        <f t="shared" si="143"/>
        <v>#DIV/0!</v>
      </c>
      <c r="H636" s="1063"/>
      <c r="I636" s="1063">
        <v>1</v>
      </c>
      <c r="J636" s="1169" t="e">
        <f t="shared" si="144"/>
        <v>#DIV/0!</v>
      </c>
      <c r="K636" s="1027">
        <f t="shared" si="141"/>
        <v>0</v>
      </c>
      <c r="L636" s="1027">
        <f t="shared" si="142"/>
        <v>1</v>
      </c>
      <c r="M636" s="1170" t="e">
        <f t="shared" si="145"/>
        <v>#DIV/0!</v>
      </c>
    </row>
    <row r="637" spans="1:13" ht="15">
      <c r="A637" s="79"/>
      <c r="C637" s="961"/>
      <c r="D637" s="945"/>
      <c r="E637" s="1065"/>
      <c r="F637" s="1065"/>
      <c r="G637" s="1169" t="e">
        <f t="shared" si="143"/>
        <v>#DIV/0!</v>
      </c>
      <c r="H637" s="1063"/>
      <c r="I637" s="1063"/>
      <c r="J637" s="1169" t="e">
        <f t="shared" si="144"/>
        <v>#DIV/0!</v>
      </c>
      <c r="K637" s="1027">
        <f t="shared" si="141"/>
        <v>0</v>
      </c>
      <c r="L637" s="1027">
        <f t="shared" si="142"/>
        <v>0</v>
      </c>
      <c r="M637" s="1170" t="e">
        <f t="shared" si="145"/>
        <v>#DIV/0!</v>
      </c>
    </row>
    <row r="638" spans="1:13" ht="15">
      <c r="A638" s="79"/>
      <c r="C638" s="961"/>
      <c r="D638" s="945"/>
      <c r="E638" s="1065"/>
      <c r="F638" s="1065"/>
      <c r="G638" s="1169" t="e">
        <f t="shared" si="143"/>
        <v>#DIV/0!</v>
      </c>
      <c r="H638" s="1063"/>
      <c r="I638" s="1063"/>
      <c r="J638" s="1169" t="e">
        <f t="shared" si="144"/>
        <v>#DIV/0!</v>
      </c>
      <c r="K638" s="1027">
        <f t="shared" si="141"/>
        <v>0</v>
      </c>
      <c r="L638" s="1027">
        <f t="shared" si="142"/>
        <v>0</v>
      </c>
      <c r="M638" s="1170" t="e">
        <f t="shared" si="145"/>
        <v>#DIV/0!</v>
      </c>
    </row>
    <row r="639" spans="1:13" ht="15">
      <c r="A639" s="79"/>
      <c r="C639" s="961"/>
      <c r="D639" s="945"/>
      <c r="E639" s="1065"/>
      <c r="F639" s="1065"/>
      <c r="G639" s="1169" t="e">
        <f t="shared" si="143"/>
        <v>#DIV/0!</v>
      </c>
      <c r="H639" s="1063"/>
      <c r="I639" s="1063"/>
      <c r="J639" s="1169" t="e">
        <f t="shared" si="144"/>
        <v>#DIV/0!</v>
      </c>
      <c r="K639" s="1027">
        <f t="shared" si="141"/>
        <v>0</v>
      </c>
      <c r="L639" s="1027">
        <f t="shared" si="142"/>
        <v>0</v>
      </c>
      <c r="M639" s="1170" t="e">
        <f t="shared" si="145"/>
        <v>#DIV/0!</v>
      </c>
    </row>
    <row r="640" spans="1:13" ht="15">
      <c r="A640" s="79"/>
      <c r="C640" s="961"/>
      <c r="D640" s="945"/>
      <c r="E640" s="1065"/>
      <c r="F640" s="1065"/>
      <c r="G640" s="1169" t="e">
        <f t="shared" si="136"/>
        <v>#DIV/0!</v>
      </c>
      <c r="H640" s="1063"/>
      <c r="I640" s="1063"/>
      <c r="J640" s="1169" t="e">
        <f t="shared" si="137"/>
        <v>#DIV/0!</v>
      </c>
      <c r="K640" s="1027">
        <f t="shared" si="141"/>
        <v>0</v>
      </c>
      <c r="L640" s="1027">
        <f t="shared" si="142"/>
        <v>0</v>
      </c>
      <c r="M640" s="1170" t="e">
        <f t="shared" si="138"/>
        <v>#DIV/0!</v>
      </c>
    </row>
    <row r="641" spans="1:13" ht="15">
      <c r="E641" s="1068"/>
      <c r="F641" s="1068"/>
      <c r="G641" s="1068"/>
      <c r="H641" s="1068"/>
      <c r="I641" s="1068"/>
      <c r="J641" s="1068"/>
      <c r="K641" s="1068"/>
      <c r="L641" s="1068"/>
    </row>
    <row r="642" spans="1:13" ht="15">
      <c r="E642" s="1068"/>
      <c r="F642" s="1068"/>
      <c r="G642" s="1068"/>
      <c r="H642" s="1068"/>
      <c r="I642" s="1068"/>
      <c r="J642" s="1068"/>
      <c r="K642" s="1068"/>
      <c r="L642" s="1068"/>
    </row>
    <row r="643" spans="1:13" ht="38.25">
      <c r="A643" s="510" t="s">
        <v>5347</v>
      </c>
      <c r="B643" s="206" t="s">
        <v>1699</v>
      </c>
      <c r="C643" s="926"/>
      <c r="D643" s="927"/>
      <c r="E643" s="1057"/>
      <c r="F643" s="1057"/>
      <c r="G643" s="1057"/>
      <c r="H643" s="1057"/>
      <c r="I643" s="1057"/>
      <c r="J643" s="1057"/>
      <c r="K643" s="1057"/>
      <c r="L643" s="1057"/>
      <c r="M643" s="206"/>
    </row>
    <row r="644" spans="1:13" ht="14.25">
      <c r="A644" s="510"/>
      <c r="B644" s="177" t="s">
        <v>189</v>
      </c>
      <c r="C644" s="179"/>
      <c r="D644" s="78"/>
      <c r="E644" s="1033">
        <f t="shared" ref="E644:L644" si="146">SUM(E645:E646)</f>
        <v>3796</v>
      </c>
      <c r="F644" s="1033">
        <f t="shared" si="146"/>
        <v>3267</v>
      </c>
      <c r="G644" s="1178">
        <f t="shared" ref="G644:G650" si="147">SUM(F644/E644*100)</f>
        <v>86.064278187565861</v>
      </c>
      <c r="H644" s="1033">
        <f t="shared" si="146"/>
        <v>0</v>
      </c>
      <c r="I644" s="1033">
        <f t="shared" si="146"/>
        <v>0</v>
      </c>
      <c r="J644" s="1178" t="e">
        <f t="shared" ref="J644:J650" si="148">SUM(I644/H644*100)</f>
        <v>#DIV/0!</v>
      </c>
      <c r="K644" s="1033">
        <f t="shared" si="146"/>
        <v>3796</v>
      </c>
      <c r="L644" s="1033">
        <f t="shared" si="146"/>
        <v>3267</v>
      </c>
      <c r="M644" s="1178">
        <f t="shared" ref="M644:M650" si="149">SUM(L644/K644*100)</f>
        <v>86.064278187565861</v>
      </c>
    </row>
    <row r="645" spans="1:13" ht="23.25" customHeight="1">
      <c r="A645" s="510"/>
      <c r="C645" s="925" t="s">
        <v>1758</v>
      </c>
      <c r="D645" s="88" t="s">
        <v>3741</v>
      </c>
      <c r="E645" s="1030">
        <v>673</v>
      </c>
      <c r="F645" s="1030">
        <v>644</v>
      </c>
      <c r="G645" s="1169">
        <f t="shared" si="147"/>
        <v>95.690936106983656</v>
      </c>
      <c r="H645" s="1030"/>
      <c r="I645" s="1030"/>
      <c r="J645" s="1169" t="e">
        <f t="shared" si="148"/>
        <v>#DIV/0!</v>
      </c>
      <c r="K645" s="1027">
        <f>E645+H645</f>
        <v>673</v>
      </c>
      <c r="L645" s="1027">
        <f>F645+I645</f>
        <v>644</v>
      </c>
      <c r="M645" s="1169">
        <f t="shared" si="149"/>
        <v>95.690936106983656</v>
      </c>
    </row>
    <row r="646" spans="1:13" ht="23.25" customHeight="1">
      <c r="A646" s="510"/>
      <c r="C646" s="925" t="s">
        <v>1759</v>
      </c>
      <c r="D646" s="963" t="s">
        <v>3742</v>
      </c>
      <c r="E646" s="1030">
        <v>3123</v>
      </c>
      <c r="F646" s="1030">
        <v>2623</v>
      </c>
      <c r="G646" s="1169">
        <f t="shared" si="147"/>
        <v>83.989753442203011</v>
      </c>
      <c r="H646" s="1030"/>
      <c r="I646" s="1030"/>
      <c r="J646" s="1169" t="e">
        <f t="shared" si="148"/>
        <v>#DIV/0!</v>
      </c>
      <c r="K646" s="1027">
        <f>E646+H646</f>
        <v>3123</v>
      </c>
      <c r="L646" s="1027">
        <f>F646+I646</f>
        <v>2623</v>
      </c>
      <c r="M646" s="1169">
        <f t="shared" si="149"/>
        <v>83.989753442203011</v>
      </c>
    </row>
    <row r="647" spans="1:13" ht="26.25" customHeight="1">
      <c r="A647" s="510"/>
      <c r="C647" s="171"/>
      <c r="D647" s="1037"/>
      <c r="E647" s="1070"/>
      <c r="F647" s="1070"/>
      <c r="G647" s="1169" t="e">
        <f t="shared" si="147"/>
        <v>#DIV/0!</v>
      </c>
      <c r="H647" s="1070"/>
      <c r="I647" s="1070"/>
      <c r="J647" s="1169" t="e">
        <f t="shared" si="148"/>
        <v>#DIV/0!</v>
      </c>
      <c r="K647" s="1095">
        <f t="shared" ref="K647:L650" si="150">SUM(E647,H647)</f>
        <v>0</v>
      </c>
      <c r="L647" s="1095">
        <f t="shared" si="150"/>
        <v>0</v>
      </c>
      <c r="M647" s="1169" t="e">
        <f t="shared" si="149"/>
        <v>#DIV/0!</v>
      </c>
    </row>
    <row r="648" spans="1:13" ht="25.5" customHeight="1">
      <c r="A648" s="510"/>
      <c r="C648" s="171"/>
      <c r="D648" s="80"/>
      <c r="E648" s="1070"/>
      <c r="F648" s="1070"/>
      <c r="G648" s="1169" t="e">
        <f t="shared" si="147"/>
        <v>#DIV/0!</v>
      </c>
      <c r="H648" s="1070"/>
      <c r="I648" s="1070"/>
      <c r="J648" s="1169" t="e">
        <f t="shared" si="148"/>
        <v>#DIV/0!</v>
      </c>
      <c r="K648" s="1095">
        <f t="shared" si="150"/>
        <v>0</v>
      </c>
      <c r="L648" s="1095">
        <f t="shared" si="150"/>
        <v>0</v>
      </c>
      <c r="M648" s="1169" t="e">
        <f t="shared" si="149"/>
        <v>#DIV/0!</v>
      </c>
    </row>
    <row r="649" spans="1:13" ht="21.75" customHeight="1">
      <c r="A649" s="510"/>
      <c r="C649" s="171"/>
      <c r="D649" s="80"/>
      <c r="E649" s="1070"/>
      <c r="F649" s="1070"/>
      <c r="G649" s="1169" t="e">
        <f t="shared" si="147"/>
        <v>#DIV/0!</v>
      </c>
      <c r="H649" s="1070"/>
      <c r="I649" s="1070"/>
      <c r="J649" s="1169" t="e">
        <f t="shared" si="148"/>
        <v>#DIV/0!</v>
      </c>
      <c r="K649" s="1095">
        <f t="shared" si="150"/>
        <v>0</v>
      </c>
      <c r="L649" s="1095">
        <f t="shared" si="150"/>
        <v>0</v>
      </c>
      <c r="M649" s="1169" t="e">
        <f t="shared" si="149"/>
        <v>#DIV/0!</v>
      </c>
    </row>
    <row r="650" spans="1:13" ht="20.25" customHeight="1">
      <c r="A650" s="510"/>
      <c r="B650" s="149"/>
      <c r="C650" s="171"/>
      <c r="D650" s="80"/>
      <c r="E650" s="1070"/>
      <c r="F650" s="1070"/>
      <c r="G650" s="1169" t="e">
        <f t="shared" si="147"/>
        <v>#DIV/0!</v>
      </c>
      <c r="H650" s="1070"/>
      <c r="I650" s="1070"/>
      <c r="J650" s="1169" t="e">
        <f t="shared" si="148"/>
        <v>#DIV/0!</v>
      </c>
      <c r="K650" s="1095">
        <f t="shared" si="150"/>
        <v>0</v>
      </c>
      <c r="L650" s="1095">
        <f t="shared" si="150"/>
        <v>0</v>
      </c>
      <c r="M650" s="1169" t="e">
        <f t="shared" si="149"/>
        <v>#DIV/0!</v>
      </c>
    </row>
    <row r="651" spans="1:13" ht="15">
      <c r="A651" s="510"/>
      <c r="E651" s="1068"/>
      <c r="F651" s="1068"/>
      <c r="G651" s="1068"/>
      <c r="H651" s="1068"/>
      <c r="I651" s="1068"/>
      <c r="J651" s="1068"/>
      <c r="K651" s="1068"/>
      <c r="L651" s="1068"/>
    </row>
    <row r="652" spans="1:13" ht="15">
      <c r="A652" s="510"/>
      <c r="B652" s="206" t="s">
        <v>1698</v>
      </c>
      <c r="C652" s="926"/>
      <c r="D652" s="927"/>
      <c r="E652" s="1057"/>
      <c r="F652" s="1057"/>
      <c r="G652" s="1057"/>
      <c r="H652" s="1057"/>
      <c r="I652" s="1057"/>
      <c r="J652" s="1057"/>
      <c r="K652" s="1057"/>
      <c r="L652" s="1057"/>
      <c r="M652" s="206"/>
    </row>
    <row r="653" spans="1:13" ht="14.25">
      <c r="A653" s="510"/>
      <c r="B653" s="177" t="s">
        <v>188</v>
      </c>
      <c r="C653" s="178"/>
      <c r="D653" s="78"/>
      <c r="E653" s="1028">
        <f>SUM(E654,E655)</f>
        <v>349</v>
      </c>
      <c r="F653" s="1028">
        <f t="shared" ref="F653:L653" si="151">SUM(F654,F655)</f>
        <v>456</v>
      </c>
      <c r="G653" s="1178">
        <f t="shared" ref="G653:G674" si="152">SUM(F653/E653*100)</f>
        <v>130.65902578796562</v>
      </c>
      <c r="H653" s="1028">
        <f t="shared" si="151"/>
        <v>6657</v>
      </c>
      <c r="I653" s="1028">
        <f t="shared" si="151"/>
        <v>5816</v>
      </c>
      <c r="J653" s="1178">
        <f t="shared" ref="J653:J674" si="153">SUM(I653/H653*100)</f>
        <v>87.366681688448239</v>
      </c>
      <c r="K653" s="1028">
        <f t="shared" si="151"/>
        <v>7006</v>
      </c>
      <c r="L653" s="1028">
        <f t="shared" si="151"/>
        <v>6272</v>
      </c>
      <c r="M653" s="1178">
        <f t="shared" ref="M653:M674" si="154">SUM(L653/K653*100)</f>
        <v>89.523265772195259</v>
      </c>
    </row>
    <row r="654" spans="1:13" ht="14.25">
      <c r="A654" s="510"/>
      <c r="B654" s="177" t="s">
        <v>186</v>
      </c>
      <c r="C654" s="178"/>
      <c r="D654" s="78"/>
      <c r="E654" s="1027">
        <v>0</v>
      </c>
      <c r="F654" s="1027">
        <v>0</v>
      </c>
      <c r="G654" s="1170" t="e">
        <f t="shared" si="152"/>
        <v>#DIV/0!</v>
      </c>
      <c r="H654" s="1027">
        <v>0</v>
      </c>
      <c r="I654" s="1027">
        <v>0</v>
      </c>
      <c r="J654" s="1170" t="e">
        <f t="shared" si="153"/>
        <v>#DIV/0!</v>
      </c>
      <c r="K654" s="1027">
        <v>0</v>
      </c>
      <c r="L654" s="1027">
        <v>0</v>
      </c>
      <c r="M654" s="1170" t="e">
        <f t="shared" si="154"/>
        <v>#DIV/0!</v>
      </c>
    </row>
    <row r="655" spans="1:13" ht="14.25">
      <c r="A655" s="510"/>
      <c r="B655" s="181" t="s">
        <v>1697</v>
      </c>
      <c r="C655" s="180"/>
      <c r="D655" s="78"/>
      <c r="E655" s="1029">
        <f>SUM(E657:E674)</f>
        <v>349</v>
      </c>
      <c r="F655" s="1029">
        <f>SUM(F656:F674)</f>
        <v>456</v>
      </c>
      <c r="G655" s="1170">
        <f t="shared" si="152"/>
        <v>130.65902578796562</v>
      </c>
      <c r="H655" s="1029">
        <f>SUM(H656:H674)</f>
        <v>6657</v>
      </c>
      <c r="I655" s="1029">
        <f>SUM(I656:I674)</f>
        <v>5816</v>
      </c>
      <c r="J655" s="1170">
        <f t="shared" si="153"/>
        <v>87.366681688448239</v>
      </c>
      <c r="K655" s="1029">
        <f>SUM(K656:K674)</f>
        <v>7006</v>
      </c>
      <c r="L655" s="1029">
        <f>SUM(L656:L674)</f>
        <v>6272</v>
      </c>
      <c r="M655" s="1170">
        <f t="shared" si="154"/>
        <v>89.523265772195259</v>
      </c>
    </row>
    <row r="656" spans="1:13" ht="15">
      <c r="A656" s="510"/>
      <c r="C656" s="939" t="s">
        <v>1873</v>
      </c>
      <c r="D656" s="956" t="s">
        <v>3873</v>
      </c>
      <c r="E656" s="1030"/>
      <c r="F656" s="1030"/>
      <c r="G656" s="1169" t="e">
        <f t="shared" si="152"/>
        <v>#DIV/0!</v>
      </c>
      <c r="H656" s="1030">
        <v>1156</v>
      </c>
      <c r="I656" s="1030">
        <v>1101</v>
      </c>
      <c r="J656" s="1169">
        <f t="shared" si="153"/>
        <v>95.242214532871969</v>
      </c>
      <c r="K656" s="1027">
        <f t="shared" ref="K656:K674" si="155">E656+H656</f>
        <v>1156</v>
      </c>
      <c r="L656" s="1027">
        <f t="shared" ref="L656:L674" si="156">F656+I656</f>
        <v>1101</v>
      </c>
      <c r="M656" s="1170">
        <f t="shared" si="154"/>
        <v>95.242214532871969</v>
      </c>
    </row>
    <row r="657" spans="1:13" ht="15">
      <c r="A657" s="510"/>
      <c r="C657" s="939" t="s">
        <v>1946</v>
      </c>
      <c r="D657" s="88" t="s">
        <v>5333</v>
      </c>
      <c r="E657" s="1030"/>
      <c r="F657" s="1030">
        <v>8</v>
      </c>
      <c r="G657" s="1169" t="e">
        <f t="shared" si="152"/>
        <v>#DIV/0!</v>
      </c>
      <c r="H657" s="1030">
        <v>1</v>
      </c>
      <c r="I657" s="1030"/>
      <c r="J657" s="1169">
        <f t="shared" si="153"/>
        <v>0</v>
      </c>
      <c r="K657" s="1027">
        <f t="shared" si="155"/>
        <v>1</v>
      </c>
      <c r="L657" s="1027">
        <f t="shared" si="156"/>
        <v>8</v>
      </c>
      <c r="M657" s="1170">
        <f t="shared" si="154"/>
        <v>800</v>
      </c>
    </row>
    <row r="658" spans="1:13" ht="26.25">
      <c r="A658" s="510"/>
      <c r="C658" s="939" t="s">
        <v>1876</v>
      </c>
      <c r="D658" s="963" t="s">
        <v>3876</v>
      </c>
      <c r="E658" s="1030"/>
      <c r="F658" s="1030">
        <v>8</v>
      </c>
      <c r="G658" s="1169" t="e">
        <f t="shared" si="152"/>
        <v>#DIV/0!</v>
      </c>
      <c r="H658" s="1030">
        <v>1</v>
      </c>
      <c r="I658" s="1030">
        <v>1</v>
      </c>
      <c r="J658" s="1169">
        <f t="shared" si="153"/>
        <v>100</v>
      </c>
      <c r="K658" s="1027">
        <f t="shared" si="155"/>
        <v>1</v>
      </c>
      <c r="L658" s="1027">
        <f t="shared" si="156"/>
        <v>9</v>
      </c>
      <c r="M658" s="1170">
        <f t="shared" si="154"/>
        <v>900</v>
      </c>
    </row>
    <row r="659" spans="1:13" ht="15">
      <c r="A659" s="510"/>
      <c r="C659" s="939" t="s">
        <v>2057</v>
      </c>
      <c r="D659" s="945" t="s">
        <v>4062</v>
      </c>
      <c r="E659" s="1030"/>
      <c r="F659" s="1030"/>
      <c r="G659" s="1169" t="e">
        <f t="shared" si="152"/>
        <v>#DIV/0!</v>
      </c>
      <c r="H659" s="1030">
        <v>920</v>
      </c>
      <c r="I659" s="1030">
        <v>772</v>
      </c>
      <c r="J659" s="1169">
        <f t="shared" si="153"/>
        <v>83.913043478260875</v>
      </c>
      <c r="K659" s="1027">
        <f t="shared" si="155"/>
        <v>920</v>
      </c>
      <c r="L659" s="1027">
        <f t="shared" si="156"/>
        <v>772</v>
      </c>
      <c r="M659" s="1170">
        <f t="shared" si="154"/>
        <v>83.913043478260875</v>
      </c>
    </row>
    <row r="660" spans="1:13" ht="15">
      <c r="A660" s="510"/>
      <c r="C660" s="939" t="s">
        <v>1891</v>
      </c>
      <c r="D660" s="963" t="s">
        <v>3891</v>
      </c>
      <c r="E660" s="1030">
        <v>8</v>
      </c>
      <c r="F660" s="1030">
        <v>31</v>
      </c>
      <c r="G660" s="1169">
        <f t="shared" si="152"/>
        <v>387.5</v>
      </c>
      <c r="H660" s="1030">
        <v>907</v>
      </c>
      <c r="I660" s="1030">
        <v>777</v>
      </c>
      <c r="J660" s="1169">
        <f t="shared" si="153"/>
        <v>85.667034178610805</v>
      </c>
      <c r="K660" s="1027">
        <f t="shared" si="155"/>
        <v>915</v>
      </c>
      <c r="L660" s="1027">
        <f t="shared" si="156"/>
        <v>808</v>
      </c>
      <c r="M660" s="1170">
        <f t="shared" si="154"/>
        <v>88.306010928961754</v>
      </c>
    </row>
    <row r="661" spans="1:13" ht="15">
      <c r="A661" s="510"/>
      <c r="C661" s="939" t="s">
        <v>1877</v>
      </c>
      <c r="D661" s="963" t="s">
        <v>3877</v>
      </c>
      <c r="E661" s="1030">
        <v>19</v>
      </c>
      <c r="F661" s="1060">
        <v>16</v>
      </c>
      <c r="G661" s="1169">
        <f t="shared" si="152"/>
        <v>84.210526315789465</v>
      </c>
      <c r="H661" s="1030">
        <v>264</v>
      </c>
      <c r="I661" s="1030">
        <v>172</v>
      </c>
      <c r="J661" s="1169">
        <f t="shared" si="153"/>
        <v>65.151515151515156</v>
      </c>
      <c r="K661" s="1027">
        <f t="shared" si="155"/>
        <v>283</v>
      </c>
      <c r="L661" s="1027">
        <f t="shared" si="156"/>
        <v>188</v>
      </c>
      <c r="M661" s="1170">
        <f t="shared" si="154"/>
        <v>66.431095406360413</v>
      </c>
    </row>
    <row r="662" spans="1:13" ht="15">
      <c r="A662" s="510"/>
      <c r="C662" s="939" t="s">
        <v>1878</v>
      </c>
      <c r="D662" s="963" t="s">
        <v>3878</v>
      </c>
      <c r="E662" s="1030">
        <v>41</v>
      </c>
      <c r="F662" s="1060">
        <v>58</v>
      </c>
      <c r="G662" s="1169">
        <f t="shared" si="152"/>
        <v>141.46341463414635</v>
      </c>
      <c r="H662" s="1030">
        <v>920</v>
      </c>
      <c r="I662" s="1030">
        <v>778</v>
      </c>
      <c r="J662" s="1169">
        <f t="shared" si="153"/>
        <v>84.565217391304344</v>
      </c>
      <c r="K662" s="1027">
        <f t="shared" si="155"/>
        <v>961</v>
      </c>
      <c r="L662" s="1027">
        <f t="shared" si="156"/>
        <v>836</v>
      </c>
      <c r="M662" s="1170">
        <f t="shared" si="154"/>
        <v>86.992715920915714</v>
      </c>
    </row>
    <row r="663" spans="1:13" ht="26.25">
      <c r="A663" s="510"/>
      <c r="C663" s="939" t="s">
        <v>1763</v>
      </c>
      <c r="D663" s="976" t="s">
        <v>3745</v>
      </c>
      <c r="E663" s="1030">
        <v>34</v>
      </c>
      <c r="F663" s="1060">
        <v>67</v>
      </c>
      <c r="G663" s="1169">
        <f t="shared" si="152"/>
        <v>197.05882352941177</v>
      </c>
      <c r="H663" s="1030">
        <v>758</v>
      </c>
      <c r="I663" s="1030">
        <v>698</v>
      </c>
      <c r="J663" s="1169">
        <f t="shared" si="153"/>
        <v>92.084432717678098</v>
      </c>
      <c r="K663" s="1027">
        <f t="shared" si="155"/>
        <v>792</v>
      </c>
      <c r="L663" s="1027">
        <f t="shared" si="156"/>
        <v>765</v>
      </c>
      <c r="M663" s="1170">
        <f t="shared" si="154"/>
        <v>96.590909090909093</v>
      </c>
    </row>
    <row r="664" spans="1:13" ht="26.25">
      <c r="A664" s="510"/>
      <c r="C664" s="969" t="s">
        <v>1769</v>
      </c>
      <c r="D664" s="938" t="s">
        <v>3752</v>
      </c>
      <c r="E664" s="1030"/>
      <c r="F664" s="1060"/>
      <c r="G664" s="1169" t="e">
        <f t="shared" si="152"/>
        <v>#DIV/0!</v>
      </c>
      <c r="H664" s="1030">
        <v>59</v>
      </c>
      <c r="I664" s="1030">
        <v>60</v>
      </c>
      <c r="J664" s="1169">
        <f t="shared" si="153"/>
        <v>101.69491525423729</v>
      </c>
      <c r="K664" s="1027">
        <f t="shared" si="155"/>
        <v>59</v>
      </c>
      <c r="L664" s="1027">
        <f t="shared" si="156"/>
        <v>60</v>
      </c>
      <c r="M664" s="1170">
        <f t="shared" si="154"/>
        <v>101.69491525423729</v>
      </c>
    </row>
    <row r="665" spans="1:13" ht="15">
      <c r="A665" s="510"/>
      <c r="C665" s="939" t="s">
        <v>2066</v>
      </c>
      <c r="D665" s="963" t="s">
        <v>4071</v>
      </c>
      <c r="E665" s="1030"/>
      <c r="F665" s="1060"/>
      <c r="G665" s="1169" t="e">
        <f t="shared" si="152"/>
        <v>#DIV/0!</v>
      </c>
      <c r="H665" s="1030">
        <v>186</v>
      </c>
      <c r="I665" s="1030">
        <v>257</v>
      </c>
      <c r="J665" s="1169">
        <f t="shared" si="153"/>
        <v>138.1720430107527</v>
      </c>
      <c r="K665" s="1027">
        <f t="shared" si="155"/>
        <v>186</v>
      </c>
      <c r="L665" s="1027">
        <f t="shared" si="156"/>
        <v>257</v>
      </c>
      <c r="M665" s="1170">
        <f t="shared" si="154"/>
        <v>138.1720430107527</v>
      </c>
    </row>
    <row r="666" spans="1:13" ht="26.25">
      <c r="A666" s="510"/>
      <c r="C666" s="939" t="s">
        <v>1766</v>
      </c>
      <c r="D666" s="933" t="s">
        <v>3746</v>
      </c>
      <c r="E666" s="1030"/>
      <c r="F666" s="1060">
        <v>1</v>
      </c>
      <c r="G666" s="1169" t="e">
        <f t="shared" si="152"/>
        <v>#DIV/0!</v>
      </c>
      <c r="H666" s="1030">
        <v>215</v>
      </c>
      <c r="I666" s="1030">
        <v>117</v>
      </c>
      <c r="J666" s="1169">
        <f t="shared" si="153"/>
        <v>54.418604651162795</v>
      </c>
      <c r="K666" s="1027">
        <f t="shared" si="155"/>
        <v>215</v>
      </c>
      <c r="L666" s="1027">
        <f t="shared" si="156"/>
        <v>118</v>
      </c>
      <c r="M666" s="1170">
        <f t="shared" si="154"/>
        <v>54.883720930232563</v>
      </c>
    </row>
    <row r="667" spans="1:13" ht="15">
      <c r="A667" s="510"/>
      <c r="C667" s="961">
        <v>1111</v>
      </c>
      <c r="D667" s="963" t="s">
        <v>3879</v>
      </c>
      <c r="E667" s="1030">
        <v>42</v>
      </c>
      <c r="F667" s="1060">
        <v>65</v>
      </c>
      <c r="G667" s="1169">
        <f t="shared" si="152"/>
        <v>154.76190476190476</v>
      </c>
      <c r="H667" s="1063">
        <v>920</v>
      </c>
      <c r="I667" s="1063">
        <v>778</v>
      </c>
      <c r="J667" s="1169">
        <f t="shared" si="153"/>
        <v>84.565217391304344</v>
      </c>
      <c r="K667" s="1027">
        <f t="shared" si="155"/>
        <v>962</v>
      </c>
      <c r="L667" s="1027">
        <f t="shared" si="156"/>
        <v>843</v>
      </c>
      <c r="M667" s="1170">
        <f t="shared" si="154"/>
        <v>87.629937629937629</v>
      </c>
    </row>
    <row r="668" spans="1:13" ht="25.5">
      <c r="A668" s="510"/>
      <c r="C668" s="961" t="s">
        <v>2067</v>
      </c>
      <c r="D668" s="1038" t="s">
        <v>4072</v>
      </c>
      <c r="E668" s="1065"/>
      <c r="F668" s="1065"/>
      <c r="G668" s="1169" t="e">
        <f t="shared" si="152"/>
        <v>#DIV/0!</v>
      </c>
      <c r="H668" s="1063">
        <v>339</v>
      </c>
      <c r="I668" s="1063">
        <v>265</v>
      </c>
      <c r="J668" s="1169">
        <f t="shared" si="153"/>
        <v>78.171091445427734</v>
      </c>
      <c r="K668" s="1027">
        <f t="shared" si="155"/>
        <v>339</v>
      </c>
      <c r="L668" s="1027">
        <f t="shared" si="156"/>
        <v>265</v>
      </c>
      <c r="M668" s="1170">
        <f t="shared" si="154"/>
        <v>78.171091445427734</v>
      </c>
    </row>
    <row r="669" spans="1:13" ht="15">
      <c r="A669" s="510"/>
      <c r="C669" s="961" t="s">
        <v>2068</v>
      </c>
      <c r="D669" s="1038" t="s">
        <v>4073</v>
      </c>
      <c r="E669" s="1065"/>
      <c r="F669" s="1065"/>
      <c r="G669" s="1169" t="e">
        <f t="shared" si="152"/>
        <v>#DIV/0!</v>
      </c>
      <c r="H669" s="1063">
        <v>11</v>
      </c>
      <c r="I669" s="1063">
        <v>40</v>
      </c>
      <c r="J669" s="1169">
        <f t="shared" si="153"/>
        <v>363.63636363636363</v>
      </c>
      <c r="K669" s="1027">
        <f t="shared" si="155"/>
        <v>11</v>
      </c>
      <c r="L669" s="1027">
        <f t="shared" si="156"/>
        <v>40</v>
      </c>
      <c r="M669" s="1170">
        <f t="shared" si="154"/>
        <v>363.63636363636363</v>
      </c>
    </row>
    <row r="670" spans="1:13" ht="32.25" customHeight="1">
      <c r="A670" s="510"/>
      <c r="C670" s="961" t="s">
        <v>1959</v>
      </c>
      <c r="D670" s="945" t="s">
        <v>3955</v>
      </c>
      <c r="E670" s="1065">
        <v>205</v>
      </c>
      <c r="F670" s="1065">
        <v>202</v>
      </c>
      <c r="G670" s="1169">
        <f t="shared" ref="G670:G673" si="157">SUM(F670/E670*100)</f>
        <v>98.536585365853654</v>
      </c>
      <c r="H670" s="1063"/>
      <c r="I670" s="1063"/>
      <c r="J670" s="1169" t="e">
        <f t="shared" ref="J670:J673" si="158">SUM(I670/H670*100)</f>
        <v>#DIV/0!</v>
      </c>
      <c r="K670" s="1027">
        <f t="shared" si="155"/>
        <v>205</v>
      </c>
      <c r="L670" s="1027">
        <f t="shared" si="156"/>
        <v>202</v>
      </c>
      <c r="M670" s="1170">
        <f t="shared" ref="M670:M673" si="159">SUM(L670/K670*100)</f>
        <v>98.536585365853654</v>
      </c>
    </row>
    <row r="671" spans="1:13" ht="25.5" customHeight="1">
      <c r="A671" s="510"/>
      <c r="C671" s="961"/>
      <c r="D671" s="945"/>
      <c r="E671" s="1065"/>
      <c r="F671" s="1065"/>
      <c r="G671" s="1169" t="e">
        <f t="shared" si="157"/>
        <v>#DIV/0!</v>
      </c>
      <c r="H671" s="1063"/>
      <c r="I671" s="1063"/>
      <c r="J671" s="1169" t="e">
        <f t="shared" si="158"/>
        <v>#DIV/0!</v>
      </c>
      <c r="K671" s="1027">
        <f t="shared" si="155"/>
        <v>0</v>
      </c>
      <c r="L671" s="1027">
        <f t="shared" si="156"/>
        <v>0</v>
      </c>
      <c r="M671" s="1170" t="e">
        <f t="shared" si="159"/>
        <v>#DIV/0!</v>
      </c>
    </row>
    <row r="672" spans="1:13" ht="33.75" customHeight="1">
      <c r="A672" s="510"/>
      <c r="C672" s="961"/>
      <c r="D672" s="945"/>
      <c r="E672" s="1065"/>
      <c r="F672" s="1065"/>
      <c r="G672" s="1169" t="e">
        <f t="shared" si="157"/>
        <v>#DIV/0!</v>
      </c>
      <c r="H672" s="1063"/>
      <c r="I672" s="1063"/>
      <c r="J672" s="1169" t="e">
        <f t="shared" si="158"/>
        <v>#DIV/0!</v>
      </c>
      <c r="K672" s="1027">
        <f t="shared" si="155"/>
        <v>0</v>
      </c>
      <c r="L672" s="1027">
        <f t="shared" si="156"/>
        <v>0</v>
      </c>
      <c r="M672" s="1170" t="e">
        <f t="shared" si="159"/>
        <v>#DIV/0!</v>
      </c>
    </row>
    <row r="673" spans="1:13" ht="31.5" customHeight="1">
      <c r="A673" s="510"/>
      <c r="C673" s="961"/>
      <c r="D673" s="945"/>
      <c r="E673" s="1065"/>
      <c r="F673" s="1065"/>
      <c r="G673" s="1169" t="e">
        <f t="shared" si="157"/>
        <v>#DIV/0!</v>
      </c>
      <c r="H673" s="1063"/>
      <c r="I673" s="1063"/>
      <c r="J673" s="1169" t="e">
        <f t="shared" si="158"/>
        <v>#DIV/0!</v>
      </c>
      <c r="K673" s="1027">
        <f t="shared" si="155"/>
        <v>0</v>
      </c>
      <c r="L673" s="1027">
        <f t="shared" si="156"/>
        <v>0</v>
      </c>
      <c r="M673" s="1170" t="e">
        <f t="shared" si="159"/>
        <v>#DIV/0!</v>
      </c>
    </row>
    <row r="674" spans="1:13" ht="28.5" customHeight="1">
      <c r="A674" s="510"/>
      <c r="C674" s="961"/>
      <c r="D674" s="945"/>
      <c r="E674" s="1065"/>
      <c r="F674" s="1065"/>
      <c r="G674" s="1169" t="e">
        <f t="shared" si="152"/>
        <v>#DIV/0!</v>
      </c>
      <c r="H674" s="1063"/>
      <c r="I674" s="1063"/>
      <c r="J674" s="1169" t="e">
        <f t="shared" si="153"/>
        <v>#DIV/0!</v>
      </c>
      <c r="K674" s="1027">
        <f t="shared" si="155"/>
        <v>0</v>
      </c>
      <c r="L674" s="1027">
        <f t="shared" si="156"/>
        <v>0</v>
      </c>
      <c r="M674" s="1170" t="e">
        <f t="shared" si="154"/>
        <v>#DIV/0!</v>
      </c>
    </row>
    <row r="675" spans="1:13" ht="15">
      <c r="E675" s="1068"/>
      <c r="F675" s="1068"/>
      <c r="G675" s="1068"/>
      <c r="H675" s="1068"/>
      <c r="I675" s="1068"/>
      <c r="J675" s="1068"/>
      <c r="K675" s="1068"/>
      <c r="L675" s="1068"/>
    </row>
    <row r="676" spans="1:13" ht="25.5">
      <c r="A676" s="510" t="s">
        <v>5348</v>
      </c>
      <c r="B676" s="206" t="s">
        <v>1699</v>
      </c>
      <c r="C676" s="926"/>
      <c r="D676" s="927"/>
      <c r="E676" s="1057"/>
      <c r="F676" s="1057"/>
      <c r="G676" s="1057"/>
      <c r="H676" s="1057"/>
      <c r="I676" s="1057"/>
      <c r="J676" s="1057"/>
      <c r="K676" s="1057"/>
      <c r="L676" s="1057"/>
      <c r="M676" s="206"/>
    </row>
    <row r="677" spans="1:13" ht="14.25">
      <c r="A677" s="510"/>
      <c r="B677" s="177" t="s">
        <v>189</v>
      </c>
      <c r="C677" s="179"/>
      <c r="D677" s="78"/>
      <c r="E677" s="1033">
        <f t="shared" ref="E677:L677" si="160">SUM(E678,E679)</f>
        <v>353</v>
      </c>
      <c r="F677" s="1033">
        <f t="shared" si="160"/>
        <v>225</v>
      </c>
      <c r="G677" s="1178">
        <f t="shared" ref="G677:G683" si="161">SUM(F677/E677*100)</f>
        <v>63.73937677053825</v>
      </c>
      <c r="H677" s="1033">
        <f t="shared" si="160"/>
        <v>136</v>
      </c>
      <c r="I677" s="1033">
        <f t="shared" si="160"/>
        <v>67</v>
      </c>
      <c r="J677" s="1178">
        <f t="shared" ref="J677:J683" si="162">SUM(I677/H677*100)</f>
        <v>49.264705882352942</v>
      </c>
      <c r="K677" s="1033">
        <f t="shared" si="160"/>
        <v>489</v>
      </c>
      <c r="L677" s="1033">
        <f t="shared" si="160"/>
        <v>292</v>
      </c>
      <c r="M677" s="1178">
        <f t="shared" ref="M677:M683" si="163">SUM(L677/K677*100)</f>
        <v>59.713701431492836</v>
      </c>
    </row>
    <row r="678" spans="1:13" ht="15">
      <c r="A678" s="510"/>
      <c r="C678" s="925" t="s">
        <v>1758</v>
      </c>
      <c r="D678" s="963" t="s">
        <v>3741</v>
      </c>
      <c r="E678" s="1030">
        <v>300</v>
      </c>
      <c r="F678" s="1030">
        <v>208</v>
      </c>
      <c r="G678" s="1169">
        <f t="shared" si="161"/>
        <v>69.333333333333343</v>
      </c>
      <c r="H678" s="1030">
        <v>127</v>
      </c>
      <c r="I678" s="1030">
        <v>64</v>
      </c>
      <c r="J678" s="1169">
        <f t="shared" si="162"/>
        <v>50.393700787401571</v>
      </c>
      <c r="K678" s="1027">
        <f>E678+H678</f>
        <v>427</v>
      </c>
      <c r="L678" s="1027">
        <f>F678+I678</f>
        <v>272</v>
      </c>
      <c r="M678" s="1169">
        <f t="shared" si="163"/>
        <v>63.700234192037477</v>
      </c>
    </row>
    <row r="679" spans="1:13" ht="15">
      <c r="A679" s="510"/>
      <c r="C679" s="171" t="s">
        <v>1759</v>
      </c>
      <c r="D679" s="945" t="s">
        <v>3742</v>
      </c>
      <c r="E679" s="1030">
        <v>53</v>
      </c>
      <c r="F679" s="1030">
        <v>17</v>
      </c>
      <c r="G679" s="1169">
        <f t="shared" si="161"/>
        <v>32.075471698113205</v>
      </c>
      <c r="H679" s="1030">
        <v>9</v>
      </c>
      <c r="I679" s="1030">
        <v>3</v>
      </c>
      <c r="J679" s="1169">
        <f t="shared" si="162"/>
        <v>33.333333333333329</v>
      </c>
      <c r="K679" s="1027">
        <f>E679+H679</f>
        <v>62</v>
      </c>
      <c r="L679" s="1027">
        <f>F679+I679</f>
        <v>20</v>
      </c>
      <c r="M679" s="1169">
        <f t="shared" si="163"/>
        <v>32.258064516129032</v>
      </c>
    </row>
    <row r="680" spans="1:13" ht="15">
      <c r="A680" s="510"/>
      <c r="C680" s="171"/>
      <c r="D680" s="1037"/>
      <c r="E680" s="1070"/>
      <c r="F680" s="1070"/>
      <c r="G680" s="1169" t="e">
        <f t="shared" si="161"/>
        <v>#DIV/0!</v>
      </c>
      <c r="H680" s="1070"/>
      <c r="I680" s="1070"/>
      <c r="J680" s="1169" t="e">
        <f t="shared" si="162"/>
        <v>#DIV/0!</v>
      </c>
      <c r="K680" s="1095">
        <f t="shared" ref="K680:L683" si="164">SUM(E680,H680)</f>
        <v>0</v>
      </c>
      <c r="L680" s="1095">
        <f t="shared" si="164"/>
        <v>0</v>
      </c>
      <c r="M680" s="1169" t="e">
        <f t="shared" si="163"/>
        <v>#DIV/0!</v>
      </c>
    </row>
    <row r="681" spans="1:13" ht="15">
      <c r="A681" s="510"/>
      <c r="C681" s="171"/>
      <c r="D681" s="1037"/>
      <c r="E681" s="1070"/>
      <c r="F681" s="1070"/>
      <c r="G681" s="1169" t="e">
        <f t="shared" si="161"/>
        <v>#DIV/0!</v>
      </c>
      <c r="H681" s="1070"/>
      <c r="I681" s="1070"/>
      <c r="J681" s="1169" t="e">
        <f t="shared" si="162"/>
        <v>#DIV/0!</v>
      </c>
      <c r="K681" s="1095">
        <f t="shared" si="164"/>
        <v>0</v>
      </c>
      <c r="L681" s="1095">
        <f t="shared" si="164"/>
        <v>0</v>
      </c>
      <c r="M681" s="1169" t="e">
        <f t="shared" si="163"/>
        <v>#DIV/0!</v>
      </c>
    </row>
    <row r="682" spans="1:13" ht="15">
      <c r="A682" s="510"/>
      <c r="C682" s="171"/>
      <c r="D682" s="80"/>
      <c r="E682" s="1070"/>
      <c r="F682" s="1070"/>
      <c r="G682" s="1169" t="e">
        <f t="shared" si="161"/>
        <v>#DIV/0!</v>
      </c>
      <c r="H682" s="1070"/>
      <c r="I682" s="1070"/>
      <c r="J682" s="1169" t="e">
        <f t="shared" si="162"/>
        <v>#DIV/0!</v>
      </c>
      <c r="K682" s="1095">
        <f t="shared" si="164"/>
        <v>0</v>
      </c>
      <c r="L682" s="1095">
        <f t="shared" si="164"/>
        <v>0</v>
      </c>
      <c r="M682" s="1169" t="e">
        <f t="shared" si="163"/>
        <v>#DIV/0!</v>
      </c>
    </row>
    <row r="683" spans="1:13" ht="15">
      <c r="A683" s="510"/>
      <c r="B683" s="149"/>
      <c r="C683" s="171"/>
      <c r="D683" s="80"/>
      <c r="E683" s="1070"/>
      <c r="F683" s="1070"/>
      <c r="G683" s="1169" t="e">
        <f t="shared" si="161"/>
        <v>#DIV/0!</v>
      </c>
      <c r="H683" s="1070"/>
      <c r="I683" s="1070"/>
      <c r="J683" s="1169" t="e">
        <f t="shared" si="162"/>
        <v>#DIV/0!</v>
      </c>
      <c r="K683" s="1095">
        <f t="shared" si="164"/>
        <v>0</v>
      </c>
      <c r="L683" s="1095">
        <f t="shared" si="164"/>
        <v>0</v>
      </c>
      <c r="M683" s="1169" t="e">
        <f t="shared" si="163"/>
        <v>#DIV/0!</v>
      </c>
    </row>
    <row r="684" spans="1:13" ht="15">
      <c r="A684" s="510"/>
      <c r="E684" s="1068"/>
      <c r="F684" s="1068"/>
      <c r="G684" s="1068"/>
      <c r="H684" s="1068"/>
      <c r="I684" s="1068"/>
      <c r="J684" s="1068"/>
      <c r="K684" s="1068"/>
      <c r="L684" s="1068"/>
    </row>
    <row r="685" spans="1:13" ht="15">
      <c r="A685" s="510"/>
      <c r="B685" s="206" t="s">
        <v>1698</v>
      </c>
      <c r="C685" s="926"/>
      <c r="D685" s="927"/>
      <c r="E685" s="1057"/>
      <c r="F685" s="1057"/>
      <c r="G685" s="1057"/>
      <c r="H685" s="1057"/>
      <c r="I685" s="1057"/>
      <c r="J685" s="1057"/>
      <c r="K685" s="1057"/>
      <c r="L685" s="1057"/>
      <c r="M685" s="206"/>
    </row>
    <row r="686" spans="1:13" ht="14.25">
      <c r="A686" s="510"/>
      <c r="B686" s="177" t="s">
        <v>188</v>
      </c>
      <c r="C686" s="178"/>
      <c r="D686" s="78"/>
      <c r="E686" s="1028">
        <f t="shared" ref="E686:L686" si="165">SUM(E687,E688)</f>
        <v>0</v>
      </c>
      <c r="F686" s="1028">
        <f t="shared" si="165"/>
        <v>1</v>
      </c>
      <c r="G686" s="1178" t="e">
        <f t="shared" ref="G686:G750" si="166">SUM(F686/E686*100)</f>
        <v>#DIV/0!</v>
      </c>
      <c r="H686" s="1028">
        <f t="shared" si="165"/>
        <v>4781</v>
      </c>
      <c r="I686" s="1028">
        <f t="shared" si="165"/>
        <v>3729</v>
      </c>
      <c r="J686" s="1178">
        <f t="shared" ref="J686:J750" si="167">SUM(I686/H686*100)</f>
        <v>77.996235097259998</v>
      </c>
      <c r="K686" s="1028">
        <f t="shared" si="165"/>
        <v>4781</v>
      </c>
      <c r="L686" s="1028">
        <f t="shared" si="165"/>
        <v>3727</v>
      </c>
      <c r="M686" s="1178">
        <f t="shared" ref="M686:M750" si="168">SUM(L686/K686*100)</f>
        <v>77.95440284459319</v>
      </c>
    </row>
    <row r="687" spans="1:13" ht="14.25">
      <c r="A687" s="510"/>
      <c r="B687" s="177" t="s">
        <v>186</v>
      </c>
      <c r="C687" s="178"/>
      <c r="D687" s="78"/>
      <c r="E687" s="1027">
        <v>0</v>
      </c>
      <c r="F687" s="1027">
        <v>0</v>
      </c>
      <c r="G687" s="1170" t="e">
        <f t="shared" si="166"/>
        <v>#DIV/0!</v>
      </c>
      <c r="H687" s="1027">
        <v>0</v>
      </c>
      <c r="I687" s="1027">
        <v>0</v>
      </c>
      <c r="J687" s="1170" t="e">
        <f t="shared" si="167"/>
        <v>#DIV/0!</v>
      </c>
      <c r="K687" s="1027">
        <v>0</v>
      </c>
      <c r="L687" s="1027">
        <v>0</v>
      </c>
      <c r="M687" s="1170" t="e">
        <f t="shared" si="168"/>
        <v>#DIV/0!</v>
      </c>
    </row>
    <row r="688" spans="1:13" ht="14.25">
      <c r="A688" s="510"/>
      <c r="B688" s="181" t="s">
        <v>1697</v>
      </c>
      <c r="C688" s="180"/>
      <c r="D688" s="78"/>
      <c r="E688" s="1029">
        <f t="shared" ref="E688:L688" si="169">SUM(E689:E744)</f>
        <v>0</v>
      </c>
      <c r="F688" s="1029">
        <f>SUM(F689:F745)</f>
        <v>1</v>
      </c>
      <c r="G688" s="1170" t="e">
        <f t="shared" si="166"/>
        <v>#DIV/0!</v>
      </c>
      <c r="H688" s="1029">
        <f t="shared" si="169"/>
        <v>4781</v>
      </c>
      <c r="I688" s="1029">
        <f>SUM(I689:I745)</f>
        <v>3729</v>
      </c>
      <c r="J688" s="1170">
        <f t="shared" si="167"/>
        <v>77.996235097259998</v>
      </c>
      <c r="K688" s="1029">
        <f t="shared" si="169"/>
        <v>4781</v>
      </c>
      <c r="L688" s="1029">
        <f t="shared" si="169"/>
        <v>3727</v>
      </c>
      <c r="M688" s="1170">
        <f t="shared" si="168"/>
        <v>77.95440284459319</v>
      </c>
    </row>
    <row r="689" spans="1:13" ht="15">
      <c r="A689" s="510"/>
      <c r="C689" s="925" t="s">
        <v>1965</v>
      </c>
      <c r="D689" s="945" t="s">
        <v>3961</v>
      </c>
      <c r="E689" s="1030"/>
      <c r="F689" s="1030"/>
      <c r="G689" s="1169" t="e">
        <f t="shared" si="166"/>
        <v>#DIV/0!</v>
      </c>
      <c r="H689" s="1030">
        <v>7</v>
      </c>
      <c r="I689" s="1030">
        <v>14</v>
      </c>
      <c r="J689" s="1169">
        <f t="shared" si="167"/>
        <v>200</v>
      </c>
      <c r="K689" s="1027">
        <f t="shared" ref="K689:K720" si="170">E689+H689</f>
        <v>7</v>
      </c>
      <c r="L689" s="1027">
        <f t="shared" ref="L689:L720" si="171">F689+I689</f>
        <v>14</v>
      </c>
      <c r="M689" s="1170">
        <f t="shared" si="168"/>
        <v>200</v>
      </c>
    </row>
    <row r="690" spans="1:13" ht="15">
      <c r="A690" s="510"/>
      <c r="C690" s="925" t="s">
        <v>1966</v>
      </c>
      <c r="D690" s="945" t="s">
        <v>3962</v>
      </c>
      <c r="E690" s="1030"/>
      <c r="F690" s="1030"/>
      <c r="G690" s="1169" t="e">
        <f t="shared" si="166"/>
        <v>#DIV/0!</v>
      </c>
      <c r="H690" s="1030">
        <v>99</v>
      </c>
      <c r="I690" s="1030">
        <v>84</v>
      </c>
      <c r="J690" s="1169">
        <f t="shared" si="167"/>
        <v>84.848484848484844</v>
      </c>
      <c r="K690" s="1027">
        <f t="shared" si="170"/>
        <v>99</v>
      </c>
      <c r="L690" s="1027">
        <f t="shared" si="171"/>
        <v>84</v>
      </c>
      <c r="M690" s="1170">
        <f t="shared" si="168"/>
        <v>84.848484848484844</v>
      </c>
    </row>
    <row r="691" spans="1:13" ht="15">
      <c r="A691" s="510"/>
      <c r="C691" s="925" t="s">
        <v>1964</v>
      </c>
      <c r="D691" s="966" t="s">
        <v>3960</v>
      </c>
      <c r="E691" s="1030"/>
      <c r="F691" s="1030"/>
      <c r="G691" s="1169" t="e">
        <f t="shared" si="166"/>
        <v>#DIV/0!</v>
      </c>
      <c r="H691" s="1030">
        <v>1133</v>
      </c>
      <c r="I691" s="1030">
        <v>821</v>
      </c>
      <c r="J691" s="1169">
        <f t="shared" si="167"/>
        <v>72.462488967343347</v>
      </c>
      <c r="K691" s="1027">
        <f t="shared" si="170"/>
        <v>1133</v>
      </c>
      <c r="L691" s="1027">
        <f t="shared" si="171"/>
        <v>821</v>
      </c>
      <c r="M691" s="1170">
        <f t="shared" si="168"/>
        <v>72.462488967343347</v>
      </c>
    </row>
    <row r="692" spans="1:13" ht="15">
      <c r="A692" s="510"/>
      <c r="C692" s="925" t="s">
        <v>1971</v>
      </c>
      <c r="D692" s="945" t="s">
        <v>3967</v>
      </c>
      <c r="E692" s="1030"/>
      <c r="F692" s="1030"/>
      <c r="G692" s="1169" t="e">
        <f t="shared" si="166"/>
        <v>#DIV/0!</v>
      </c>
      <c r="H692" s="1030">
        <v>91</v>
      </c>
      <c r="I692" s="1030">
        <v>81</v>
      </c>
      <c r="J692" s="1169">
        <f t="shared" si="167"/>
        <v>89.010989010989007</v>
      </c>
      <c r="K692" s="1027">
        <f t="shared" si="170"/>
        <v>91</v>
      </c>
      <c r="L692" s="1027">
        <f t="shared" si="171"/>
        <v>81</v>
      </c>
      <c r="M692" s="1170">
        <f t="shared" si="168"/>
        <v>89.010989010989007</v>
      </c>
    </row>
    <row r="693" spans="1:13" ht="15">
      <c r="A693" s="510"/>
      <c r="C693" s="925" t="s">
        <v>1972</v>
      </c>
      <c r="D693" s="945" t="s">
        <v>3968</v>
      </c>
      <c r="E693" s="1030"/>
      <c r="F693" s="1030"/>
      <c r="G693" s="1169" t="e">
        <f t="shared" si="166"/>
        <v>#DIV/0!</v>
      </c>
      <c r="H693" s="1030">
        <v>117</v>
      </c>
      <c r="I693" s="1030">
        <v>89</v>
      </c>
      <c r="J693" s="1169">
        <f t="shared" si="167"/>
        <v>76.068376068376068</v>
      </c>
      <c r="K693" s="1027">
        <f t="shared" si="170"/>
        <v>117</v>
      </c>
      <c r="L693" s="1027">
        <f t="shared" si="171"/>
        <v>89</v>
      </c>
      <c r="M693" s="1170">
        <f t="shared" si="168"/>
        <v>76.068376068376068</v>
      </c>
    </row>
    <row r="694" spans="1:13" ht="15">
      <c r="A694" s="510"/>
      <c r="C694" s="925" t="s">
        <v>1770</v>
      </c>
      <c r="D694" s="956" t="s">
        <v>3747</v>
      </c>
      <c r="E694" s="1030"/>
      <c r="F694" s="1030"/>
      <c r="G694" s="1169" t="e">
        <f t="shared" si="166"/>
        <v>#DIV/0!</v>
      </c>
      <c r="H694" s="1030">
        <v>70</v>
      </c>
      <c r="I694" s="1030">
        <v>79</v>
      </c>
      <c r="J694" s="1169">
        <f t="shared" si="167"/>
        <v>112.85714285714286</v>
      </c>
      <c r="K694" s="1027">
        <f t="shared" si="170"/>
        <v>70</v>
      </c>
      <c r="L694" s="1027">
        <f t="shared" si="171"/>
        <v>79</v>
      </c>
      <c r="M694" s="1170">
        <f t="shared" si="168"/>
        <v>112.85714285714286</v>
      </c>
    </row>
    <row r="695" spans="1:13" ht="15">
      <c r="A695" s="510"/>
      <c r="C695" s="925" t="s">
        <v>2070</v>
      </c>
      <c r="D695" s="963" t="s">
        <v>4074</v>
      </c>
      <c r="E695" s="1030"/>
      <c r="F695" s="1030"/>
      <c r="G695" s="1169" t="e">
        <f t="shared" si="166"/>
        <v>#DIV/0!</v>
      </c>
      <c r="H695" s="1030">
        <v>917</v>
      </c>
      <c r="I695" s="1030">
        <v>616</v>
      </c>
      <c r="J695" s="1169">
        <f t="shared" si="167"/>
        <v>67.175572519083971</v>
      </c>
      <c r="K695" s="1027">
        <f t="shared" si="170"/>
        <v>917</v>
      </c>
      <c r="L695" s="1027">
        <f t="shared" si="171"/>
        <v>616</v>
      </c>
      <c r="M695" s="1170">
        <f t="shared" si="168"/>
        <v>67.175572519083971</v>
      </c>
    </row>
    <row r="696" spans="1:13" ht="15">
      <c r="A696" s="510"/>
      <c r="C696" s="925" t="s">
        <v>2071</v>
      </c>
      <c r="D696" s="963" t="s">
        <v>4075</v>
      </c>
      <c r="E696" s="1030"/>
      <c r="F696" s="1030">
        <v>1</v>
      </c>
      <c r="G696" s="1169" t="e">
        <f t="shared" si="166"/>
        <v>#DIV/0!</v>
      </c>
      <c r="H696" s="1030">
        <v>102</v>
      </c>
      <c r="I696" s="1030">
        <v>68</v>
      </c>
      <c r="J696" s="1169">
        <f t="shared" si="167"/>
        <v>66.666666666666657</v>
      </c>
      <c r="K696" s="1027">
        <f t="shared" si="170"/>
        <v>102</v>
      </c>
      <c r="L696" s="1027">
        <f t="shared" si="171"/>
        <v>69</v>
      </c>
      <c r="M696" s="1170">
        <f t="shared" si="168"/>
        <v>67.64705882352942</v>
      </c>
    </row>
    <row r="697" spans="1:13" ht="15">
      <c r="A697" s="510"/>
      <c r="C697" s="925" t="s">
        <v>2072</v>
      </c>
      <c r="D697" s="963" t="s">
        <v>4076</v>
      </c>
      <c r="E697" s="1030"/>
      <c r="F697" s="1030"/>
      <c r="G697" s="1169" t="e">
        <f t="shared" si="166"/>
        <v>#DIV/0!</v>
      </c>
      <c r="H697" s="1030">
        <v>402</v>
      </c>
      <c r="I697" s="1030">
        <v>259</v>
      </c>
      <c r="J697" s="1169">
        <f t="shared" si="167"/>
        <v>64.427860696517413</v>
      </c>
      <c r="K697" s="1027">
        <f t="shared" si="170"/>
        <v>402</v>
      </c>
      <c r="L697" s="1027">
        <f t="shared" si="171"/>
        <v>259</v>
      </c>
      <c r="M697" s="1170">
        <f t="shared" si="168"/>
        <v>64.427860696517413</v>
      </c>
    </row>
    <row r="698" spans="1:13" ht="15">
      <c r="A698" s="510"/>
      <c r="C698" s="925" t="s">
        <v>2073</v>
      </c>
      <c r="D698" s="88" t="s">
        <v>4077</v>
      </c>
      <c r="E698" s="1060"/>
      <c r="F698" s="1060"/>
      <c r="G698" s="1169" t="e">
        <f t="shared" si="166"/>
        <v>#DIV/0!</v>
      </c>
      <c r="H698" s="1030">
        <v>119</v>
      </c>
      <c r="I698" s="1030">
        <v>76</v>
      </c>
      <c r="J698" s="1169">
        <f t="shared" si="167"/>
        <v>63.865546218487388</v>
      </c>
      <c r="K698" s="1027">
        <f t="shared" si="170"/>
        <v>119</v>
      </c>
      <c r="L698" s="1027">
        <f t="shared" si="171"/>
        <v>76</v>
      </c>
      <c r="M698" s="1170">
        <f t="shared" si="168"/>
        <v>63.865546218487388</v>
      </c>
    </row>
    <row r="699" spans="1:13" ht="15">
      <c r="A699" s="510"/>
      <c r="C699" s="925" t="s">
        <v>2074</v>
      </c>
      <c r="D699" s="88" t="s">
        <v>4078</v>
      </c>
      <c r="E699" s="1060"/>
      <c r="F699" s="1060"/>
      <c r="G699" s="1169" t="e">
        <f t="shared" si="166"/>
        <v>#DIV/0!</v>
      </c>
      <c r="H699" s="1030">
        <v>146</v>
      </c>
      <c r="I699" s="1030">
        <v>120</v>
      </c>
      <c r="J699" s="1169">
        <f t="shared" si="167"/>
        <v>82.191780821917803</v>
      </c>
      <c r="K699" s="1027">
        <f t="shared" si="170"/>
        <v>146</v>
      </c>
      <c r="L699" s="1027">
        <f t="shared" si="171"/>
        <v>120</v>
      </c>
      <c r="M699" s="1170">
        <f t="shared" si="168"/>
        <v>82.191780821917803</v>
      </c>
    </row>
    <row r="700" spans="1:13" ht="15">
      <c r="A700" s="510"/>
      <c r="C700" s="925" t="s">
        <v>2075</v>
      </c>
      <c r="D700" s="88" t="s">
        <v>4079</v>
      </c>
      <c r="E700" s="1060"/>
      <c r="F700" s="1060"/>
      <c r="G700" s="1169" t="e">
        <f t="shared" si="166"/>
        <v>#DIV/0!</v>
      </c>
      <c r="H700" s="1030">
        <v>144</v>
      </c>
      <c r="I700" s="1030">
        <v>92</v>
      </c>
      <c r="J700" s="1169">
        <f t="shared" si="167"/>
        <v>63.888888888888886</v>
      </c>
      <c r="K700" s="1027">
        <f t="shared" si="170"/>
        <v>144</v>
      </c>
      <c r="L700" s="1027">
        <f t="shared" si="171"/>
        <v>92</v>
      </c>
      <c r="M700" s="1170">
        <f t="shared" si="168"/>
        <v>63.888888888888886</v>
      </c>
    </row>
    <row r="701" spans="1:13" ht="15">
      <c r="A701" s="510"/>
      <c r="C701" s="925" t="s">
        <v>2076</v>
      </c>
      <c r="D701" s="88" t="s">
        <v>4080</v>
      </c>
      <c r="E701" s="1060"/>
      <c r="F701" s="1060"/>
      <c r="G701" s="1169" t="e">
        <f t="shared" si="166"/>
        <v>#DIV/0!</v>
      </c>
      <c r="H701" s="1030">
        <v>417</v>
      </c>
      <c r="I701" s="1030">
        <v>315</v>
      </c>
      <c r="J701" s="1169">
        <f t="shared" si="167"/>
        <v>75.539568345323744</v>
      </c>
      <c r="K701" s="1027">
        <f t="shared" si="170"/>
        <v>417</v>
      </c>
      <c r="L701" s="1027">
        <f t="shared" si="171"/>
        <v>315</v>
      </c>
      <c r="M701" s="1170">
        <f t="shared" si="168"/>
        <v>75.539568345323744</v>
      </c>
    </row>
    <row r="702" spans="1:13" ht="15">
      <c r="A702" s="510"/>
      <c r="C702" s="925" t="s">
        <v>2077</v>
      </c>
      <c r="D702" s="88" t="s">
        <v>4081</v>
      </c>
      <c r="E702" s="1060"/>
      <c r="F702" s="1060"/>
      <c r="G702" s="1169" t="e">
        <f t="shared" si="166"/>
        <v>#DIV/0!</v>
      </c>
      <c r="H702" s="1030">
        <v>66</v>
      </c>
      <c r="I702" s="1030">
        <v>53</v>
      </c>
      <c r="J702" s="1169">
        <f t="shared" si="167"/>
        <v>80.303030303030297</v>
      </c>
      <c r="K702" s="1027">
        <f t="shared" si="170"/>
        <v>66</v>
      </c>
      <c r="L702" s="1027">
        <f t="shared" si="171"/>
        <v>53</v>
      </c>
      <c r="M702" s="1170">
        <f t="shared" si="168"/>
        <v>80.303030303030297</v>
      </c>
    </row>
    <row r="703" spans="1:13" ht="15">
      <c r="A703" s="510"/>
      <c r="C703" s="925" t="s">
        <v>2078</v>
      </c>
      <c r="D703" s="88" t="s">
        <v>4082</v>
      </c>
      <c r="E703" s="1060"/>
      <c r="F703" s="1060"/>
      <c r="G703" s="1169" t="e">
        <f t="shared" si="166"/>
        <v>#DIV/0!</v>
      </c>
      <c r="H703" s="1030">
        <v>318</v>
      </c>
      <c r="I703" s="1030">
        <v>249</v>
      </c>
      <c r="J703" s="1169">
        <f t="shared" si="167"/>
        <v>78.301886792452834</v>
      </c>
      <c r="K703" s="1027">
        <f t="shared" si="170"/>
        <v>318</v>
      </c>
      <c r="L703" s="1027">
        <f t="shared" si="171"/>
        <v>249</v>
      </c>
      <c r="M703" s="1170">
        <f t="shared" si="168"/>
        <v>78.301886792452834</v>
      </c>
    </row>
    <row r="704" spans="1:13" ht="15">
      <c r="A704" s="510"/>
      <c r="C704" s="925" t="s">
        <v>2079</v>
      </c>
      <c r="D704" s="88" t="s">
        <v>4083</v>
      </c>
      <c r="E704" s="1060"/>
      <c r="F704" s="1060"/>
      <c r="G704" s="1169" t="e">
        <f t="shared" si="166"/>
        <v>#DIV/0!</v>
      </c>
      <c r="H704" s="1030">
        <v>56</v>
      </c>
      <c r="I704" s="1030">
        <v>45</v>
      </c>
      <c r="J704" s="1169">
        <f t="shared" si="167"/>
        <v>80.357142857142861</v>
      </c>
      <c r="K704" s="1027">
        <f t="shared" si="170"/>
        <v>56</v>
      </c>
      <c r="L704" s="1027">
        <f t="shared" si="171"/>
        <v>45</v>
      </c>
      <c r="M704" s="1170">
        <f t="shared" si="168"/>
        <v>80.357142857142861</v>
      </c>
    </row>
    <row r="705" spans="1:13" ht="15">
      <c r="A705" s="510"/>
      <c r="C705" s="925" t="s">
        <v>2080</v>
      </c>
      <c r="D705" s="88" t="s">
        <v>4084</v>
      </c>
      <c r="E705" s="1060"/>
      <c r="F705" s="1060"/>
      <c r="G705" s="1169" t="e">
        <f t="shared" si="166"/>
        <v>#DIV/0!</v>
      </c>
      <c r="H705" s="1030">
        <v>45</v>
      </c>
      <c r="I705" s="1030">
        <v>14</v>
      </c>
      <c r="J705" s="1169">
        <f t="shared" si="167"/>
        <v>31.111111111111111</v>
      </c>
      <c r="K705" s="1027">
        <f t="shared" si="170"/>
        <v>45</v>
      </c>
      <c r="L705" s="1027">
        <f t="shared" si="171"/>
        <v>14</v>
      </c>
      <c r="M705" s="1170">
        <f t="shared" si="168"/>
        <v>31.111111111111111</v>
      </c>
    </row>
    <row r="706" spans="1:13" ht="15">
      <c r="A706" s="510"/>
      <c r="C706" s="925" t="s">
        <v>2081</v>
      </c>
      <c r="D706" s="88" t="s">
        <v>4085</v>
      </c>
      <c r="E706" s="1060"/>
      <c r="F706" s="1060"/>
      <c r="G706" s="1169" t="e">
        <f t="shared" si="166"/>
        <v>#DIV/0!</v>
      </c>
      <c r="H706" s="1030">
        <v>3</v>
      </c>
      <c r="I706" s="1030"/>
      <c r="J706" s="1169">
        <f t="shared" si="167"/>
        <v>0</v>
      </c>
      <c r="K706" s="1027">
        <f t="shared" si="170"/>
        <v>3</v>
      </c>
      <c r="L706" s="1027">
        <f t="shared" si="171"/>
        <v>0</v>
      </c>
      <c r="M706" s="1170">
        <f t="shared" si="168"/>
        <v>0</v>
      </c>
    </row>
    <row r="707" spans="1:13" ht="15">
      <c r="A707" s="510"/>
      <c r="C707" s="925" t="s">
        <v>2082</v>
      </c>
      <c r="D707" s="88" t="s">
        <v>4086</v>
      </c>
      <c r="E707" s="1060"/>
      <c r="F707" s="1060"/>
      <c r="G707" s="1169" t="e">
        <f t="shared" si="166"/>
        <v>#DIV/0!</v>
      </c>
      <c r="H707" s="1030"/>
      <c r="I707" s="1030">
        <v>1</v>
      </c>
      <c r="J707" s="1169" t="e">
        <f t="shared" si="167"/>
        <v>#DIV/0!</v>
      </c>
      <c r="K707" s="1027">
        <f t="shared" si="170"/>
        <v>0</v>
      </c>
      <c r="L707" s="1027">
        <f t="shared" si="171"/>
        <v>1</v>
      </c>
      <c r="M707" s="1170" t="e">
        <f t="shared" si="168"/>
        <v>#DIV/0!</v>
      </c>
    </row>
    <row r="708" spans="1:13" ht="15">
      <c r="A708" s="510"/>
      <c r="C708" s="925" t="s">
        <v>2083</v>
      </c>
      <c r="D708" s="963" t="s">
        <v>4087</v>
      </c>
      <c r="E708" s="1030"/>
      <c r="F708" s="1030"/>
      <c r="G708" s="1169" t="e">
        <f t="shared" si="166"/>
        <v>#DIV/0!</v>
      </c>
      <c r="H708" s="1030">
        <v>5</v>
      </c>
      <c r="I708" s="1030">
        <v>10</v>
      </c>
      <c r="J708" s="1169">
        <f t="shared" si="167"/>
        <v>200</v>
      </c>
      <c r="K708" s="1027">
        <f t="shared" si="170"/>
        <v>5</v>
      </c>
      <c r="L708" s="1027">
        <f t="shared" si="171"/>
        <v>10</v>
      </c>
      <c r="M708" s="1170">
        <f t="shared" si="168"/>
        <v>200</v>
      </c>
    </row>
    <row r="709" spans="1:13" ht="15">
      <c r="A709" s="510"/>
      <c r="C709" s="925" t="s">
        <v>2084</v>
      </c>
      <c r="D709" s="963" t="s">
        <v>4088</v>
      </c>
      <c r="E709" s="1030"/>
      <c r="F709" s="1030"/>
      <c r="G709" s="1169" t="e">
        <f t="shared" si="166"/>
        <v>#DIV/0!</v>
      </c>
      <c r="H709" s="1030">
        <v>2</v>
      </c>
      <c r="I709" s="1030">
        <v>5</v>
      </c>
      <c r="J709" s="1169">
        <f t="shared" si="167"/>
        <v>250</v>
      </c>
      <c r="K709" s="1027">
        <f t="shared" si="170"/>
        <v>2</v>
      </c>
      <c r="L709" s="1027">
        <f t="shared" si="171"/>
        <v>5</v>
      </c>
      <c r="M709" s="1170">
        <f t="shared" si="168"/>
        <v>250</v>
      </c>
    </row>
    <row r="710" spans="1:13" ht="15">
      <c r="A710" s="510"/>
      <c r="C710" s="925" t="s">
        <v>2085</v>
      </c>
      <c r="D710" s="963" t="s">
        <v>4089</v>
      </c>
      <c r="E710" s="1030"/>
      <c r="F710" s="1030"/>
      <c r="G710" s="1169" t="e">
        <f t="shared" si="166"/>
        <v>#DIV/0!</v>
      </c>
      <c r="H710" s="1030">
        <v>1</v>
      </c>
      <c r="I710" s="1030">
        <v>1</v>
      </c>
      <c r="J710" s="1169">
        <f t="shared" si="167"/>
        <v>100</v>
      </c>
      <c r="K710" s="1027">
        <f t="shared" si="170"/>
        <v>1</v>
      </c>
      <c r="L710" s="1027">
        <f t="shared" si="171"/>
        <v>1</v>
      </c>
      <c r="M710" s="1170">
        <f t="shared" si="168"/>
        <v>100</v>
      </c>
    </row>
    <row r="711" spans="1:13" ht="15">
      <c r="A711" s="510"/>
      <c r="C711" s="925" t="s">
        <v>1878</v>
      </c>
      <c r="D711" s="963" t="s">
        <v>3878</v>
      </c>
      <c r="E711" s="1030"/>
      <c r="F711" s="1030"/>
      <c r="G711" s="1169" t="e">
        <f t="shared" si="166"/>
        <v>#DIV/0!</v>
      </c>
      <c r="H711" s="1063"/>
      <c r="I711" s="1063">
        <v>1</v>
      </c>
      <c r="J711" s="1169" t="e">
        <f t="shared" si="167"/>
        <v>#DIV/0!</v>
      </c>
      <c r="K711" s="1027">
        <f t="shared" si="170"/>
        <v>0</v>
      </c>
      <c r="L711" s="1027">
        <f t="shared" si="171"/>
        <v>1</v>
      </c>
      <c r="M711" s="1170" t="e">
        <f t="shared" si="168"/>
        <v>#DIV/0!</v>
      </c>
    </row>
    <row r="712" spans="1:13" ht="26.25">
      <c r="A712" s="510"/>
      <c r="C712" s="925" t="s">
        <v>1763</v>
      </c>
      <c r="D712" s="954" t="s">
        <v>3745</v>
      </c>
      <c r="E712" s="1030"/>
      <c r="F712" s="1030"/>
      <c r="G712" s="1169" t="e">
        <f t="shared" si="166"/>
        <v>#DIV/0!</v>
      </c>
      <c r="H712" s="1063">
        <v>7</v>
      </c>
      <c r="I712" s="1063">
        <v>136</v>
      </c>
      <c r="J712" s="1169">
        <f t="shared" si="167"/>
        <v>1942.8571428571427</v>
      </c>
      <c r="K712" s="1027">
        <f t="shared" si="170"/>
        <v>7</v>
      </c>
      <c r="L712" s="1027">
        <f t="shared" si="171"/>
        <v>136</v>
      </c>
      <c r="M712" s="1170">
        <f t="shared" si="168"/>
        <v>1942.8571428571427</v>
      </c>
    </row>
    <row r="713" spans="1:13" ht="15">
      <c r="A713" s="510"/>
      <c r="C713" s="925" t="s">
        <v>2086</v>
      </c>
      <c r="D713" s="963" t="s">
        <v>4090</v>
      </c>
      <c r="E713" s="1030"/>
      <c r="F713" s="1030"/>
      <c r="G713" s="1169" t="e">
        <f t="shared" si="166"/>
        <v>#DIV/0!</v>
      </c>
      <c r="H713" s="1063">
        <v>30</v>
      </c>
      <c r="I713" s="1063">
        <v>26</v>
      </c>
      <c r="J713" s="1169">
        <f t="shared" si="167"/>
        <v>86.666666666666671</v>
      </c>
      <c r="K713" s="1027">
        <f t="shared" si="170"/>
        <v>30</v>
      </c>
      <c r="L713" s="1027">
        <f t="shared" si="171"/>
        <v>26</v>
      </c>
      <c r="M713" s="1170">
        <f t="shared" si="168"/>
        <v>86.666666666666671</v>
      </c>
    </row>
    <row r="714" spans="1:13" ht="26.25">
      <c r="A714" s="510"/>
      <c r="C714" s="925" t="s">
        <v>2087</v>
      </c>
      <c r="D714" s="963" t="s">
        <v>4091</v>
      </c>
      <c r="E714" s="1030"/>
      <c r="F714" s="1030"/>
      <c r="G714" s="1169" t="e">
        <f t="shared" si="166"/>
        <v>#DIV/0!</v>
      </c>
      <c r="H714" s="1063"/>
      <c r="I714" s="1063">
        <v>1</v>
      </c>
      <c r="J714" s="1169" t="e">
        <f t="shared" si="167"/>
        <v>#DIV/0!</v>
      </c>
      <c r="K714" s="1027">
        <f t="shared" si="170"/>
        <v>0</v>
      </c>
      <c r="L714" s="1027">
        <f t="shared" si="171"/>
        <v>1</v>
      </c>
      <c r="M714" s="1170" t="e">
        <f t="shared" si="168"/>
        <v>#DIV/0!</v>
      </c>
    </row>
    <row r="715" spans="1:13" ht="15">
      <c r="A715" s="510"/>
      <c r="C715" s="925" t="s">
        <v>2088</v>
      </c>
      <c r="D715" s="963" t="s">
        <v>4092</v>
      </c>
      <c r="E715" s="1030"/>
      <c r="F715" s="1030"/>
      <c r="G715" s="1169" t="e">
        <f t="shared" si="166"/>
        <v>#DIV/0!</v>
      </c>
      <c r="H715" s="1063">
        <v>84</v>
      </c>
      <c r="I715" s="1063">
        <v>79</v>
      </c>
      <c r="J715" s="1169">
        <f t="shared" si="167"/>
        <v>94.047619047619051</v>
      </c>
      <c r="K715" s="1027">
        <f t="shared" si="170"/>
        <v>84</v>
      </c>
      <c r="L715" s="1027">
        <f t="shared" si="171"/>
        <v>79</v>
      </c>
      <c r="M715" s="1170">
        <f t="shared" si="168"/>
        <v>94.047619047619051</v>
      </c>
    </row>
    <row r="716" spans="1:13" ht="15">
      <c r="A716" s="510"/>
      <c r="C716" s="925" t="s">
        <v>1879</v>
      </c>
      <c r="D716" s="963" t="s">
        <v>3879</v>
      </c>
      <c r="E716" s="1030"/>
      <c r="F716" s="1030"/>
      <c r="G716" s="1169" t="e">
        <f t="shared" si="166"/>
        <v>#DIV/0!</v>
      </c>
      <c r="H716" s="1063">
        <v>200</v>
      </c>
      <c r="I716" s="1063">
        <v>265</v>
      </c>
      <c r="J716" s="1169">
        <f t="shared" si="167"/>
        <v>132.5</v>
      </c>
      <c r="K716" s="1027">
        <f t="shared" si="170"/>
        <v>200</v>
      </c>
      <c r="L716" s="1027">
        <f t="shared" si="171"/>
        <v>265</v>
      </c>
      <c r="M716" s="1170">
        <f t="shared" si="168"/>
        <v>132.5</v>
      </c>
    </row>
    <row r="717" spans="1:13" ht="15">
      <c r="A717" s="510"/>
      <c r="C717" s="925" t="s">
        <v>2089</v>
      </c>
      <c r="D717" s="963" t="s">
        <v>4093</v>
      </c>
      <c r="E717" s="1030"/>
      <c r="F717" s="1030"/>
      <c r="G717" s="1169" t="e">
        <f t="shared" si="166"/>
        <v>#DIV/0!</v>
      </c>
      <c r="H717" s="1063"/>
      <c r="I717" s="1063"/>
      <c r="J717" s="1169" t="e">
        <f t="shared" si="167"/>
        <v>#DIV/0!</v>
      </c>
      <c r="K717" s="1027">
        <f t="shared" si="170"/>
        <v>0</v>
      </c>
      <c r="L717" s="1027">
        <f t="shared" si="171"/>
        <v>0</v>
      </c>
      <c r="M717" s="1170" t="e">
        <f t="shared" si="168"/>
        <v>#DIV/0!</v>
      </c>
    </row>
    <row r="718" spans="1:13" ht="15">
      <c r="A718" s="510"/>
      <c r="C718" s="925" t="s">
        <v>1960</v>
      </c>
      <c r="D718" s="945" t="s">
        <v>3956</v>
      </c>
      <c r="E718" s="1030"/>
      <c r="F718" s="1030"/>
      <c r="G718" s="1169" t="e">
        <f t="shared" si="166"/>
        <v>#DIV/0!</v>
      </c>
      <c r="H718" s="1063">
        <v>32</v>
      </c>
      <c r="I718" s="1063">
        <v>34</v>
      </c>
      <c r="J718" s="1169">
        <f t="shared" si="167"/>
        <v>106.25</v>
      </c>
      <c r="K718" s="1027">
        <f t="shared" si="170"/>
        <v>32</v>
      </c>
      <c r="L718" s="1027">
        <f t="shared" si="171"/>
        <v>34</v>
      </c>
      <c r="M718" s="1170">
        <f t="shared" si="168"/>
        <v>106.25</v>
      </c>
    </row>
    <row r="719" spans="1:13" ht="15">
      <c r="A719" s="510"/>
      <c r="C719" s="925" t="s">
        <v>1880</v>
      </c>
      <c r="D719" s="963" t="s">
        <v>3880</v>
      </c>
      <c r="E719" s="1030"/>
      <c r="F719" s="1030"/>
      <c r="G719" s="1169" t="e">
        <f t="shared" si="166"/>
        <v>#DIV/0!</v>
      </c>
      <c r="H719" s="1063">
        <v>9</v>
      </c>
      <c r="I719" s="1063">
        <v>4</v>
      </c>
      <c r="J719" s="1169">
        <f t="shared" si="167"/>
        <v>44.444444444444443</v>
      </c>
      <c r="K719" s="1027">
        <f t="shared" si="170"/>
        <v>9</v>
      </c>
      <c r="L719" s="1027">
        <f t="shared" si="171"/>
        <v>4</v>
      </c>
      <c r="M719" s="1170">
        <f t="shared" si="168"/>
        <v>44.444444444444443</v>
      </c>
    </row>
    <row r="720" spans="1:13" ht="15">
      <c r="A720" s="510"/>
      <c r="C720" s="925" t="s">
        <v>1967</v>
      </c>
      <c r="D720" s="945" t="s">
        <v>3963</v>
      </c>
      <c r="E720" s="1030"/>
      <c r="F720" s="1030"/>
      <c r="G720" s="1169" t="e">
        <f t="shared" si="166"/>
        <v>#DIV/0!</v>
      </c>
      <c r="H720" s="1063">
        <v>7</v>
      </c>
      <c r="I720" s="1063">
        <v>20</v>
      </c>
      <c r="J720" s="1169">
        <f t="shared" si="167"/>
        <v>285.71428571428572</v>
      </c>
      <c r="K720" s="1027">
        <f t="shared" si="170"/>
        <v>7</v>
      </c>
      <c r="L720" s="1027">
        <f t="shared" si="171"/>
        <v>20</v>
      </c>
      <c r="M720" s="1170">
        <f t="shared" si="168"/>
        <v>285.71428571428572</v>
      </c>
    </row>
    <row r="721" spans="1:13" ht="26.25">
      <c r="A721" s="510"/>
      <c r="C721" s="925" t="s">
        <v>2090</v>
      </c>
      <c r="D721" s="963" t="s">
        <v>4094</v>
      </c>
      <c r="E721" s="1030"/>
      <c r="F721" s="1030"/>
      <c r="G721" s="1169" t="e">
        <f t="shared" si="166"/>
        <v>#DIV/0!</v>
      </c>
      <c r="H721" s="1063">
        <v>10</v>
      </c>
      <c r="I721" s="1063">
        <v>8</v>
      </c>
      <c r="J721" s="1169">
        <f t="shared" si="167"/>
        <v>80</v>
      </c>
      <c r="K721" s="1027">
        <f t="shared" ref="K721:K744" si="172">E721+H721</f>
        <v>10</v>
      </c>
      <c r="L721" s="1027">
        <f t="shared" ref="L721:L744" si="173">F721+I721</f>
        <v>8</v>
      </c>
      <c r="M721" s="1170">
        <f t="shared" si="168"/>
        <v>80</v>
      </c>
    </row>
    <row r="722" spans="1:13" ht="15">
      <c r="A722" s="510"/>
      <c r="C722" s="925" t="s">
        <v>1968</v>
      </c>
      <c r="D722" s="945" t="s">
        <v>3964</v>
      </c>
      <c r="E722" s="1030"/>
      <c r="F722" s="1030"/>
      <c r="G722" s="1169" t="e">
        <f t="shared" si="166"/>
        <v>#DIV/0!</v>
      </c>
      <c r="H722" s="1063">
        <v>10</v>
      </c>
      <c r="I722" s="1063"/>
      <c r="J722" s="1169">
        <f t="shared" si="167"/>
        <v>0</v>
      </c>
      <c r="K722" s="1027">
        <f t="shared" si="172"/>
        <v>10</v>
      </c>
      <c r="L722" s="1027">
        <f t="shared" si="173"/>
        <v>0</v>
      </c>
      <c r="M722" s="1170">
        <f t="shared" si="168"/>
        <v>0</v>
      </c>
    </row>
    <row r="723" spans="1:13" ht="15">
      <c r="A723" s="510"/>
      <c r="C723" s="925" t="s">
        <v>2091</v>
      </c>
      <c r="D723" s="963" t="s">
        <v>4095</v>
      </c>
      <c r="E723" s="1030"/>
      <c r="F723" s="1030"/>
      <c r="G723" s="1169" t="e">
        <f t="shared" si="166"/>
        <v>#DIV/0!</v>
      </c>
      <c r="H723" s="1063"/>
      <c r="I723" s="1063"/>
      <c r="J723" s="1169" t="e">
        <f t="shared" si="167"/>
        <v>#DIV/0!</v>
      </c>
      <c r="K723" s="1027">
        <f t="shared" si="172"/>
        <v>0</v>
      </c>
      <c r="L723" s="1027">
        <f t="shared" si="173"/>
        <v>0</v>
      </c>
      <c r="M723" s="1170" t="e">
        <f t="shared" si="168"/>
        <v>#DIV/0!</v>
      </c>
    </row>
    <row r="724" spans="1:13" ht="15">
      <c r="A724" s="510"/>
      <c r="C724" s="925" t="s">
        <v>1973</v>
      </c>
      <c r="D724" s="945" t="s">
        <v>3969</v>
      </c>
      <c r="E724" s="1030"/>
      <c r="F724" s="1030"/>
      <c r="G724" s="1169" t="e">
        <f t="shared" si="166"/>
        <v>#DIV/0!</v>
      </c>
      <c r="H724" s="1063">
        <v>3</v>
      </c>
      <c r="I724" s="1063">
        <v>8</v>
      </c>
      <c r="J724" s="1169">
        <f t="shared" si="167"/>
        <v>266.66666666666663</v>
      </c>
      <c r="K724" s="1027">
        <f t="shared" si="172"/>
        <v>3</v>
      </c>
      <c r="L724" s="1027">
        <f t="shared" si="173"/>
        <v>8</v>
      </c>
      <c r="M724" s="1170">
        <f t="shared" si="168"/>
        <v>266.66666666666663</v>
      </c>
    </row>
    <row r="725" spans="1:13" ht="26.25">
      <c r="A725" s="510"/>
      <c r="C725" s="925" t="s">
        <v>1876</v>
      </c>
      <c r="D725" s="963" t="s">
        <v>3876</v>
      </c>
      <c r="E725" s="1030"/>
      <c r="F725" s="1030"/>
      <c r="G725" s="1169" t="e">
        <f t="shared" si="166"/>
        <v>#DIV/0!</v>
      </c>
      <c r="H725" s="1063"/>
      <c r="I725" s="1063">
        <v>1</v>
      </c>
      <c r="J725" s="1169" t="e">
        <f t="shared" si="167"/>
        <v>#DIV/0!</v>
      </c>
      <c r="K725" s="1027">
        <f t="shared" si="172"/>
        <v>0</v>
      </c>
      <c r="L725" s="1027">
        <f t="shared" si="173"/>
        <v>1</v>
      </c>
      <c r="M725" s="1170" t="e">
        <f t="shared" si="168"/>
        <v>#DIV/0!</v>
      </c>
    </row>
    <row r="726" spans="1:13" ht="15">
      <c r="A726" s="510"/>
      <c r="C726" s="925" t="s">
        <v>1761</v>
      </c>
      <c r="D726" s="933" t="s">
        <v>3751</v>
      </c>
      <c r="E726" s="1030"/>
      <c r="F726" s="1030"/>
      <c r="G726" s="1169" t="e">
        <f t="shared" si="166"/>
        <v>#DIV/0!</v>
      </c>
      <c r="H726" s="1063"/>
      <c r="I726" s="1063"/>
      <c r="J726" s="1169" t="e">
        <f t="shared" si="167"/>
        <v>#DIV/0!</v>
      </c>
      <c r="K726" s="1027">
        <f t="shared" si="172"/>
        <v>0</v>
      </c>
      <c r="L726" s="1027">
        <f t="shared" si="173"/>
        <v>0</v>
      </c>
      <c r="M726" s="1170" t="e">
        <f t="shared" si="168"/>
        <v>#DIV/0!</v>
      </c>
    </row>
    <row r="727" spans="1:13" ht="15">
      <c r="A727" s="510"/>
      <c r="C727" s="925" t="s">
        <v>2092</v>
      </c>
      <c r="D727" s="963" t="s">
        <v>4096</v>
      </c>
      <c r="E727" s="1030"/>
      <c r="F727" s="1030"/>
      <c r="G727" s="1169" t="e">
        <f t="shared" si="166"/>
        <v>#DIV/0!</v>
      </c>
      <c r="H727" s="1063"/>
      <c r="I727" s="1063"/>
      <c r="J727" s="1169" t="e">
        <f t="shared" si="167"/>
        <v>#DIV/0!</v>
      </c>
      <c r="K727" s="1027">
        <f t="shared" si="172"/>
        <v>0</v>
      </c>
      <c r="L727" s="1027">
        <f t="shared" si="173"/>
        <v>0</v>
      </c>
      <c r="M727" s="1170" t="e">
        <f t="shared" si="168"/>
        <v>#DIV/0!</v>
      </c>
    </row>
    <row r="728" spans="1:13" ht="15">
      <c r="A728" s="510"/>
      <c r="C728" s="925" t="s">
        <v>2093</v>
      </c>
      <c r="D728" s="963" t="s">
        <v>4097</v>
      </c>
      <c r="E728" s="1030"/>
      <c r="F728" s="1030"/>
      <c r="G728" s="1169" t="e">
        <f t="shared" si="166"/>
        <v>#DIV/0!</v>
      </c>
      <c r="H728" s="1063">
        <v>3</v>
      </c>
      <c r="I728" s="1063">
        <v>1</v>
      </c>
      <c r="J728" s="1169">
        <f t="shared" si="167"/>
        <v>33.333333333333329</v>
      </c>
      <c r="K728" s="1027">
        <f t="shared" si="172"/>
        <v>3</v>
      </c>
      <c r="L728" s="1027">
        <f t="shared" si="173"/>
        <v>1</v>
      </c>
      <c r="M728" s="1170">
        <f t="shared" si="168"/>
        <v>33.333333333333329</v>
      </c>
    </row>
    <row r="729" spans="1:13" ht="15">
      <c r="A729" s="510"/>
      <c r="C729" s="925" t="s">
        <v>2094</v>
      </c>
      <c r="D729" s="963" t="s">
        <v>4098</v>
      </c>
      <c r="E729" s="1030"/>
      <c r="F729" s="1060"/>
      <c r="G729" s="1169" t="e">
        <f t="shared" si="166"/>
        <v>#DIV/0!</v>
      </c>
      <c r="H729" s="1063"/>
      <c r="I729" s="1063"/>
      <c r="J729" s="1169" t="e">
        <f t="shared" si="167"/>
        <v>#DIV/0!</v>
      </c>
      <c r="K729" s="1027">
        <f t="shared" si="172"/>
        <v>0</v>
      </c>
      <c r="L729" s="1027">
        <f t="shared" si="173"/>
        <v>0</v>
      </c>
      <c r="M729" s="1170" t="e">
        <f t="shared" si="168"/>
        <v>#DIV/0!</v>
      </c>
    </row>
    <row r="730" spans="1:13" ht="15">
      <c r="A730" s="510"/>
      <c r="C730" s="925" t="s">
        <v>1772</v>
      </c>
      <c r="D730" s="956" t="s">
        <v>3748</v>
      </c>
      <c r="E730" s="1030"/>
      <c r="F730" s="1060"/>
      <c r="G730" s="1169" t="e">
        <f t="shared" si="166"/>
        <v>#DIV/0!</v>
      </c>
      <c r="H730" s="1063">
        <v>14</v>
      </c>
      <c r="I730" s="1063">
        <v>17</v>
      </c>
      <c r="J730" s="1169">
        <f t="shared" si="167"/>
        <v>121.42857142857142</v>
      </c>
      <c r="K730" s="1027">
        <f t="shared" si="172"/>
        <v>14</v>
      </c>
      <c r="L730" s="1027">
        <f t="shared" si="173"/>
        <v>17</v>
      </c>
      <c r="M730" s="1170">
        <f t="shared" si="168"/>
        <v>121.42857142857142</v>
      </c>
    </row>
    <row r="731" spans="1:13" ht="15">
      <c r="A731" s="510"/>
      <c r="C731" s="925" t="s">
        <v>2095</v>
      </c>
      <c r="D731" s="963" t="s">
        <v>4099</v>
      </c>
      <c r="E731" s="1065"/>
      <c r="F731" s="1065"/>
      <c r="G731" s="1169" t="e">
        <f t="shared" si="166"/>
        <v>#DIV/0!</v>
      </c>
      <c r="H731" s="1063">
        <v>4</v>
      </c>
      <c r="I731" s="1063">
        <v>4</v>
      </c>
      <c r="J731" s="1169">
        <f t="shared" si="167"/>
        <v>100</v>
      </c>
      <c r="K731" s="1027">
        <f t="shared" si="172"/>
        <v>4</v>
      </c>
      <c r="L731" s="1027">
        <f t="shared" si="173"/>
        <v>4</v>
      </c>
      <c r="M731" s="1170">
        <f t="shared" si="168"/>
        <v>100</v>
      </c>
    </row>
    <row r="732" spans="1:13" ht="15">
      <c r="A732" s="510"/>
      <c r="C732" s="925" t="s">
        <v>1776</v>
      </c>
      <c r="D732" s="940" t="s">
        <v>3758</v>
      </c>
      <c r="E732" s="1065"/>
      <c r="F732" s="1065"/>
      <c r="G732" s="1169" t="e">
        <f t="shared" si="166"/>
        <v>#DIV/0!</v>
      </c>
      <c r="H732" s="1063">
        <v>10</v>
      </c>
      <c r="I732" s="1063">
        <v>5</v>
      </c>
      <c r="J732" s="1169">
        <f t="shared" si="167"/>
        <v>50</v>
      </c>
      <c r="K732" s="1027">
        <f t="shared" si="172"/>
        <v>10</v>
      </c>
      <c r="L732" s="1027">
        <f t="shared" si="173"/>
        <v>5</v>
      </c>
      <c r="M732" s="1170">
        <f t="shared" si="168"/>
        <v>50</v>
      </c>
    </row>
    <row r="733" spans="1:13" ht="25.5">
      <c r="A733" s="510"/>
      <c r="C733" s="925" t="s">
        <v>1974</v>
      </c>
      <c r="D733" s="945" t="s">
        <v>3970</v>
      </c>
      <c r="E733" s="1065"/>
      <c r="F733" s="1065"/>
      <c r="G733" s="1169" t="e">
        <f t="shared" si="166"/>
        <v>#DIV/0!</v>
      </c>
      <c r="H733" s="1063">
        <v>10</v>
      </c>
      <c r="I733" s="1063">
        <v>1</v>
      </c>
      <c r="J733" s="1169">
        <f t="shared" si="167"/>
        <v>10</v>
      </c>
      <c r="K733" s="1027">
        <f t="shared" si="172"/>
        <v>10</v>
      </c>
      <c r="L733" s="1027">
        <f t="shared" si="173"/>
        <v>1</v>
      </c>
      <c r="M733" s="1170">
        <f t="shared" si="168"/>
        <v>10</v>
      </c>
    </row>
    <row r="734" spans="1:13" ht="15">
      <c r="A734" s="510"/>
      <c r="C734" s="925" t="s">
        <v>1975</v>
      </c>
      <c r="D734" s="945" t="s">
        <v>3971</v>
      </c>
      <c r="E734" s="1065"/>
      <c r="F734" s="1065"/>
      <c r="G734" s="1169" t="e">
        <f t="shared" si="166"/>
        <v>#DIV/0!</v>
      </c>
      <c r="H734" s="1063"/>
      <c r="I734" s="1063"/>
      <c r="J734" s="1169" t="e">
        <f t="shared" si="167"/>
        <v>#DIV/0!</v>
      </c>
      <c r="K734" s="1027">
        <f t="shared" si="172"/>
        <v>0</v>
      </c>
      <c r="L734" s="1027">
        <f t="shared" si="173"/>
        <v>0</v>
      </c>
      <c r="M734" s="1170" t="e">
        <f t="shared" si="168"/>
        <v>#DIV/0!</v>
      </c>
    </row>
    <row r="735" spans="1:13" ht="15">
      <c r="A735" s="510"/>
      <c r="C735" s="925" t="s">
        <v>2096</v>
      </c>
      <c r="D735" s="963" t="s">
        <v>4100</v>
      </c>
      <c r="E735" s="1065"/>
      <c r="F735" s="1065"/>
      <c r="G735" s="1169" t="e">
        <f t="shared" si="166"/>
        <v>#DIV/0!</v>
      </c>
      <c r="H735" s="1063">
        <v>2</v>
      </c>
      <c r="I735" s="1063">
        <v>4</v>
      </c>
      <c r="J735" s="1169">
        <f t="shared" si="167"/>
        <v>200</v>
      </c>
      <c r="K735" s="1027">
        <f t="shared" si="172"/>
        <v>2</v>
      </c>
      <c r="L735" s="1027">
        <f t="shared" si="173"/>
        <v>4</v>
      </c>
      <c r="M735" s="1170">
        <f t="shared" si="168"/>
        <v>200</v>
      </c>
    </row>
    <row r="736" spans="1:13" ht="15">
      <c r="A736" s="510"/>
      <c r="C736" s="925" t="s">
        <v>1954</v>
      </c>
      <c r="D736" s="88" t="s">
        <v>3948</v>
      </c>
      <c r="E736" s="1065"/>
      <c r="F736" s="1065"/>
      <c r="G736" s="1169" t="e">
        <f t="shared" si="166"/>
        <v>#DIV/0!</v>
      </c>
      <c r="H736" s="1063">
        <v>10</v>
      </c>
      <c r="I736" s="1063">
        <v>5</v>
      </c>
      <c r="J736" s="1169">
        <f t="shared" si="167"/>
        <v>50</v>
      </c>
      <c r="K736" s="1027">
        <f t="shared" si="172"/>
        <v>10</v>
      </c>
      <c r="L736" s="1027">
        <f t="shared" si="173"/>
        <v>5</v>
      </c>
      <c r="M736" s="1170">
        <f t="shared" si="168"/>
        <v>50</v>
      </c>
    </row>
    <row r="737" spans="1:13" ht="15">
      <c r="A737" s="510"/>
      <c r="C737" s="925" t="s">
        <v>2097</v>
      </c>
      <c r="D737" s="88" t="s">
        <v>4101</v>
      </c>
      <c r="E737" s="1065"/>
      <c r="F737" s="1065"/>
      <c r="G737" s="1169" t="e">
        <f t="shared" si="166"/>
        <v>#DIV/0!</v>
      </c>
      <c r="H737" s="1063">
        <v>20</v>
      </c>
      <c r="I737" s="1063">
        <v>5</v>
      </c>
      <c r="J737" s="1169">
        <f t="shared" si="167"/>
        <v>25</v>
      </c>
      <c r="K737" s="1027">
        <f t="shared" si="172"/>
        <v>20</v>
      </c>
      <c r="L737" s="1027">
        <f t="shared" si="173"/>
        <v>5</v>
      </c>
      <c r="M737" s="1170">
        <f t="shared" si="168"/>
        <v>25</v>
      </c>
    </row>
    <row r="738" spans="1:13" ht="15">
      <c r="A738" s="510"/>
      <c r="C738" s="925" t="s">
        <v>2098</v>
      </c>
      <c r="D738" s="88" t="s">
        <v>4102</v>
      </c>
      <c r="E738" s="1065"/>
      <c r="F738" s="1065"/>
      <c r="G738" s="1169" t="e">
        <f t="shared" si="166"/>
        <v>#DIV/0!</v>
      </c>
      <c r="H738" s="1063">
        <v>15</v>
      </c>
      <c r="I738" s="1063"/>
      <c r="J738" s="1169">
        <f t="shared" si="167"/>
        <v>0</v>
      </c>
      <c r="K738" s="1027">
        <f t="shared" si="172"/>
        <v>15</v>
      </c>
      <c r="L738" s="1027">
        <f t="shared" si="173"/>
        <v>0</v>
      </c>
      <c r="M738" s="1170">
        <f t="shared" si="168"/>
        <v>0</v>
      </c>
    </row>
    <row r="739" spans="1:13" ht="15">
      <c r="A739" s="510"/>
      <c r="C739" s="925" t="s">
        <v>2099</v>
      </c>
      <c r="D739" s="88" t="s">
        <v>4103</v>
      </c>
      <c r="E739" s="1065"/>
      <c r="F739" s="1065"/>
      <c r="G739" s="1169" t="e">
        <f t="shared" si="166"/>
        <v>#DIV/0!</v>
      </c>
      <c r="H739" s="1063">
        <v>15</v>
      </c>
      <c r="I739" s="1063"/>
      <c r="J739" s="1169">
        <f t="shared" si="167"/>
        <v>0</v>
      </c>
      <c r="K739" s="1027">
        <f t="shared" si="172"/>
        <v>15</v>
      </c>
      <c r="L739" s="1027">
        <f t="shared" si="173"/>
        <v>0</v>
      </c>
      <c r="M739" s="1170">
        <f t="shared" si="168"/>
        <v>0</v>
      </c>
    </row>
    <row r="740" spans="1:13" ht="15">
      <c r="A740" s="510"/>
      <c r="C740" s="925" t="s">
        <v>2100</v>
      </c>
      <c r="D740" s="88" t="s">
        <v>4104</v>
      </c>
      <c r="E740" s="1065"/>
      <c r="F740" s="1065"/>
      <c r="G740" s="1169" t="e">
        <f t="shared" si="166"/>
        <v>#DIV/0!</v>
      </c>
      <c r="H740" s="1063">
        <v>4</v>
      </c>
      <c r="I740" s="1063">
        <v>4</v>
      </c>
      <c r="J740" s="1169">
        <f t="shared" si="167"/>
        <v>100</v>
      </c>
      <c r="K740" s="1027">
        <f t="shared" si="172"/>
        <v>4</v>
      </c>
      <c r="L740" s="1027">
        <f t="shared" si="173"/>
        <v>4</v>
      </c>
      <c r="M740" s="1170">
        <f t="shared" si="168"/>
        <v>100</v>
      </c>
    </row>
    <row r="741" spans="1:13" ht="15">
      <c r="A741" s="510"/>
      <c r="C741" s="925" t="s">
        <v>2101</v>
      </c>
      <c r="D741" s="88" t="s">
        <v>4105</v>
      </c>
      <c r="E741" s="1065"/>
      <c r="F741" s="1065"/>
      <c r="G741" s="1169" t="e">
        <f t="shared" si="166"/>
        <v>#DIV/0!</v>
      </c>
      <c r="H741" s="1063">
        <v>10</v>
      </c>
      <c r="I741" s="1063"/>
      <c r="J741" s="1169">
        <f t="shared" si="167"/>
        <v>0</v>
      </c>
      <c r="K741" s="1027">
        <f t="shared" si="172"/>
        <v>10</v>
      </c>
      <c r="L741" s="1027">
        <f t="shared" si="173"/>
        <v>0</v>
      </c>
      <c r="M741" s="1170">
        <f t="shared" si="168"/>
        <v>0</v>
      </c>
    </row>
    <row r="742" spans="1:13" ht="15">
      <c r="A742" s="510"/>
      <c r="C742" s="925" t="s">
        <v>1969</v>
      </c>
      <c r="D742" s="945" t="s">
        <v>3965</v>
      </c>
      <c r="E742" s="1065"/>
      <c r="F742" s="1065"/>
      <c r="G742" s="1169" t="e">
        <f t="shared" si="166"/>
        <v>#DIV/0!</v>
      </c>
      <c r="H742" s="1063">
        <v>1</v>
      </c>
      <c r="I742" s="1063">
        <v>4</v>
      </c>
      <c r="J742" s="1169">
        <f t="shared" si="167"/>
        <v>400</v>
      </c>
      <c r="K742" s="1027">
        <f t="shared" si="172"/>
        <v>1</v>
      </c>
      <c r="L742" s="1027">
        <f t="shared" si="173"/>
        <v>4</v>
      </c>
      <c r="M742" s="1170">
        <f t="shared" si="168"/>
        <v>400</v>
      </c>
    </row>
    <row r="743" spans="1:13" ht="15">
      <c r="A743" s="510"/>
      <c r="C743" s="925" t="s">
        <v>2102</v>
      </c>
      <c r="D743" s="88" t="s">
        <v>4106</v>
      </c>
      <c r="E743" s="1065"/>
      <c r="F743" s="1065"/>
      <c r="G743" s="1169" t="e">
        <f t="shared" si="166"/>
        <v>#DIV/0!</v>
      </c>
      <c r="H743" s="1063">
        <v>1</v>
      </c>
      <c r="I743" s="1063">
        <v>1</v>
      </c>
      <c r="J743" s="1169">
        <f t="shared" si="167"/>
        <v>100</v>
      </c>
      <c r="K743" s="1027">
        <f t="shared" si="172"/>
        <v>1</v>
      </c>
      <c r="L743" s="1027">
        <f t="shared" si="173"/>
        <v>1</v>
      </c>
      <c r="M743" s="1170">
        <f t="shared" si="168"/>
        <v>100</v>
      </c>
    </row>
    <row r="744" spans="1:13" ht="15">
      <c r="A744" s="510"/>
      <c r="C744" s="925" t="s">
        <v>2683</v>
      </c>
      <c r="D744" s="88" t="s">
        <v>4107</v>
      </c>
      <c r="E744" s="1065"/>
      <c r="F744" s="1065"/>
      <c r="G744" s="1169" t="e">
        <f t="shared" si="166"/>
        <v>#DIV/0!</v>
      </c>
      <c r="H744" s="1063">
        <v>10</v>
      </c>
      <c r="I744" s="1063"/>
      <c r="J744" s="1169">
        <f t="shared" si="167"/>
        <v>0</v>
      </c>
      <c r="K744" s="1027">
        <f t="shared" si="172"/>
        <v>10</v>
      </c>
      <c r="L744" s="1027">
        <f t="shared" si="173"/>
        <v>0</v>
      </c>
      <c r="M744" s="1170">
        <f t="shared" si="168"/>
        <v>0</v>
      </c>
    </row>
    <row r="745" spans="1:13" ht="15">
      <c r="A745" s="510"/>
      <c r="C745" s="1015" t="s">
        <v>5285</v>
      </c>
      <c r="D745" s="83" t="s">
        <v>5286</v>
      </c>
      <c r="E745" s="1089"/>
      <c r="F745" s="1089"/>
      <c r="G745" s="1169" t="e">
        <f t="shared" si="166"/>
        <v>#DIV/0!</v>
      </c>
      <c r="H745" s="1089"/>
      <c r="I745" s="1089">
        <v>3</v>
      </c>
      <c r="J745" s="1169" t="e">
        <f t="shared" si="167"/>
        <v>#DIV/0!</v>
      </c>
      <c r="K745" s="1095">
        <f t="shared" ref="K745:L750" si="174">SUM(E745,H745)</f>
        <v>0</v>
      </c>
      <c r="L745" s="1095">
        <f t="shared" si="174"/>
        <v>3</v>
      </c>
      <c r="M745" s="1170" t="e">
        <f t="shared" si="168"/>
        <v>#DIV/0!</v>
      </c>
    </row>
    <row r="746" spans="1:13" ht="15">
      <c r="A746" s="510"/>
      <c r="C746" s="84"/>
      <c r="D746" s="83"/>
      <c r="E746" s="1089"/>
      <c r="F746" s="1089"/>
      <c r="G746" s="1169" t="e">
        <f t="shared" ref="G746:G749" si="175">SUM(F746/E746*100)</f>
        <v>#DIV/0!</v>
      </c>
      <c r="H746" s="1089"/>
      <c r="I746" s="1089"/>
      <c r="J746" s="1169" t="e">
        <f t="shared" ref="J746:J749" si="176">SUM(I746/H746*100)</f>
        <v>#DIV/0!</v>
      </c>
      <c r="K746" s="1095">
        <f t="shared" si="174"/>
        <v>0</v>
      </c>
      <c r="L746" s="1095">
        <f t="shared" si="174"/>
        <v>0</v>
      </c>
      <c r="M746" s="1170" t="e">
        <f t="shared" ref="M746:M749" si="177">SUM(L746/K746*100)</f>
        <v>#DIV/0!</v>
      </c>
    </row>
    <row r="747" spans="1:13" ht="15">
      <c r="A747" s="510"/>
      <c r="C747" s="84"/>
      <c r="D747" s="83"/>
      <c r="E747" s="1089"/>
      <c r="F747" s="1089"/>
      <c r="G747" s="1169" t="e">
        <f t="shared" si="175"/>
        <v>#DIV/0!</v>
      </c>
      <c r="H747" s="1089"/>
      <c r="I747" s="1089"/>
      <c r="J747" s="1169" t="e">
        <f t="shared" si="176"/>
        <v>#DIV/0!</v>
      </c>
      <c r="K747" s="1095">
        <f t="shared" si="174"/>
        <v>0</v>
      </c>
      <c r="L747" s="1095">
        <f t="shared" si="174"/>
        <v>0</v>
      </c>
      <c r="M747" s="1170" t="e">
        <f t="shared" si="177"/>
        <v>#DIV/0!</v>
      </c>
    </row>
    <row r="748" spans="1:13" ht="15">
      <c r="A748" s="510"/>
      <c r="C748" s="84"/>
      <c r="D748" s="83"/>
      <c r="E748" s="1089"/>
      <c r="F748" s="1089"/>
      <c r="G748" s="1169" t="e">
        <f t="shared" si="175"/>
        <v>#DIV/0!</v>
      </c>
      <c r="H748" s="1089"/>
      <c r="I748" s="1089"/>
      <c r="J748" s="1169" t="e">
        <f t="shared" si="176"/>
        <v>#DIV/0!</v>
      </c>
      <c r="K748" s="1095">
        <f t="shared" si="174"/>
        <v>0</v>
      </c>
      <c r="L748" s="1095">
        <f t="shared" si="174"/>
        <v>0</v>
      </c>
      <c r="M748" s="1170" t="e">
        <f t="shared" si="177"/>
        <v>#DIV/0!</v>
      </c>
    </row>
    <row r="749" spans="1:13" ht="15">
      <c r="A749" s="510"/>
      <c r="C749" s="84"/>
      <c r="D749" s="83"/>
      <c r="E749" s="1089"/>
      <c r="F749" s="1089"/>
      <c r="G749" s="1169" t="e">
        <f t="shared" si="175"/>
        <v>#DIV/0!</v>
      </c>
      <c r="H749" s="1089"/>
      <c r="I749" s="1089"/>
      <c r="J749" s="1169" t="e">
        <f t="shared" si="176"/>
        <v>#DIV/0!</v>
      </c>
      <c r="K749" s="1095">
        <f t="shared" si="174"/>
        <v>0</v>
      </c>
      <c r="L749" s="1095">
        <f t="shared" si="174"/>
        <v>0</v>
      </c>
      <c r="M749" s="1170" t="e">
        <f t="shared" si="177"/>
        <v>#DIV/0!</v>
      </c>
    </row>
    <row r="750" spans="1:13" ht="15">
      <c r="A750" s="510"/>
      <c r="C750" s="84"/>
      <c r="D750" s="83"/>
      <c r="E750" s="1089"/>
      <c r="F750" s="1089"/>
      <c r="G750" s="1169" t="e">
        <f t="shared" si="166"/>
        <v>#DIV/0!</v>
      </c>
      <c r="H750" s="1089"/>
      <c r="I750" s="1089"/>
      <c r="J750" s="1169" t="e">
        <f t="shared" si="167"/>
        <v>#DIV/0!</v>
      </c>
      <c r="K750" s="1095">
        <f t="shared" si="174"/>
        <v>0</v>
      </c>
      <c r="L750" s="1095">
        <f t="shared" si="174"/>
        <v>0</v>
      </c>
      <c r="M750" s="1170" t="e">
        <f t="shared" si="168"/>
        <v>#DIV/0!</v>
      </c>
    </row>
    <row r="751" spans="1:13" ht="15">
      <c r="E751" s="1068"/>
      <c r="F751" s="1068"/>
      <c r="G751" s="1068"/>
      <c r="H751" s="1068"/>
      <c r="I751" s="1068"/>
      <c r="J751" s="1068"/>
      <c r="K751" s="1068"/>
      <c r="L751" s="1068"/>
    </row>
    <row r="752" spans="1:13" ht="15">
      <c r="E752" s="1068"/>
      <c r="F752" s="1068"/>
      <c r="G752" s="1068"/>
      <c r="H752" s="1068"/>
      <c r="I752" s="1068"/>
      <c r="J752" s="1068"/>
      <c r="K752" s="1068"/>
      <c r="L752" s="1068"/>
    </row>
    <row r="753" spans="1:13" ht="15">
      <c r="A753" s="79" t="s">
        <v>5349</v>
      </c>
      <c r="B753" s="206" t="s">
        <v>1699</v>
      </c>
      <c r="C753" s="926"/>
      <c r="D753" s="927"/>
      <c r="E753" s="1057"/>
      <c r="F753" s="1057"/>
      <c r="G753" s="1057"/>
      <c r="H753" s="1057"/>
      <c r="I753" s="1057"/>
      <c r="J753" s="1057"/>
      <c r="K753" s="1057"/>
      <c r="L753" s="1057"/>
      <c r="M753" s="206"/>
    </row>
    <row r="754" spans="1:13" ht="15">
      <c r="A754" s="79"/>
      <c r="E754" s="1068"/>
      <c r="F754" s="1068"/>
      <c r="G754" s="1068"/>
      <c r="H754" s="1068"/>
      <c r="I754" s="1068"/>
      <c r="J754" s="1068"/>
      <c r="K754" s="1068"/>
      <c r="L754" s="1068"/>
    </row>
    <row r="755" spans="1:13" ht="15">
      <c r="A755" s="79"/>
      <c r="B755" s="206" t="s">
        <v>1698</v>
      </c>
      <c r="C755" s="926"/>
      <c r="D755" s="927"/>
      <c r="E755" s="1057"/>
      <c r="F755" s="1057"/>
      <c r="G755" s="1057"/>
      <c r="H755" s="1057"/>
      <c r="I755" s="1057"/>
      <c r="J755" s="1057"/>
      <c r="K755" s="1057"/>
      <c r="L755" s="1057"/>
      <c r="M755" s="206"/>
    </row>
    <row r="756" spans="1:13" ht="14.25">
      <c r="A756" s="79"/>
      <c r="B756" s="177" t="s">
        <v>188</v>
      </c>
      <c r="C756" s="178"/>
      <c r="D756" s="78"/>
      <c r="E756" s="1028">
        <f t="shared" ref="E756:L756" si="178">SUM(E758,E757)</f>
        <v>0</v>
      </c>
      <c r="F756" s="1028">
        <f t="shared" si="178"/>
        <v>0</v>
      </c>
      <c r="G756" s="1178" t="e">
        <f t="shared" ref="G756:G816" si="179">SUM(F756/E756*100)</f>
        <v>#DIV/0!</v>
      </c>
      <c r="H756" s="1028">
        <f t="shared" si="178"/>
        <v>12479</v>
      </c>
      <c r="I756" s="1028">
        <f t="shared" si="178"/>
        <v>7426</v>
      </c>
      <c r="J756" s="1178">
        <f t="shared" ref="J756:J816" si="180">SUM(I756/H756*100)</f>
        <v>59.507973395304113</v>
      </c>
      <c r="K756" s="1028">
        <f t="shared" si="178"/>
        <v>12479</v>
      </c>
      <c r="L756" s="1028">
        <f t="shared" si="178"/>
        <v>7426</v>
      </c>
      <c r="M756" s="1178">
        <f t="shared" ref="M756:M816" si="181">SUM(L756/K756*100)</f>
        <v>59.507973395304113</v>
      </c>
    </row>
    <row r="757" spans="1:13" ht="14.25">
      <c r="A757" s="79"/>
      <c r="B757" s="177" t="s">
        <v>186</v>
      </c>
      <c r="C757" s="178"/>
      <c r="D757" s="78"/>
      <c r="E757" s="1027">
        <v>0</v>
      </c>
      <c r="F757" s="1027">
        <v>0</v>
      </c>
      <c r="G757" s="1170" t="e">
        <f t="shared" si="179"/>
        <v>#DIV/0!</v>
      </c>
      <c r="H757" s="1027">
        <v>0</v>
      </c>
      <c r="I757" s="1027">
        <v>0</v>
      </c>
      <c r="J757" s="1170" t="e">
        <f t="shared" si="180"/>
        <v>#DIV/0!</v>
      </c>
      <c r="K757" s="1027">
        <v>0</v>
      </c>
      <c r="L757" s="1027">
        <v>0</v>
      </c>
      <c r="M757" s="1170" t="e">
        <f t="shared" si="181"/>
        <v>#DIV/0!</v>
      </c>
    </row>
    <row r="758" spans="1:13" ht="14.25">
      <c r="A758" s="79"/>
      <c r="B758" s="181" t="s">
        <v>1697</v>
      </c>
      <c r="C758" s="180"/>
      <c r="D758" s="78"/>
      <c r="E758" s="1029">
        <f t="shared" ref="E758:L758" si="182">SUM(E759:E810)</f>
        <v>0</v>
      </c>
      <c r="F758" s="1029">
        <f t="shared" si="182"/>
        <v>0</v>
      </c>
      <c r="G758" s="1170" t="e">
        <f t="shared" si="179"/>
        <v>#DIV/0!</v>
      </c>
      <c r="H758" s="1029">
        <f t="shared" si="182"/>
        <v>12479</v>
      </c>
      <c r="I758" s="1029">
        <f t="shared" si="182"/>
        <v>7426</v>
      </c>
      <c r="J758" s="1170">
        <f t="shared" si="180"/>
        <v>59.507973395304113</v>
      </c>
      <c r="K758" s="1029">
        <f t="shared" si="182"/>
        <v>12479</v>
      </c>
      <c r="L758" s="1029">
        <f t="shared" si="182"/>
        <v>7426</v>
      </c>
      <c r="M758" s="1170">
        <f t="shared" si="181"/>
        <v>59.507973395304113</v>
      </c>
    </row>
    <row r="759" spans="1:13" ht="15">
      <c r="A759" s="79"/>
      <c r="B759" s="181"/>
      <c r="C759" s="925" t="s">
        <v>2104</v>
      </c>
      <c r="D759" s="963" t="s">
        <v>4108</v>
      </c>
      <c r="E759" s="1030"/>
      <c r="F759" s="1030"/>
      <c r="G759" s="1169" t="e">
        <f t="shared" si="179"/>
        <v>#DIV/0!</v>
      </c>
      <c r="H759" s="1030"/>
      <c r="I759" s="1030"/>
      <c r="J759" s="1169" t="e">
        <f t="shared" si="180"/>
        <v>#DIV/0!</v>
      </c>
      <c r="K759" s="1027">
        <f t="shared" ref="K759:K790" si="183">E759+H759</f>
        <v>0</v>
      </c>
      <c r="L759" s="1027">
        <f t="shared" ref="L759:L790" si="184">F759+I759</f>
        <v>0</v>
      </c>
      <c r="M759" s="1170" t="e">
        <f t="shared" si="181"/>
        <v>#DIV/0!</v>
      </c>
    </row>
    <row r="760" spans="1:13" ht="15">
      <c r="A760" s="79"/>
      <c r="B760" s="181"/>
      <c r="C760" s="925" t="s">
        <v>1964</v>
      </c>
      <c r="D760" s="966" t="s">
        <v>3960</v>
      </c>
      <c r="E760" s="1030"/>
      <c r="F760" s="1030"/>
      <c r="G760" s="1169" t="e">
        <f t="shared" si="179"/>
        <v>#DIV/0!</v>
      </c>
      <c r="H760" s="1030">
        <v>1</v>
      </c>
      <c r="I760" s="1030">
        <v>2</v>
      </c>
      <c r="J760" s="1169">
        <f t="shared" si="180"/>
        <v>200</v>
      </c>
      <c r="K760" s="1027">
        <f t="shared" si="183"/>
        <v>1</v>
      </c>
      <c r="L760" s="1027">
        <f t="shared" si="184"/>
        <v>2</v>
      </c>
      <c r="M760" s="1170">
        <f t="shared" si="181"/>
        <v>200</v>
      </c>
    </row>
    <row r="761" spans="1:13" ht="15">
      <c r="A761" s="79"/>
      <c r="B761" s="181"/>
      <c r="C761" s="925" t="s">
        <v>1954</v>
      </c>
      <c r="D761" s="963" t="s">
        <v>3948</v>
      </c>
      <c r="E761" s="1030"/>
      <c r="F761" s="1030"/>
      <c r="G761" s="1169" t="e">
        <f t="shared" si="179"/>
        <v>#DIV/0!</v>
      </c>
      <c r="H761" s="1030"/>
      <c r="I761" s="1030"/>
      <c r="J761" s="1169" t="e">
        <f t="shared" si="180"/>
        <v>#DIV/0!</v>
      </c>
      <c r="K761" s="1027">
        <f t="shared" si="183"/>
        <v>0</v>
      </c>
      <c r="L761" s="1027">
        <f t="shared" si="184"/>
        <v>0</v>
      </c>
      <c r="M761" s="1170" t="e">
        <f t="shared" si="181"/>
        <v>#DIV/0!</v>
      </c>
    </row>
    <row r="762" spans="1:13" ht="15">
      <c r="A762" s="79"/>
      <c r="B762" s="181"/>
      <c r="C762" s="925" t="s">
        <v>2105</v>
      </c>
      <c r="D762" s="963" t="s">
        <v>4109</v>
      </c>
      <c r="E762" s="1030"/>
      <c r="F762" s="1030"/>
      <c r="G762" s="1169" t="e">
        <f t="shared" si="179"/>
        <v>#DIV/0!</v>
      </c>
      <c r="H762" s="1030">
        <v>281</v>
      </c>
      <c r="I762" s="1030">
        <v>100</v>
      </c>
      <c r="J762" s="1169">
        <f t="shared" si="180"/>
        <v>35.587188612099645</v>
      </c>
      <c r="K762" s="1027">
        <f t="shared" si="183"/>
        <v>281</v>
      </c>
      <c r="L762" s="1027">
        <f t="shared" si="184"/>
        <v>100</v>
      </c>
      <c r="M762" s="1170">
        <f t="shared" si="181"/>
        <v>35.587188612099645</v>
      </c>
    </row>
    <row r="763" spans="1:13" ht="15">
      <c r="A763" s="79"/>
      <c r="B763" s="181"/>
      <c r="C763" s="925" t="s">
        <v>1761</v>
      </c>
      <c r="D763" s="933" t="s">
        <v>3751</v>
      </c>
      <c r="E763" s="1030"/>
      <c r="F763" s="1030"/>
      <c r="G763" s="1169" t="e">
        <f t="shared" si="179"/>
        <v>#DIV/0!</v>
      </c>
      <c r="H763" s="1030">
        <v>88</v>
      </c>
      <c r="I763" s="1030">
        <v>40</v>
      </c>
      <c r="J763" s="1169">
        <f t="shared" si="180"/>
        <v>45.454545454545453</v>
      </c>
      <c r="K763" s="1027">
        <f t="shared" si="183"/>
        <v>88</v>
      </c>
      <c r="L763" s="1027">
        <f t="shared" si="184"/>
        <v>40</v>
      </c>
      <c r="M763" s="1170">
        <f t="shared" si="181"/>
        <v>45.454545454545453</v>
      </c>
    </row>
    <row r="764" spans="1:13" ht="15">
      <c r="A764" s="79"/>
      <c r="B764" s="181"/>
      <c r="C764" s="925" t="s">
        <v>1873</v>
      </c>
      <c r="D764" s="963" t="s">
        <v>3873</v>
      </c>
      <c r="E764" s="1030"/>
      <c r="F764" s="1030"/>
      <c r="G764" s="1169" t="e">
        <f t="shared" si="179"/>
        <v>#DIV/0!</v>
      </c>
      <c r="H764" s="1030">
        <v>455</v>
      </c>
      <c r="I764" s="1030">
        <v>310</v>
      </c>
      <c r="J764" s="1169">
        <f t="shared" si="180"/>
        <v>68.131868131868131</v>
      </c>
      <c r="K764" s="1027">
        <f t="shared" si="183"/>
        <v>455</v>
      </c>
      <c r="L764" s="1027">
        <f t="shared" si="184"/>
        <v>310</v>
      </c>
      <c r="M764" s="1170">
        <f t="shared" si="181"/>
        <v>68.131868131868131</v>
      </c>
    </row>
    <row r="765" spans="1:13" ht="15">
      <c r="A765" s="79"/>
      <c r="B765" s="181"/>
      <c r="C765" s="925" t="s">
        <v>1959</v>
      </c>
      <c r="D765" s="945" t="s">
        <v>3955</v>
      </c>
      <c r="E765" s="1030"/>
      <c r="F765" s="1030"/>
      <c r="G765" s="1169" t="e">
        <f t="shared" si="179"/>
        <v>#DIV/0!</v>
      </c>
      <c r="H765" s="1030">
        <v>2</v>
      </c>
      <c r="I765" s="1030"/>
      <c r="J765" s="1169">
        <f t="shared" si="180"/>
        <v>0</v>
      </c>
      <c r="K765" s="1027">
        <f t="shared" si="183"/>
        <v>2</v>
      </c>
      <c r="L765" s="1027">
        <f t="shared" si="184"/>
        <v>0</v>
      </c>
      <c r="M765" s="1170">
        <f t="shared" si="181"/>
        <v>0</v>
      </c>
    </row>
    <row r="766" spans="1:13" ht="15">
      <c r="A766" s="79"/>
      <c r="B766" s="181"/>
      <c r="C766" s="925" t="s">
        <v>2106</v>
      </c>
      <c r="D766" s="1035" t="s">
        <v>4110</v>
      </c>
      <c r="E766" s="1030"/>
      <c r="F766" s="1030"/>
      <c r="G766" s="1169" t="e">
        <f t="shared" si="179"/>
        <v>#DIV/0!</v>
      </c>
      <c r="H766" s="1030">
        <v>56</v>
      </c>
      <c r="I766" s="1030">
        <v>31</v>
      </c>
      <c r="J766" s="1169">
        <f t="shared" si="180"/>
        <v>55.357142857142861</v>
      </c>
      <c r="K766" s="1027">
        <f t="shared" si="183"/>
        <v>56</v>
      </c>
      <c r="L766" s="1027">
        <f t="shared" si="184"/>
        <v>31</v>
      </c>
      <c r="M766" s="1170">
        <f t="shared" si="181"/>
        <v>55.357142857142861</v>
      </c>
    </row>
    <row r="767" spans="1:13" ht="26.25">
      <c r="A767" s="79"/>
      <c r="B767" s="181"/>
      <c r="C767" s="925" t="s">
        <v>1941</v>
      </c>
      <c r="D767" s="963" t="s">
        <v>3936</v>
      </c>
      <c r="E767" s="1030"/>
      <c r="F767" s="1030"/>
      <c r="G767" s="1169" t="e">
        <f t="shared" si="179"/>
        <v>#DIV/0!</v>
      </c>
      <c r="H767" s="1030">
        <v>81</v>
      </c>
      <c r="I767" s="1030">
        <v>42</v>
      </c>
      <c r="J767" s="1169">
        <f t="shared" si="180"/>
        <v>51.851851851851848</v>
      </c>
      <c r="K767" s="1027">
        <f t="shared" si="183"/>
        <v>81</v>
      </c>
      <c r="L767" s="1027">
        <f t="shared" si="184"/>
        <v>42</v>
      </c>
      <c r="M767" s="1170">
        <f t="shared" si="181"/>
        <v>51.851851851851848</v>
      </c>
    </row>
    <row r="768" spans="1:13" ht="15">
      <c r="A768" s="79"/>
      <c r="B768" s="181"/>
      <c r="C768" s="939" t="s">
        <v>2107</v>
      </c>
      <c r="D768" s="940" t="s">
        <v>4111</v>
      </c>
      <c r="E768" s="1030"/>
      <c r="F768" s="1030"/>
      <c r="G768" s="1169" t="e">
        <f t="shared" si="179"/>
        <v>#DIV/0!</v>
      </c>
      <c r="H768" s="1030">
        <v>1871</v>
      </c>
      <c r="I768" s="1030">
        <v>988</v>
      </c>
      <c r="J768" s="1169">
        <f t="shared" si="180"/>
        <v>52.805986103687864</v>
      </c>
      <c r="K768" s="1027">
        <f t="shared" si="183"/>
        <v>1871</v>
      </c>
      <c r="L768" s="1027">
        <f t="shared" si="184"/>
        <v>988</v>
      </c>
      <c r="M768" s="1170">
        <f t="shared" si="181"/>
        <v>52.805986103687864</v>
      </c>
    </row>
    <row r="769" spans="1:13" ht="15">
      <c r="A769" s="79"/>
      <c r="B769" s="181"/>
      <c r="C769" s="925" t="s">
        <v>2108</v>
      </c>
      <c r="D769" s="940" t="s">
        <v>5337</v>
      </c>
      <c r="E769" s="1030"/>
      <c r="F769" s="1030"/>
      <c r="G769" s="1169" t="e">
        <f t="shared" si="179"/>
        <v>#DIV/0!</v>
      </c>
      <c r="H769" s="1030">
        <v>463</v>
      </c>
      <c r="I769" s="1030">
        <v>319</v>
      </c>
      <c r="J769" s="1169">
        <f t="shared" si="180"/>
        <v>68.898488120950319</v>
      </c>
      <c r="K769" s="1027">
        <f t="shared" si="183"/>
        <v>463</v>
      </c>
      <c r="L769" s="1027">
        <f t="shared" si="184"/>
        <v>319</v>
      </c>
      <c r="M769" s="1170">
        <f t="shared" si="181"/>
        <v>68.898488120950319</v>
      </c>
    </row>
    <row r="770" spans="1:13" ht="15">
      <c r="A770" s="79"/>
      <c r="B770" s="181"/>
      <c r="C770" s="925" t="s">
        <v>2109</v>
      </c>
      <c r="D770" s="1035" t="s">
        <v>4112</v>
      </c>
      <c r="E770" s="1030"/>
      <c r="F770" s="1030"/>
      <c r="G770" s="1169" t="e">
        <f t="shared" si="179"/>
        <v>#DIV/0!</v>
      </c>
      <c r="H770" s="1030">
        <v>62</v>
      </c>
      <c r="I770" s="1030">
        <v>60</v>
      </c>
      <c r="J770" s="1169">
        <f t="shared" si="180"/>
        <v>96.774193548387103</v>
      </c>
      <c r="K770" s="1027">
        <f t="shared" si="183"/>
        <v>62</v>
      </c>
      <c r="L770" s="1027">
        <f t="shared" si="184"/>
        <v>60</v>
      </c>
      <c r="M770" s="1170">
        <f t="shared" si="181"/>
        <v>96.774193548387103</v>
      </c>
    </row>
    <row r="771" spans="1:13" ht="15">
      <c r="A771" s="79"/>
      <c r="B771" s="181"/>
      <c r="C771" s="925" t="s">
        <v>2038</v>
      </c>
      <c r="D771" s="1035" t="s">
        <v>4042</v>
      </c>
      <c r="E771" s="1030"/>
      <c r="F771" s="1030"/>
      <c r="G771" s="1169" t="e">
        <f t="shared" si="179"/>
        <v>#DIV/0!</v>
      </c>
      <c r="H771" s="1030"/>
      <c r="I771" s="1030"/>
      <c r="J771" s="1169" t="e">
        <f t="shared" si="180"/>
        <v>#DIV/0!</v>
      </c>
      <c r="K771" s="1027">
        <f t="shared" si="183"/>
        <v>0</v>
      </c>
      <c r="L771" s="1027">
        <f t="shared" si="184"/>
        <v>0</v>
      </c>
      <c r="M771" s="1170" t="e">
        <f t="shared" si="181"/>
        <v>#DIV/0!</v>
      </c>
    </row>
    <row r="772" spans="1:13" ht="15">
      <c r="A772" s="79"/>
      <c r="B772" s="181"/>
      <c r="C772" s="925" t="s">
        <v>2110</v>
      </c>
      <c r="D772" s="1035" t="s">
        <v>4113</v>
      </c>
      <c r="E772" s="1030"/>
      <c r="F772" s="1030"/>
      <c r="G772" s="1169" t="e">
        <f t="shared" si="179"/>
        <v>#DIV/0!</v>
      </c>
      <c r="H772" s="1030"/>
      <c r="I772" s="1030"/>
      <c r="J772" s="1169" t="e">
        <f t="shared" si="180"/>
        <v>#DIV/0!</v>
      </c>
      <c r="K772" s="1027">
        <f t="shared" si="183"/>
        <v>0</v>
      </c>
      <c r="L772" s="1027">
        <f t="shared" si="184"/>
        <v>0</v>
      </c>
      <c r="M772" s="1170" t="e">
        <f t="shared" si="181"/>
        <v>#DIV/0!</v>
      </c>
    </row>
    <row r="773" spans="1:13" ht="26.25">
      <c r="A773" s="79"/>
      <c r="B773" s="181"/>
      <c r="C773" s="925" t="s">
        <v>2039</v>
      </c>
      <c r="D773" s="933" t="s">
        <v>4043</v>
      </c>
      <c r="E773" s="1030"/>
      <c r="F773" s="1030"/>
      <c r="G773" s="1169" t="e">
        <f t="shared" si="179"/>
        <v>#DIV/0!</v>
      </c>
      <c r="H773" s="1030">
        <v>12</v>
      </c>
      <c r="I773" s="1030">
        <v>6</v>
      </c>
      <c r="J773" s="1169">
        <f t="shared" si="180"/>
        <v>50</v>
      </c>
      <c r="K773" s="1027">
        <f t="shared" si="183"/>
        <v>12</v>
      </c>
      <c r="L773" s="1027">
        <f t="shared" si="184"/>
        <v>6</v>
      </c>
      <c r="M773" s="1170">
        <f t="shared" si="181"/>
        <v>50</v>
      </c>
    </row>
    <row r="774" spans="1:13" ht="15">
      <c r="A774" s="79"/>
      <c r="B774" s="181"/>
      <c r="C774" s="925" t="s">
        <v>2111</v>
      </c>
      <c r="D774" s="1035" t="s">
        <v>4114</v>
      </c>
      <c r="E774" s="1030"/>
      <c r="F774" s="1030"/>
      <c r="G774" s="1169" t="e">
        <f t="shared" si="179"/>
        <v>#DIV/0!</v>
      </c>
      <c r="H774" s="1030"/>
      <c r="I774" s="1030"/>
      <c r="J774" s="1169" t="e">
        <f t="shared" si="180"/>
        <v>#DIV/0!</v>
      </c>
      <c r="K774" s="1027">
        <f t="shared" si="183"/>
        <v>0</v>
      </c>
      <c r="L774" s="1027">
        <f t="shared" si="184"/>
        <v>0</v>
      </c>
      <c r="M774" s="1170" t="e">
        <f t="shared" si="181"/>
        <v>#DIV/0!</v>
      </c>
    </row>
    <row r="775" spans="1:13" ht="15">
      <c r="A775" s="79"/>
      <c r="B775" s="181"/>
      <c r="C775" s="925" t="s">
        <v>2112</v>
      </c>
      <c r="D775" s="1035" t="s">
        <v>4115</v>
      </c>
      <c r="E775" s="1030"/>
      <c r="F775" s="1030"/>
      <c r="G775" s="1169" t="e">
        <f t="shared" si="179"/>
        <v>#DIV/0!</v>
      </c>
      <c r="H775" s="1030">
        <v>2313</v>
      </c>
      <c r="I775" s="1030">
        <v>1600</v>
      </c>
      <c r="J775" s="1169">
        <f t="shared" si="180"/>
        <v>69.174232598357108</v>
      </c>
      <c r="K775" s="1027">
        <f t="shared" si="183"/>
        <v>2313</v>
      </c>
      <c r="L775" s="1027">
        <f t="shared" si="184"/>
        <v>1600</v>
      </c>
      <c r="M775" s="1170">
        <f t="shared" si="181"/>
        <v>69.174232598357108</v>
      </c>
    </row>
    <row r="776" spans="1:13" ht="15">
      <c r="A776" s="79"/>
      <c r="B776" s="181"/>
      <c r="C776" s="925" t="s">
        <v>2045</v>
      </c>
      <c r="D776" s="933" t="s">
        <v>4049</v>
      </c>
      <c r="E776" s="1030"/>
      <c r="F776" s="1030"/>
      <c r="G776" s="1169" t="e">
        <f t="shared" si="179"/>
        <v>#DIV/0!</v>
      </c>
      <c r="H776" s="1030">
        <v>2</v>
      </c>
      <c r="I776" s="1030">
        <v>1</v>
      </c>
      <c r="J776" s="1169">
        <f t="shared" si="180"/>
        <v>50</v>
      </c>
      <c r="K776" s="1027">
        <f t="shared" si="183"/>
        <v>2</v>
      </c>
      <c r="L776" s="1027">
        <f t="shared" si="184"/>
        <v>1</v>
      </c>
      <c r="M776" s="1170">
        <f t="shared" si="181"/>
        <v>50</v>
      </c>
    </row>
    <row r="777" spans="1:13" ht="15">
      <c r="A777" s="79"/>
      <c r="B777" s="181"/>
      <c r="C777" s="925" t="s">
        <v>2113</v>
      </c>
      <c r="D777" s="940" t="s">
        <v>4116</v>
      </c>
      <c r="E777" s="1030"/>
      <c r="F777" s="1030"/>
      <c r="G777" s="1169" t="e">
        <f t="shared" si="179"/>
        <v>#DIV/0!</v>
      </c>
      <c r="H777" s="1030">
        <v>3</v>
      </c>
      <c r="I777" s="1030">
        <v>11</v>
      </c>
      <c r="J777" s="1169">
        <f t="shared" si="180"/>
        <v>366.66666666666663</v>
      </c>
      <c r="K777" s="1027">
        <f t="shared" si="183"/>
        <v>3</v>
      </c>
      <c r="L777" s="1027">
        <f t="shared" si="184"/>
        <v>11</v>
      </c>
      <c r="M777" s="1170">
        <f t="shared" si="181"/>
        <v>366.66666666666663</v>
      </c>
    </row>
    <row r="778" spans="1:13" ht="15">
      <c r="A778" s="79"/>
      <c r="B778" s="181"/>
      <c r="C778" s="925" t="s">
        <v>1972</v>
      </c>
      <c r="D778" s="945" t="s">
        <v>3968</v>
      </c>
      <c r="E778" s="1030"/>
      <c r="F778" s="1030"/>
      <c r="G778" s="1169" t="e">
        <f t="shared" si="179"/>
        <v>#DIV/0!</v>
      </c>
      <c r="H778" s="1030"/>
      <c r="I778" s="1030"/>
      <c r="J778" s="1169" t="e">
        <f t="shared" si="180"/>
        <v>#DIV/0!</v>
      </c>
      <c r="K778" s="1027">
        <f t="shared" si="183"/>
        <v>0</v>
      </c>
      <c r="L778" s="1027">
        <f t="shared" si="184"/>
        <v>0</v>
      </c>
      <c r="M778" s="1170" t="e">
        <f t="shared" si="181"/>
        <v>#DIV/0!</v>
      </c>
    </row>
    <row r="779" spans="1:13" ht="15">
      <c r="A779" s="79"/>
      <c r="B779" s="181"/>
      <c r="C779" s="925" t="s">
        <v>2114</v>
      </c>
      <c r="D779" s="1035" t="s">
        <v>4117</v>
      </c>
      <c r="E779" s="1030"/>
      <c r="F779" s="1030"/>
      <c r="G779" s="1169" t="e">
        <f t="shared" si="179"/>
        <v>#DIV/0!</v>
      </c>
      <c r="H779" s="1030">
        <v>445</v>
      </c>
      <c r="I779" s="1030">
        <v>305</v>
      </c>
      <c r="J779" s="1169">
        <f t="shared" si="180"/>
        <v>68.539325842696627</v>
      </c>
      <c r="K779" s="1027">
        <f t="shared" si="183"/>
        <v>445</v>
      </c>
      <c r="L779" s="1027">
        <f t="shared" si="184"/>
        <v>305</v>
      </c>
      <c r="M779" s="1170">
        <f t="shared" si="181"/>
        <v>68.539325842696627</v>
      </c>
    </row>
    <row r="780" spans="1:13" ht="15">
      <c r="A780" s="79"/>
      <c r="B780" s="181"/>
      <c r="C780" s="925" t="s">
        <v>2115</v>
      </c>
      <c r="D780" s="1035" t="s">
        <v>4118</v>
      </c>
      <c r="E780" s="1030"/>
      <c r="F780" s="1030"/>
      <c r="G780" s="1169" t="e">
        <f t="shared" si="179"/>
        <v>#DIV/0!</v>
      </c>
      <c r="H780" s="1030">
        <v>457</v>
      </c>
      <c r="I780" s="1030">
        <v>316</v>
      </c>
      <c r="J780" s="1169">
        <f t="shared" si="180"/>
        <v>69.146608315098462</v>
      </c>
      <c r="K780" s="1027">
        <f t="shared" si="183"/>
        <v>457</v>
      </c>
      <c r="L780" s="1027">
        <f t="shared" si="184"/>
        <v>316</v>
      </c>
      <c r="M780" s="1170">
        <f t="shared" si="181"/>
        <v>69.146608315098462</v>
      </c>
    </row>
    <row r="781" spans="1:13" ht="15">
      <c r="A781" s="79"/>
      <c r="B781" s="181"/>
      <c r="C781" s="925" t="s">
        <v>1927</v>
      </c>
      <c r="D781" s="1035" t="s">
        <v>3923</v>
      </c>
      <c r="E781" s="1030"/>
      <c r="F781" s="1030"/>
      <c r="G781" s="1169" t="e">
        <f t="shared" si="179"/>
        <v>#DIV/0!</v>
      </c>
      <c r="H781" s="1030"/>
      <c r="I781" s="1030"/>
      <c r="J781" s="1169" t="e">
        <f t="shared" si="180"/>
        <v>#DIV/0!</v>
      </c>
      <c r="K781" s="1027">
        <f t="shared" si="183"/>
        <v>0</v>
      </c>
      <c r="L781" s="1027">
        <f t="shared" si="184"/>
        <v>0</v>
      </c>
      <c r="M781" s="1170" t="e">
        <f t="shared" si="181"/>
        <v>#DIV/0!</v>
      </c>
    </row>
    <row r="782" spans="1:13" ht="15">
      <c r="A782" s="79"/>
      <c r="B782" s="181"/>
      <c r="C782" s="925" t="s">
        <v>2116</v>
      </c>
      <c r="D782" s="1035" t="s">
        <v>4119</v>
      </c>
      <c r="E782" s="1030"/>
      <c r="F782" s="1030"/>
      <c r="G782" s="1169" t="e">
        <f t="shared" si="179"/>
        <v>#DIV/0!</v>
      </c>
      <c r="H782" s="1030"/>
      <c r="I782" s="1030"/>
      <c r="J782" s="1169" t="e">
        <f t="shared" si="180"/>
        <v>#DIV/0!</v>
      </c>
      <c r="K782" s="1027">
        <f t="shared" si="183"/>
        <v>0</v>
      </c>
      <c r="L782" s="1027">
        <f t="shared" si="184"/>
        <v>0</v>
      </c>
      <c r="M782" s="1170" t="e">
        <f t="shared" si="181"/>
        <v>#DIV/0!</v>
      </c>
    </row>
    <row r="783" spans="1:13" ht="15">
      <c r="A783" s="79"/>
      <c r="B783" s="181"/>
      <c r="C783" s="925" t="s">
        <v>1775</v>
      </c>
      <c r="D783" s="940" t="s">
        <v>3757</v>
      </c>
      <c r="E783" s="1030"/>
      <c r="F783" s="1030"/>
      <c r="G783" s="1169" t="e">
        <f t="shared" si="179"/>
        <v>#DIV/0!</v>
      </c>
      <c r="H783" s="1030">
        <v>456</v>
      </c>
      <c r="I783" s="1030">
        <v>324</v>
      </c>
      <c r="J783" s="1169">
        <f t="shared" si="180"/>
        <v>71.05263157894737</v>
      </c>
      <c r="K783" s="1027">
        <f t="shared" si="183"/>
        <v>456</v>
      </c>
      <c r="L783" s="1027">
        <f t="shared" si="184"/>
        <v>324</v>
      </c>
      <c r="M783" s="1170">
        <f t="shared" si="181"/>
        <v>71.05263157894737</v>
      </c>
    </row>
    <row r="784" spans="1:13" ht="26.25">
      <c r="A784" s="79"/>
      <c r="B784" s="181"/>
      <c r="C784" s="925" t="s">
        <v>1876</v>
      </c>
      <c r="D784" s="963" t="s">
        <v>3876</v>
      </c>
      <c r="E784" s="1030"/>
      <c r="F784" s="1030"/>
      <c r="G784" s="1169" t="e">
        <f t="shared" si="179"/>
        <v>#DIV/0!</v>
      </c>
      <c r="H784" s="1030">
        <v>464</v>
      </c>
      <c r="I784" s="1030">
        <v>325</v>
      </c>
      <c r="J784" s="1169">
        <f t="shared" si="180"/>
        <v>70.043103448275872</v>
      </c>
      <c r="K784" s="1027">
        <f t="shared" si="183"/>
        <v>464</v>
      </c>
      <c r="L784" s="1027">
        <f t="shared" si="184"/>
        <v>325</v>
      </c>
      <c r="M784" s="1170">
        <f t="shared" si="181"/>
        <v>70.043103448275872</v>
      </c>
    </row>
    <row r="785" spans="1:13" ht="15">
      <c r="A785" s="79"/>
      <c r="B785" s="181"/>
      <c r="C785" s="925" t="s">
        <v>1762</v>
      </c>
      <c r="D785" s="963" t="s">
        <v>3744</v>
      </c>
      <c r="E785" s="1030"/>
      <c r="F785" s="1030"/>
      <c r="G785" s="1169" t="e">
        <f t="shared" si="179"/>
        <v>#DIV/0!</v>
      </c>
      <c r="H785" s="1030">
        <v>1987</v>
      </c>
      <c r="I785" s="1030">
        <v>1096</v>
      </c>
      <c r="J785" s="1169">
        <f t="shared" si="180"/>
        <v>55.158530447911424</v>
      </c>
      <c r="K785" s="1027">
        <f t="shared" si="183"/>
        <v>1987</v>
      </c>
      <c r="L785" s="1027">
        <f t="shared" si="184"/>
        <v>1096</v>
      </c>
      <c r="M785" s="1170">
        <f t="shared" si="181"/>
        <v>55.158530447911424</v>
      </c>
    </row>
    <row r="786" spans="1:13" ht="15">
      <c r="A786" s="79"/>
      <c r="B786" s="181"/>
      <c r="C786" s="925" t="s">
        <v>1877</v>
      </c>
      <c r="D786" s="963" t="s">
        <v>3877</v>
      </c>
      <c r="E786" s="1030"/>
      <c r="F786" s="1030"/>
      <c r="G786" s="1169" t="e">
        <f t="shared" si="179"/>
        <v>#DIV/0!</v>
      </c>
      <c r="H786" s="1030">
        <v>95</v>
      </c>
      <c r="I786" s="1030">
        <v>48</v>
      </c>
      <c r="J786" s="1169">
        <f t="shared" si="180"/>
        <v>50.526315789473685</v>
      </c>
      <c r="K786" s="1027">
        <f t="shared" si="183"/>
        <v>95</v>
      </c>
      <c r="L786" s="1027">
        <f t="shared" si="184"/>
        <v>48</v>
      </c>
      <c r="M786" s="1170">
        <f t="shared" si="181"/>
        <v>50.526315789473685</v>
      </c>
    </row>
    <row r="787" spans="1:13" ht="15">
      <c r="A787" s="79"/>
      <c r="B787" s="181"/>
      <c r="C787" s="925" t="s">
        <v>1878</v>
      </c>
      <c r="D787" s="963" t="s">
        <v>3878</v>
      </c>
      <c r="E787" s="1030"/>
      <c r="F787" s="1030"/>
      <c r="G787" s="1169" t="e">
        <f t="shared" si="179"/>
        <v>#DIV/0!</v>
      </c>
      <c r="H787" s="1030">
        <v>90</v>
      </c>
      <c r="I787" s="1030">
        <v>47</v>
      </c>
      <c r="J787" s="1169">
        <f t="shared" si="180"/>
        <v>52.222222222222229</v>
      </c>
      <c r="K787" s="1027">
        <f t="shared" si="183"/>
        <v>90</v>
      </c>
      <c r="L787" s="1027">
        <f t="shared" si="184"/>
        <v>47</v>
      </c>
      <c r="M787" s="1170">
        <f t="shared" si="181"/>
        <v>52.222222222222229</v>
      </c>
    </row>
    <row r="788" spans="1:13" ht="26.25">
      <c r="A788" s="79"/>
      <c r="B788" s="181"/>
      <c r="C788" s="925" t="s">
        <v>1763</v>
      </c>
      <c r="D788" s="954" t="s">
        <v>3745</v>
      </c>
      <c r="E788" s="1030"/>
      <c r="F788" s="1030"/>
      <c r="G788" s="1169" t="e">
        <f t="shared" si="179"/>
        <v>#DIV/0!</v>
      </c>
      <c r="H788" s="1030"/>
      <c r="I788" s="1030"/>
      <c r="J788" s="1169" t="e">
        <f t="shared" si="180"/>
        <v>#DIV/0!</v>
      </c>
      <c r="K788" s="1027">
        <f t="shared" si="183"/>
        <v>0</v>
      </c>
      <c r="L788" s="1027">
        <f t="shared" si="184"/>
        <v>0</v>
      </c>
      <c r="M788" s="1170" t="e">
        <f t="shared" si="181"/>
        <v>#DIV/0!</v>
      </c>
    </row>
    <row r="789" spans="1:13" ht="15">
      <c r="A789" s="79"/>
      <c r="B789" s="181"/>
      <c r="C789" s="925" t="s">
        <v>1765</v>
      </c>
      <c r="D789" s="938" t="s">
        <v>3754</v>
      </c>
      <c r="E789" s="1030"/>
      <c r="F789" s="1030"/>
      <c r="G789" s="1169" t="e">
        <f t="shared" si="179"/>
        <v>#DIV/0!</v>
      </c>
      <c r="H789" s="1030">
        <v>5</v>
      </c>
      <c r="I789" s="1030">
        <v>3</v>
      </c>
      <c r="J789" s="1169">
        <f t="shared" si="180"/>
        <v>60</v>
      </c>
      <c r="K789" s="1027">
        <f t="shared" si="183"/>
        <v>5</v>
      </c>
      <c r="L789" s="1027">
        <f t="shared" si="184"/>
        <v>3</v>
      </c>
      <c r="M789" s="1170">
        <f t="shared" si="181"/>
        <v>60</v>
      </c>
    </row>
    <row r="790" spans="1:13" ht="15">
      <c r="A790" s="79"/>
      <c r="B790" s="181"/>
      <c r="C790" s="939" t="s">
        <v>1951</v>
      </c>
      <c r="D790" s="963" t="s">
        <v>3945</v>
      </c>
      <c r="E790" s="1030"/>
      <c r="F790" s="1030"/>
      <c r="G790" s="1169" t="e">
        <f t="shared" si="179"/>
        <v>#DIV/0!</v>
      </c>
      <c r="H790" s="1030">
        <v>5</v>
      </c>
      <c r="I790" s="1030"/>
      <c r="J790" s="1169">
        <f t="shared" si="180"/>
        <v>0</v>
      </c>
      <c r="K790" s="1027">
        <f t="shared" si="183"/>
        <v>5</v>
      </c>
      <c r="L790" s="1027">
        <f t="shared" si="184"/>
        <v>0</v>
      </c>
      <c r="M790" s="1170">
        <f t="shared" si="181"/>
        <v>0</v>
      </c>
    </row>
    <row r="791" spans="1:13" ht="26.25">
      <c r="A791" s="79"/>
      <c r="B791" s="181"/>
      <c r="C791" s="925" t="s">
        <v>1766</v>
      </c>
      <c r="D791" s="933" t="s">
        <v>3746</v>
      </c>
      <c r="E791" s="1030"/>
      <c r="F791" s="1030"/>
      <c r="G791" s="1169" t="e">
        <f t="shared" si="179"/>
        <v>#DIV/0!</v>
      </c>
      <c r="H791" s="1030">
        <v>2</v>
      </c>
      <c r="I791" s="1030">
        <v>3</v>
      </c>
      <c r="J791" s="1169">
        <f t="shared" si="180"/>
        <v>150</v>
      </c>
      <c r="K791" s="1027">
        <f t="shared" ref="K791:K810" si="185">E791+H791</f>
        <v>2</v>
      </c>
      <c r="L791" s="1027">
        <f t="shared" ref="L791:L810" si="186">F791+I791</f>
        <v>3</v>
      </c>
      <c r="M791" s="1170">
        <f t="shared" si="181"/>
        <v>150</v>
      </c>
    </row>
    <row r="792" spans="1:13" ht="15">
      <c r="A792" s="79"/>
      <c r="B792" s="181"/>
      <c r="C792" s="939" t="s">
        <v>1879</v>
      </c>
      <c r="D792" s="963" t="s">
        <v>3879</v>
      </c>
      <c r="E792" s="1030"/>
      <c r="F792" s="1030"/>
      <c r="G792" s="1169" t="e">
        <f t="shared" si="179"/>
        <v>#DIV/0!</v>
      </c>
      <c r="H792" s="1030">
        <v>71</v>
      </c>
      <c r="I792" s="1030">
        <v>30</v>
      </c>
      <c r="J792" s="1169">
        <f t="shared" si="180"/>
        <v>42.25352112676056</v>
      </c>
      <c r="K792" s="1027">
        <f t="shared" si="185"/>
        <v>71</v>
      </c>
      <c r="L792" s="1027">
        <f t="shared" si="186"/>
        <v>30</v>
      </c>
      <c r="M792" s="1170">
        <f t="shared" si="181"/>
        <v>42.25352112676056</v>
      </c>
    </row>
    <row r="793" spans="1:13" ht="15">
      <c r="A793" s="79"/>
      <c r="B793" s="181"/>
      <c r="C793" s="925" t="s">
        <v>2117</v>
      </c>
      <c r="D793" s="1035" t="s">
        <v>4120</v>
      </c>
      <c r="E793" s="1030"/>
      <c r="F793" s="1030"/>
      <c r="G793" s="1169" t="e">
        <f t="shared" si="179"/>
        <v>#DIV/0!</v>
      </c>
      <c r="H793" s="1030"/>
      <c r="I793" s="1030"/>
      <c r="J793" s="1169" t="e">
        <f t="shared" si="180"/>
        <v>#DIV/0!</v>
      </c>
      <c r="K793" s="1027">
        <f t="shared" si="185"/>
        <v>0</v>
      </c>
      <c r="L793" s="1027">
        <f t="shared" si="186"/>
        <v>0</v>
      </c>
      <c r="M793" s="1170" t="e">
        <f t="shared" si="181"/>
        <v>#DIV/0!</v>
      </c>
    </row>
    <row r="794" spans="1:13" ht="15">
      <c r="A794" s="79"/>
      <c r="B794" s="181"/>
      <c r="C794" s="925" t="s">
        <v>1987</v>
      </c>
      <c r="D794" s="1035" t="s">
        <v>3984</v>
      </c>
      <c r="E794" s="1030"/>
      <c r="F794" s="1030"/>
      <c r="G794" s="1169" t="e">
        <f t="shared" si="179"/>
        <v>#DIV/0!</v>
      </c>
      <c r="H794" s="1030"/>
      <c r="I794" s="1030"/>
      <c r="J794" s="1169" t="e">
        <f t="shared" si="180"/>
        <v>#DIV/0!</v>
      </c>
      <c r="K794" s="1027">
        <f t="shared" si="185"/>
        <v>0</v>
      </c>
      <c r="L794" s="1027">
        <f t="shared" si="186"/>
        <v>0</v>
      </c>
      <c r="M794" s="1170" t="e">
        <f t="shared" si="181"/>
        <v>#DIV/0!</v>
      </c>
    </row>
    <row r="795" spans="1:13" ht="15">
      <c r="A795" s="79"/>
      <c r="B795" s="181"/>
      <c r="C795" s="925" t="s">
        <v>2118</v>
      </c>
      <c r="D795" s="1035" t="s">
        <v>4121</v>
      </c>
      <c r="E795" s="1030"/>
      <c r="F795" s="1030"/>
      <c r="G795" s="1169" t="e">
        <f t="shared" si="179"/>
        <v>#DIV/0!</v>
      </c>
      <c r="H795" s="1030"/>
      <c r="I795" s="1030"/>
      <c r="J795" s="1169" t="e">
        <f t="shared" si="180"/>
        <v>#DIV/0!</v>
      </c>
      <c r="K795" s="1027">
        <f t="shared" si="185"/>
        <v>0</v>
      </c>
      <c r="L795" s="1027">
        <f t="shared" si="186"/>
        <v>0</v>
      </c>
      <c r="M795" s="1170" t="e">
        <f t="shared" si="181"/>
        <v>#DIV/0!</v>
      </c>
    </row>
    <row r="796" spans="1:13" ht="15">
      <c r="A796" s="79"/>
      <c r="B796" s="181"/>
      <c r="C796" s="925" t="s">
        <v>1945</v>
      </c>
      <c r="D796" s="963" t="s">
        <v>3940</v>
      </c>
      <c r="E796" s="1030"/>
      <c r="F796" s="1030"/>
      <c r="G796" s="1169" t="e">
        <f t="shared" si="179"/>
        <v>#DIV/0!</v>
      </c>
      <c r="H796" s="1030">
        <v>1</v>
      </c>
      <c r="I796" s="1030">
        <v>1</v>
      </c>
      <c r="J796" s="1169">
        <f t="shared" si="180"/>
        <v>100</v>
      </c>
      <c r="K796" s="1027">
        <f t="shared" si="185"/>
        <v>1</v>
      </c>
      <c r="L796" s="1027">
        <f t="shared" si="186"/>
        <v>1</v>
      </c>
      <c r="M796" s="1170">
        <f t="shared" si="181"/>
        <v>100</v>
      </c>
    </row>
    <row r="797" spans="1:13" ht="26.25">
      <c r="A797" s="79"/>
      <c r="B797" s="181"/>
      <c r="C797" s="925" t="s">
        <v>1767</v>
      </c>
      <c r="D797" s="963" t="s">
        <v>3749</v>
      </c>
      <c r="E797" s="1030"/>
      <c r="F797" s="1030"/>
      <c r="G797" s="1169" t="e">
        <f t="shared" si="179"/>
        <v>#DIV/0!</v>
      </c>
      <c r="H797" s="1030">
        <v>434</v>
      </c>
      <c r="I797" s="1030">
        <v>316</v>
      </c>
      <c r="J797" s="1169">
        <f t="shared" si="180"/>
        <v>72.811059907834093</v>
      </c>
      <c r="K797" s="1027">
        <f t="shared" si="185"/>
        <v>434</v>
      </c>
      <c r="L797" s="1027">
        <f t="shared" si="186"/>
        <v>316</v>
      </c>
      <c r="M797" s="1170">
        <f t="shared" si="181"/>
        <v>72.811059907834093</v>
      </c>
    </row>
    <row r="798" spans="1:13" ht="15">
      <c r="A798" s="79"/>
      <c r="B798" s="181"/>
      <c r="C798" s="925" t="s">
        <v>1942</v>
      </c>
      <c r="D798" s="963" t="s">
        <v>3937</v>
      </c>
      <c r="E798" s="1030"/>
      <c r="F798" s="1030"/>
      <c r="G798" s="1169" t="e">
        <f t="shared" si="179"/>
        <v>#DIV/0!</v>
      </c>
      <c r="H798" s="1030">
        <v>124</v>
      </c>
      <c r="I798" s="1030">
        <v>105</v>
      </c>
      <c r="J798" s="1169">
        <f t="shared" si="180"/>
        <v>84.677419354838719</v>
      </c>
      <c r="K798" s="1027">
        <f t="shared" si="185"/>
        <v>124</v>
      </c>
      <c r="L798" s="1027">
        <f t="shared" si="186"/>
        <v>105</v>
      </c>
      <c r="M798" s="1170">
        <f t="shared" si="181"/>
        <v>84.677419354838719</v>
      </c>
    </row>
    <row r="799" spans="1:13" ht="15">
      <c r="A799" s="79"/>
      <c r="B799" s="181"/>
      <c r="C799" s="925" t="s">
        <v>2119</v>
      </c>
      <c r="D799" s="1035" t="s">
        <v>4122</v>
      </c>
      <c r="E799" s="1030"/>
      <c r="F799" s="1030"/>
      <c r="G799" s="1169" t="e">
        <f t="shared" si="179"/>
        <v>#DIV/0!</v>
      </c>
      <c r="H799" s="1030"/>
      <c r="I799" s="1030"/>
      <c r="J799" s="1169" t="e">
        <f t="shared" si="180"/>
        <v>#DIV/0!</v>
      </c>
      <c r="K799" s="1027">
        <f t="shared" si="185"/>
        <v>0</v>
      </c>
      <c r="L799" s="1027">
        <f t="shared" si="186"/>
        <v>0</v>
      </c>
      <c r="M799" s="1170" t="e">
        <f t="shared" si="181"/>
        <v>#DIV/0!</v>
      </c>
    </row>
    <row r="800" spans="1:13" ht="15">
      <c r="A800" s="79"/>
      <c r="B800" s="181"/>
      <c r="C800" s="925" t="s">
        <v>1976</v>
      </c>
      <c r="D800" s="945" t="s">
        <v>3972</v>
      </c>
      <c r="E800" s="1030"/>
      <c r="F800" s="1030"/>
      <c r="G800" s="1169" t="e">
        <f t="shared" si="179"/>
        <v>#DIV/0!</v>
      </c>
      <c r="H800" s="1030">
        <v>1559</v>
      </c>
      <c r="I800" s="1030">
        <v>953</v>
      </c>
      <c r="J800" s="1169">
        <f t="shared" si="180"/>
        <v>61.128928800513151</v>
      </c>
      <c r="K800" s="1027">
        <f t="shared" si="185"/>
        <v>1559</v>
      </c>
      <c r="L800" s="1027">
        <f t="shared" si="186"/>
        <v>953</v>
      </c>
      <c r="M800" s="1170">
        <f t="shared" si="181"/>
        <v>61.128928800513151</v>
      </c>
    </row>
    <row r="801" spans="1:13" ht="20.25" customHeight="1">
      <c r="A801" s="79"/>
      <c r="B801" s="181"/>
      <c r="C801" s="925" t="s">
        <v>1928</v>
      </c>
      <c r="D801" s="940" t="s">
        <v>3924</v>
      </c>
      <c r="E801" s="1030"/>
      <c r="F801" s="1030"/>
      <c r="G801" s="1169" t="e">
        <f t="shared" si="179"/>
        <v>#DIV/0!</v>
      </c>
      <c r="H801" s="1030">
        <v>1</v>
      </c>
      <c r="I801" s="1030"/>
      <c r="J801" s="1169">
        <f t="shared" si="180"/>
        <v>0</v>
      </c>
      <c r="K801" s="1027">
        <f t="shared" si="185"/>
        <v>1</v>
      </c>
      <c r="L801" s="1027">
        <f t="shared" si="186"/>
        <v>0</v>
      </c>
      <c r="M801" s="1170">
        <f t="shared" si="181"/>
        <v>0</v>
      </c>
    </row>
    <row r="802" spans="1:13" ht="24.75" customHeight="1">
      <c r="A802" s="79"/>
      <c r="B802" s="181"/>
      <c r="C802" s="925" t="s">
        <v>1769</v>
      </c>
      <c r="D802" s="938" t="s">
        <v>3752</v>
      </c>
      <c r="E802" s="1030"/>
      <c r="F802" s="1030"/>
      <c r="G802" s="1169" t="e">
        <f t="shared" si="179"/>
        <v>#DIV/0!</v>
      </c>
      <c r="H802" s="1030"/>
      <c r="I802" s="1030"/>
      <c r="J802" s="1169" t="e">
        <f t="shared" si="180"/>
        <v>#DIV/0!</v>
      </c>
      <c r="K802" s="1027">
        <f t="shared" si="185"/>
        <v>0</v>
      </c>
      <c r="L802" s="1027">
        <f t="shared" si="186"/>
        <v>0</v>
      </c>
      <c r="M802" s="1170" t="e">
        <f t="shared" si="181"/>
        <v>#DIV/0!</v>
      </c>
    </row>
    <row r="803" spans="1:13" ht="15">
      <c r="A803" s="79"/>
      <c r="B803" s="181"/>
      <c r="C803" s="925" t="s">
        <v>2120</v>
      </c>
      <c r="D803" s="1035" t="s">
        <v>4123</v>
      </c>
      <c r="E803" s="1030"/>
      <c r="F803" s="1030"/>
      <c r="G803" s="1169" t="e">
        <f t="shared" si="179"/>
        <v>#DIV/0!</v>
      </c>
      <c r="H803" s="1030"/>
      <c r="I803" s="1030"/>
      <c r="J803" s="1169" t="e">
        <f t="shared" si="180"/>
        <v>#DIV/0!</v>
      </c>
      <c r="K803" s="1027">
        <f t="shared" si="185"/>
        <v>0</v>
      </c>
      <c r="L803" s="1027">
        <f t="shared" si="186"/>
        <v>0</v>
      </c>
      <c r="M803" s="1170" t="e">
        <f t="shared" si="181"/>
        <v>#DIV/0!</v>
      </c>
    </row>
    <row r="804" spans="1:13" ht="15">
      <c r="A804" s="79"/>
      <c r="B804" s="181"/>
      <c r="C804" s="925" t="s">
        <v>2043</v>
      </c>
      <c r="D804" s="963" t="s">
        <v>4047</v>
      </c>
      <c r="E804" s="1030"/>
      <c r="F804" s="1030"/>
      <c r="G804" s="1169" t="e">
        <f t="shared" si="179"/>
        <v>#DIV/0!</v>
      </c>
      <c r="H804" s="1030"/>
      <c r="I804" s="1030"/>
      <c r="J804" s="1169" t="e">
        <f t="shared" si="180"/>
        <v>#DIV/0!</v>
      </c>
      <c r="K804" s="1027">
        <f t="shared" si="185"/>
        <v>0</v>
      </c>
      <c r="L804" s="1027">
        <f t="shared" si="186"/>
        <v>0</v>
      </c>
      <c r="M804" s="1170" t="e">
        <f t="shared" si="181"/>
        <v>#DIV/0!</v>
      </c>
    </row>
    <row r="805" spans="1:13" ht="15">
      <c r="A805" s="79"/>
      <c r="B805" s="181"/>
      <c r="C805" s="925" t="s">
        <v>2038</v>
      </c>
      <c r="D805" s="1035" t="s">
        <v>4042</v>
      </c>
      <c r="E805" s="1030"/>
      <c r="F805" s="1030"/>
      <c r="G805" s="1169" t="e">
        <f t="shared" si="179"/>
        <v>#DIV/0!</v>
      </c>
      <c r="H805" s="1030">
        <v>295</v>
      </c>
      <c r="I805" s="1030">
        <v>23</v>
      </c>
      <c r="J805" s="1169">
        <f t="shared" si="180"/>
        <v>7.796610169491526</v>
      </c>
      <c r="K805" s="1027">
        <f t="shared" si="185"/>
        <v>295</v>
      </c>
      <c r="L805" s="1027">
        <f t="shared" si="186"/>
        <v>23</v>
      </c>
      <c r="M805" s="1170">
        <f t="shared" si="181"/>
        <v>7.796610169491526</v>
      </c>
    </row>
    <row r="806" spans="1:13" ht="15">
      <c r="A806" s="79"/>
      <c r="B806" s="181"/>
      <c r="C806" s="925" t="s">
        <v>2121</v>
      </c>
      <c r="D806" s="1035" t="s">
        <v>4124</v>
      </c>
      <c r="E806" s="1030"/>
      <c r="F806" s="1030"/>
      <c r="G806" s="1169" t="e">
        <f t="shared" si="179"/>
        <v>#DIV/0!</v>
      </c>
      <c r="H806" s="1030">
        <v>294</v>
      </c>
      <c r="I806" s="1030">
        <v>17</v>
      </c>
      <c r="J806" s="1169">
        <f t="shared" si="180"/>
        <v>5.7823129251700678</v>
      </c>
      <c r="K806" s="1027">
        <f t="shared" si="185"/>
        <v>294</v>
      </c>
      <c r="L806" s="1027">
        <f t="shared" si="186"/>
        <v>17</v>
      </c>
      <c r="M806" s="1170">
        <f t="shared" si="181"/>
        <v>5.7823129251700678</v>
      </c>
    </row>
    <row r="807" spans="1:13" ht="15">
      <c r="A807" s="79"/>
      <c r="B807" s="181"/>
      <c r="C807" s="925" t="s">
        <v>1873</v>
      </c>
      <c r="D807" s="963" t="s">
        <v>3873</v>
      </c>
      <c r="E807" s="1030"/>
      <c r="F807" s="1030"/>
      <c r="G807" s="1169" t="e">
        <f t="shared" si="179"/>
        <v>#DIV/0!</v>
      </c>
      <c r="H807" s="1030"/>
      <c r="I807" s="1030"/>
      <c r="J807" s="1169" t="e">
        <f t="shared" si="180"/>
        <v>#DIV/0!</v>
      </c>
      <c r="K807" s="1027">
        <f t="shared" si="185"/>
        <v>0</v>
      </c>
      <c r="L807" s="1027">
        <f t="shared" si="186"/>
        <v>0</v>
      </c>
      <c r="M807" s="1170" t="e">
        <f t="shared" si="181"/>
        <v>#DIV/0!</v>
      </c>
    </row>
    <row r="808" spans="1:13" ht="15">
      <c r="A808" s="79"/>
      <c r="B808" s="181"/>
      <c r="C808" s="925" t="s">
        <v>1887</v>
      </c>
      <c r="D808" s="963" t="s">
        <v>3887</v>
      </c>
      <c r="E808" s="1030"/>
      <c r="F808" s="1030"/>
      <c r="G808" s="1169" t="e">
        <f t="shared" si="179"/>
        <v>#DIV/0!</v>
      </c>
      <c r="H808" s="1030">
        <v>2</v>
      </c>
      <c r="I808" s="1030">
        <v>1</v>
      </c>
      <c r="J808" s="1169">
        <f t="shared" si="180"/>
        <v>50</v>
      </c>
      <c r="K808" s="1027">
        <f t="shared" si="185"/>
        <v>2</v>
      </c>
      <c r="L808" s="1027">
        <f t="shared" si="186"/>
        <v>1</v>
      </c>
      <c r="M808" s="1170">
        <f t="shared" si="181"/>
        <v>50</v>
      </c>
    </row>
    <row r="809" spans="1:13" ht="15">
      <c r="A809" s="79"/>
      <c r="B809" s="181"/>
      <c r="C809" s="925" t="s">
        <v>2122</v>
      </c>
      <c r="D809" s="1035" t="s">
        <v>4125</v>
      </c>
      <c r="E809" s="1030"/>
      <c r="F809" s="1030"/>
      <c r="G809" s="1169" t="e">
        <f t="shared" si="179"/>
        <v>#DIV/0!</v>
      </c>
      <c r="H809" s="1030">
        <v>1</v>
      </c>
      <c r="I809" s="1030"/>
      <c r="J809" s="1169">
        <f t="shared" si="180"/>
        <v>0</v>
      </c>
      <c r="K809" s="1027">
        <f t="shared" si="185"/>
        <v>1</v>
      </c>
      <c r="L809" s="1027">
        <f t="shared" si="186"/>
        <v>0</v>
      </c>
      <c r="M809" s="1170">
        <f t="shared" si="181"/>
        <v>0</v>
      </c>
    </row>
    <row r="810" spans="1:13" ht="25.5">
      <c r="A810" s="79"/>
      <c r="B810" s="181"/>
      <c r="C810" s="925" t="s">
        <v>2064</v>
      </c>
      <c r="D810" s="945" t="s">
        <v>5328</v>
      </c>
      <c r="E810" s="1030"/>
      <c r="F810" s="1030"/>
      <c r="G810" s="1169" t="e">
        <f t="shared" si="179"/>
        <v>#DIV/0!</v>
      </c>
      <c r="H810" s="1030">
        <v>1</v>
      </c>
      <c r="I810" s="1030">
        <v>3</v>
      </c>
      <c r="J810" s="1169">
        <f t="shared" si="180"/>
        <v>300</v>
      </c>
      <c r="K810" s="1027">
        <f t="shared" si="185"/>
        <v>1</v>
      </c>
      <c r="L810" s="1027">
        <f t="shared" si="186"/>
        <v>3</v>
      </c>
      <c r="M810" s="1170">
        <f t="shared" si="181"/>
        <v>300</v>
      </c>
    </row>
    <row r="811" spans="1:13" ht="15">
      <c r="A811" s="79"/>
      <c r="B811" s="181"/>
      <c r="C811" s="84"/>
      <c r="D811" s="128"/>
      <c r="E811" s="1089"/>
      <c r="F811" s="1089"/>
      <c r="G811" s="1169" t="e">
        <f t="shared" ref="G811:G815" si="187">SUM(F811/E811*100)</f>
        <v>#DIV/0!</v>
      </c>
      <c r="H811" s="1089"/>
      <c r="I811" s="1089"/>
      <c r="J811" s="1169" t="e">
        <f t="shared" ref="J811:J815" si="188">SUM(I811/H811*100)</f>
        <v>#DIV/0!</v>
      </c>
      <c r="K811" s="1070">
        <f t="shared" ref="K811:L816" si="189">SUM(E811,H811)</f>
        <v>0</v>
      </c>
      <c r="L811" s="1070">
        <f t="shared" si="189"/>
        <v>0</v>
      </c>
      <c r="M811" s="1170" t="e">
        <f t="shared" ref="M811:M815" si="190">SUM(L811/K811*100)</f>
        <v>#DIV/0!</v>
      </c>
    </row>
    <row r="812" spans="1:13" ht="15">
      <c r="A812" s="79"/>
      <c r="B812" s="181"/>
      <c r="C812" s="84"/>
      <c r="D812" s="128"/>
      <c r="E812" s="1089"/>
      <c r="F812" s="1089"/>
      <c r="G812" s="1169" t="e">
        <f t="shared" si="187"/>
        <v>#DIV/0!</v>
      </c>
      <c r="H812" s="1089"/>
      <c r="I812" s="1089"/>
      <c r="J812" s="1169" t="e">
        <f t="shared" si="188"/>
        <v>#DIV/0!</v>
      </c>
      <c r="K812" s="1070">
        <f t="shared" si="189"/>
        <v>0</v>
      </c>
      <c r="L812" s="1070">
        <f t="shared" si="189"/>
        <v>0</v>
      </c>
      <c r="M812" s="1170" t="e">
        <f t="shared" si="190"/>
        <v>#DIV/0!</v>
      </c>
    </row>
    <row r="813" spans="1:13" ht="15">
      <c r="A813" s="79"/>
      <c r="B813" s="181"/>
      <c r="C813" s="84"/>
      <c r="D813" s="128"/>
      <c r="E813" s="1089"/>
      <c r="F813" s="1089"/>
      <c r="G813" s="1169" t="e">
        <f t="shared" si="187"/>
        <v>#DIV/0!</v>
      </c>
      <c r="H813" s="1089"/>
      <c r="I813" s="1089"/>
      <c r="J813" s="1169" t="e">
        <f t="shared" si="188"/>
        <v>#DIV/0!</v>
      </c>
      <c r="K813" s="1070">
        <f t="shared" si="189"/>
        <v>0</v>
      </c>
      <c r="L813" s="1070">
        <f t="shared" si="189"/>
        <v>0</v>
      </c>
      <c r="M813" s="1170" t="e">
        <f t="shared" si="190"/>
        <v>#DIV/0!</v>
      </c>
    </row>
    <row r="814" spans="1:13" ht="15">
      <c r="A814" s="79"/>
      <c r="B814" s="181"/>
      <c r="C814" s="84"/>
      <c r="D814" s="128"/>
      <c r="E814" s="1089"/>
      <c r="F814" s="1089"/>
      <c r="G814" s="1169" t="e">
        <f t="shared" si="187"/>
        <v>#DIV/0!</v>
      </c>
      <c r="H814" s="1089"/>
      <c r="I814" s="1089"/>
      <c r="J814" s="1169" t="e">
        <f t="shared" si="188"/>
        <v>#DIV/0!</v>
      </c>
      <c r="K814" s="1070">
        <f t="shared" si="189"/>
        <v>0</v>
      </c>
      <c r="L814" s="1070">
        <f t="shared" si="189"/>
        <v>0</v>
      </c>
      <c r="M814" s="1170" t="e">
        <f t="shared" si="190"/>
        <v>#DIV/0!</v>
      </c>
    </row>
    <row r="815" spans="1:13" ht="15">
      <c r="A815" s="79"/>
      <c r="B815" s="181"/>
      <c r="C815" s="84"/>
      <c r="D815" s="128"/>
      <c r="E815" s="1089"/>
      <c r="F815" s="1089"/>
      <c r="G815" s="1169" t="e">
        <f t="shared" si="187"/>
        <v>#DIV/0!</v>
      </c>
      <c r="H815" s="1089"/>
      <c r="I815" s="1089"/>
      <c r="J815" s="1169" t="e">
        <f t="shared" si="188"/>
        <v>#DIV/0!</v>
      </c>
      <c r="K815" s="1070">
        <f t="shared" si="189"/>
        <v>0</v>
      </c>
      <c r="L815" s="1070">
        <f t="shared" si="189"/>
        <v>0</v>
      </c>
      <c r="M815" s="1170" t="e">
        <f t="shared" si="190"/>
        <v>#DIV/0!</v>
      </c>
    </row>
    <row r="816" spans="1:13" ht="15">
      <c r="A816" s="79"/>
      <c r="B816" s="181"/>
      <c r="C816" s="84"/>
      <c r="D816" s="128"/>
      <c r="E816" s="1089"/>
      <c r="F816" s="1089"/>
      <c r="G816" s="1169" t="e">
        <f t="shared" si="179"/>
        <v>#DIV/0!</v>
      </c>
      <c r="H816" s="1089"/>
      <c r="I816" s="1089"/>
      <c r="J816" s="1169" t="e">
        <f t="shared" si="180"/>
        <v>#DIV/0!</v>
      </c>
      <c r="K816" s="1070">
        <f t="shared" si="189"/>
        <v>0</v>
      </c>
      <c r="L816" s="1070">
        <f t="shared" si="189"/>
        <v>0</v>
      </c>
      <c r="M816" s="1170" t="e">
        <f t="shared" si="181"/>
        <v>#DIV/0!</v>
      </c>
    </row>
    <row r="817" spans="1:13" ht="15">
      <c r="E817" s="1068"/>
      <c r="F817" s="1068"/>
      <c r="G817" s="1068"/>
      <c r="H817" s="1068"/>
      <c r="I817" s="1068"/>
      <c r="J817" s="1068"/>
      <c r="K817" s="1068"/>
      <c r="L817" s="1068"/>
    </row>
    <row r="818" spans="1:13" ht="15">
      <c r="A818" s="79" t="s">
        <v>5360</v>
      </c>
      <c r="B818" s="206" t="s">
        <v>1699</v>
      </c>
      <c r="C818" s="926"/>
      <c r="D818" s="927"/>
      <c r="E818" s="1057"/>
      <c r="F818" s="1057"/>
      <c r="G818" s="1057"/>
      <c r="H818" s="1057"/>
      <c r="I818" s="1057"/>
      <c r="J818" s="1057"/>
      <c r="K818" s="1057"/>
      <c r="L818" s="1057"/>
      <c r="M818" s="206"/>
    </row>
    <row r="819" spans="1:13" ht="15" thickBot="1">
      <c r="A819" s="79"/>
      <c r="B819" s="177" t="s">
        <v>189</v>
      </c>
      <c r="C819" s="179"/>
      <c r="D819" s="78"/>
      <c r="E819" s="1033">
        <f t="shared" ref="E819:L819" si="191">SUM(E820:E821)</f>
        <v>5289</v>
      </c>
      <c r="F819" s="1033">
        <f t="shared" si="191"/>
        <v>3489</v>
      </c>
      <c r="G819" s="1178">
        <f t="shared" ref="G819:G825" si="192">SUM(F819/E819*100)</f>
        <v>65.967101531480438</v>
      </c>
      <c r="H819" s="1033">
        <f t="shared" si="191"/>
        <v>0</v>
      </c>
      <c r="I819" s="1033">
        <f t="shared" si="191"/>
        <v>0</v>
      </c>
      <c r="J819" s="1178" t="e">
        <f t="shared" ref="J819:J825" si="193">SUM(I819/H819*100)</f>
        <v>#DIV/0!</v>
      </c>
      <c r="K819" s="1033">
        <f t="shared" si="191"/>
        <v>5289</v>
      </c>
      <c r="L819" s="1033">
        <f t="shared" si="191"/>
        <v>3489</v>
      </c>
      <c r="M819" s="1178">
        <f t="shared" ref="M819:M825" si="194">SUM(L819/K819*100)</f>
        <v>65.967101531480438</v>
      </c>
    </row>
    <row r="820" spans="1:13" ht="15.75" thickTop="1">
      <c r="A820" s="79"/>
      <c r="C820" s="925" t="s">
        <v>1758</v>
      </c>
      <c r="D820" s="1034" t="s">
        <v>3741</v>
      </c>
      <c r="E820" s="1030">
        <v>3043</v>
      </c>
      <c r="F820" s="1030">
        <v>1997</v>
      </c>
      <c r="G820" s="1169">
        <f t="shared" si="192"/>
        <v>65.626026947091688</v>
      </c>
      <c r="H820" s="1030"/>
      <c r="I820" s="1030"/>
      <c r="J820" s="1169" t="e">
        <f t="shared" si="193"/>
        <v>#DIV/0!</v>
      </c>
      <c r="K820" s="1027">
        <f>E820+H820</f>
        <v>3043</v>
      </c>
      <c r="L820" s="1027">
        <f>F820+I820</f>
        <v>1997</v>
      </c>
      <c r="M820" s="1170">
        <f t="shared" si="194"/>
        <v>65.626026947091688</v>
      </c>
    </row>
    <row r="821" spans="1:13" ht="15">
      <c r="A821" s="79"/>
      <c r="C821" s="925" t="s">
        <v>1759</v>
      </c>
      <c r="D821" s="963" t="s">
        <v>3742</v>
      </c>
      <c r="E821" s="1030">
        <v>2246</v>
      </c>
      <c r="F821" s="1030">
        <v>1492</v>
      </c>
      <c r="G821" s="1169">
        <f t="shared" si="192"/>
        <v>66.429207479964376</v>
      </c>
      <c r="H821" s="1030"/>
      <c r="I821" s="1030"/>
      <c r="J821" s="1169" t="e">
        <f t="shared" si="193"/>
        <v>#DIV/0!</v>
      </c>
      <c r="K821" s="1027">
        <f>E821+H821</f>
        <v>2246</v>
      </c>
      <c r="L821" s="1027">
        <f>F821+I821</f>
        <v>1492</v>
      </c>
      <c r="M821" s="1170">
        <f t="shared" si="194"/>
        <v>66.429207479964376</v>
      </c>
    </row>
    <row r="822" spans="1:13" ht="15">
      <c r="A822" s="79"/>
      <c r="C822" s="171"/>
      <c r="D822" s="1037"/>
      <c r="E822" s="1070"/>
      <c r="F822" s="1070"/>
      <c r="G822" s="1169" t="e">
        <f t="shared" si="192"/>
        <v>#DIV/0!</v>
      </c>
      <c r="H822" s="1070"/>
      <c r="I822" s="1070"/>
      <c r="J822" s="1169" t="e">
        <f t="shared" si="193"/>
        <v>#DIV/0!</v>
      </c>
      <c r="K822" s="1095">
        <f t="shared" ref="K822:L825" si="195">SUM(E822,H822)</f>
        <v>0</v>
      </c>
      <c r="L822" s="1095">
        <f t="shared" si="195"/>
        <v>0</v>
      </c>
      <c r="M822" s="1170" t="e">
        <f t="shared" si="194"/>
        <v>#DIV/0!</v>
      </c>
    </row>
    <row r="823" spans="1:13" ht="15">
      <c r="A823" s="79"/>
      <c r="C823" s="171"/>
      <c r="D823" s="1037"/>
      <c r="E823" s="1070"/>
      <c r="F823" s="1070"/>
      <c r="G823" s="1169" t="e">
        <f t="shared" si="192"/>
        <v>#DIV/0!</v>
      </c>
      <c r="H823" s="1070"/>
      <c r="I823" s="1070"/>
      <c r="J823" s="1169" t="e">
        <f t="shared" si="193"/>
        <v>#DIV/0!</v>
      </c>
      <c r="K823" s="1095">
        <f t="shared" si="195"/>
        <v>0</v>
      </c>
      <c r="L823" s="1095">
        <f t="shared" si="195"/>
        <v>0</v>
      </c>
      <c r="M823" s="1170" t="e">
        <f t="shared" si="194"/>
        <v>#DIV/0!</v>
      </c>
    </row>
    <row r="824" spans="1:13" ht="15">
      <c r="A824" s="79"/>
      <c r="C824" s="171"/>
      <c r="D824" s="1037"/>
      <c r="E824" s="1070"/>
      <c r="F824" s="1070"/>
      <c r="G824" s="1169" t="e">
        <f t="shared" si="192"/>
        <v>#DIV/0!</v>
      </c>
      <c r="H824" s="1070"/>
      <c r="I824" s="1070"/>
      <c r="J824" s="1169" t="e">
        <f t="shared" si="193"/>
        <v>#DIV/0!</v>
      </c>
      <c r="K824" s="1095">
        <f t="shared" si="195"/>
        <v>0</v>
      </c>
      <c r="L824" s="1095">
        <f t="shared" si="195"/>
        <v>0</v>
      </c>
      <c r="M824" s="1170" t="e">
        <f t="shared" si="194"/>
        <v>#DIV/0!</v>
      </c>
    </row>
    <row r="825" spans="1:13" ht="15">
      <c r="A825" s="79"/>
      <c r="B825" s="149"/>
      <c r="C825" s="171"/>
      <c r="D825" s="80"/>
      <c r="E825" s="1070"/>
      <c r="F825" s="1070"/>
      <c r="G825" s="1169" t="e">
        <f t="shared" si="192"/>
        <v>#DIV/0!</v>
      </c>
      <c r="H825" s="1070"/>
      <c r="I825" s="1070"/>
      <c r="J825" s="1169" t="e">
        <f t="shared" si="193"/>
        <v>#DIV/0!</v>
      </c>
      <c r="K825" s="1095">
        <f t="shared" si="195"/>
        <v>0</v>
      </c>
      <c r="L825" s="1095">
        <f t="shared" si="195"/>
        <v>0</v>
      </c>
      <c r="M825" s="1170" t="e">
        <f t="shared" si="194"/>
        <v>#DIV/0!</v>
      </c>
    </row>
    <row r="826" spans="1:13" ht="15">
      <c r="A826" s="79"/>
      <c r="E826" s="1068"/>
      <c r="F826" s="1068"/>
      <c r="G826" s="1068"/>
      <c r="H826" s="1068"/>
      <c r="I826" s="1068"/>
      <c r="J826" s="1068"/>
      <c r="K826" s="1068"/>
      <c r="L826" s="1068"/>
    </row>
    <row r="827" spans="1:13" ht="15">
      <c r="A827" s="79"/>
      <c r="B827" s="206" t="s">
        <v>1698</v>
      </c>
      <c r="C827" s="926"/>
      <c r="D827" s="927"/>
      <c r="E827" s="1057"/>
      <c r="F827" s="1057"/>
      <c r="G827" s="1057"/>
      <c r="H827" s="1057"/>
      <c r="I827" s="1057"/>
      <c r="J827" s="1057"/>
      <c r="K827" s="1057"/>
      <c r="L827" s="1057"/>
      <c r="M827" s="206"/>
    </row>
    <row r="828" spans="1:13" ht="14.25">
      <c r="A828" s="79"/>
      <c r="B828" s="177" t="s">
        <v>188</v>
      </c>
      <c r="C828" s="178"/>
      <c r="D828" s="78"/>
      <c r="E828" s="1028">
        <f t="shared" ref="E828:L828" si="196">SUM(E829,E830)</f>
        <v>1321</v>
      </c>
      <c r="F828" s="1028">
        <f t="shared" si="196"/>
        <v>1388</v>
      </c>
      <c r="G828" s="1178">
        <f t="shared" ref="G828:G891" si="197">SUM(F828/E828*100)</f>
        <v>105.07191521574563</v>
      </c>
      <c r="H828" s="1028">
        <f t="shared" si="196"/>
        <v>43793</v>
      </c>
      <c r="I828" s="1028">
        <f t="shared" si="196"/>
        <v>31029</v>
      </c>
      <c r="J828" s="1178">
        <f t="shared" ref="J828:J891" si="198">SUM(I828/H828*100)</f>
        <v>70.853789418400197</v>
      </c>
      <c r="K828" s="1028">
        <f t="shared" si="196"/>
        <v>45114</v>
      </c>
      <c r="L828" s="1028">
        <f t="shared" si="196"/>
        <v>32415</v>
      </c>
      <c r="M828" s="1178">
        <f t="shared" ref="M828:M891" si="199">SUM(L828/K828*100)</f>
        <v>71.851310014629604</v>
      </c>
    </row>
    <row r="829" spans="1:13" ht="14.25">
      <c r="A829" s="79"/>
      <c r="B829" s="177" t="s">
        <v>186</v>
      </c>
      <c r="C829" s="178"/>
      <c r="D829" s="78"/>
      <c r="E829" s="1027">
        <v>0</v>
      </c>
      <c r="F829" s="1027">
        <v>0</v>
      </c>
      <c r="G829" s="1170" t="e">
        <f t="shared" si="197"/>
        <v>#DIV/0!</v>
      </c>
      <c r="H829" s="1027">
        <v>0</v>
      </c>
      <c r="I829" s="1027">
        <v>0</v>
      </c>
      <c r="J829" s="1170" t="e">
        <f t="shared" si="198"/>
        <v>#DIV/0!</v>
      </c>
      <c r="K829" s="1027">
        <v>0</v>
      </c>
      <c r="L829" s="1027">
        <v>0</v>
      </c>
      <c r="M829" s="1170" t="e">
        <f t="shared" si="199"/>
        <v>#DIV/0!</v>
      </c>
    </row>
    <row r="830" spans="1:13" ht="14.25">
      <c r="A830" s="79"/>
      <c r="B830" s="181" t="s">
        <v>1697</v>
      </c>
      <c r="C830" s="180"/>
      <c r="D830" s="78"/>
      <c r="E830" s="1029">
        <f t="shared" ref="E830:L830" si="200">SUM(E831:E918)</f>
        <v>1321</v>
      </c>
      <c r="F830" s="1029">
        <f>SUM(F831:F925)</f>
        <v>1388</v>
      </c>
      <c r="G830" s="1170">
        <f t="shared" si="197"/>
        <v>105.07191521574563</v>
      </c>
      <c r="H830" s="1029">
        <f t="shared" si="200"/>
        <v>43793</v>
      </c>
      <c r="I830" s="1029">
        <f>SUM(I831:I925)</f>
        <v>31029</v>
      </c>
      <c r="J830" s="1170">
        <f t="shared" si="198"/>
        <v>70.853789418400197</v>
      </c>
      <c r="K830" s="1029">
        <f t="shared" si="200"/>
        <v>45114</v>
      </c>
      <c r="L830" s="1029">
        <f t="shared" si="200"/>
        <v>32415</v>
      </c>
      <c r="M830" s="1170">
        <f t="shared" si="199"/>
        <v>71.851310014629604</v>
      </c>
    </row>
    <row r="831" spans="1:13" ht="15">
      <c r="A831" s="79"/>
      <c r="C831" s="925" t="s">
        <v>2123</v>
      </c>
      <c r="D831" s="963" t="s">
        <v>4126</v>
      </c>
      <c r="E831" s="1030"/>
      <c r="F831" s="1030"/>
      <c r="G831" s="1169" t="e">
        <f t="shared" si="197"/>
        <v>#DIV/0!</v>
      </c>
      <c r="H831" s="1030"/>
      <c r="I831" s="1030"/>
      <c r="J831" s="1169" t="e">
        <f t="shared" si="198"/>
        <v>#DIV/0!</v>
      </c>
      <c r="K831" s="1027">
        <f t="shared" ref="K831:K862" si="201">E831+H831</f>
        <v>0</v>
      </c>
      <c r="L831" s="1027">
        <f t="shared" ref="L831:L862" si="202">F831+I831</f>
        <v>0</v>
      </c>
      <c r="M831" s="1170" t="e">
        <f t="shared" si="199"/>
        <v>#DIV/0!</v>
      </c>
    </row>
    <row r="832" spans="1:13" ht="15">
      <c r="A832" s="79"/>
      <c r="C832" s="925" t="s">
        <v>2055</v>
      </c>
      <c r="D832" s="963" t="s">
        <v>4060</v>
      </c>
      <c r="E832" s="1030"/>
      <c r="F832" s="1030"/>
      <c r="G832" s="1169" t="e">
        <f t="shared" si="197"/>
        <v>#DIV/0!</v>
      </c>
      <c r="H832" s="1030">
        <v>9</v>
      </c>
      <c r="I832" s="1030">
        <v>5</v>
      </c>
      <c r="J832" s="1169">
        <f t="shared" si="198"/>
        <v>55.555555555555557</v>
      </c>
      <c r="K832" s="1027">
        <f t="shared" si="201"/>
        <v>9</v>
      </c>
      <c r="L832" s="1027">
        <f t="shared" si="202"/>
        <v>5</v>
      </c>
      <c r="M832" s="1170">
        <f t="shared" si="199"/>
        <v>55.555555555555557</v>
      </c>
    </row>
    <row r="833" spans="1:13" ht="15">
      <c r="A833" s="79"/>
      <c r="C833" s="925" t="s">
        <v>1918</v>
      </c>
      <c r="D833" s="940" t="s">
        <v>3916</v>
      </c>
      <c r="E833" s="1030"/>
      <c r="F833" s="1030"/>
      <c r="G833" s="1169" t="e">
        <f t="shared" si="197"/>
        <v>#DIV/0!</v>
      </c>
      <c r="H833" s="1030">
        <v>18</v>
      </c>
      <c r="I833" s="1030">
        <v>7</v>
      </c>
      <c r="J833" s="1169">
        <f t="shared" si="198"/>
        <v>38.888888888888893</v>
      </c>
      <c r="K833" s="1027">
        <f t="shared" si="201"/>
        <v>18</v>
      </c>
      <c r="L833" s="1027">
        <f t="shared" si="202"/>
        <v>7</v>
      </c>
      <c r="M833" s="1170">
        <f t="shared" si="199"/>
        <v>38.888888888888893</v>
      </c>
    </row>
    <row r="834" spans="1:13" ht="15">
      <c r="A834" s="79"/>
      <c r="C834" s="925" t="s">
        <v>1930</v>
      </c>
      <c r="D834" s="963" t="s">
        <v>3926</v>
      </c>
      <c r="E834" s="1030"/>
      <c r="F834" s="1030"/>
      <c r="G834" s="1169" t="e">
        <f t="shared" si="197"/>
        <v>#DIV/0!</v>
      </c>
      <c r="H834" s="1030"/>
      <c r="I834" s="1030"/>
      <c r="J834" s="1169" t="e">
        <f t="shared" si="198"/>
        <v>#DIV/0!</v>
      </c>
      <c r="K834" s="1027">
        <f t="shared" si="201"/>
        <v>0</v>
      </c>
      <c r="L834" s="1027">
        <f t="shared" si="202"/>
        <v>0</v>
      </c>
      <c r="M834" s="1170" t="e">
        <f t="shared" si="199"/>
        <v>#DIV/0!</v>
      </c>
    </row>
    <row r="835" spans="1:13" ht="15">
      <c r="A835" s="79"/>
      <c r="C835" s="925" t="s">
        <v>1931</v>
      </c>
      <c r="D835" s="945" t="s">
        <v>3927</v>
      </c>
      <c r="E835" s="1030"/>
      <c r="F835" s="1030"/>
      <c r="G835" s="1169" t="e">
        <f t="shared" si="197"/>
        <v>#DIV/0!</v>
      </c>
      <c r="H835" s="1030"/>
      <c r="I835" s="1030"/>
      <c r="J835" s="1169" t="e">
        <f t="shared" si="198"/>
        <v>#DIV/0!</v>
      </c>
      <c r="K835" s="1027">
        <f t="shared" si="201"/>
        <v>0</v>
      </c>
      <c r="L835" s="1027">
        <f t="shared" si="202"/>
        <v>0</v>
      </c>
      <c r="M835" s="1170" t="e">
        <f t="shared" si="199"/>
        <v>#DIV/0!</v>
      </c>
    </row>
    <row r="836" spans="1:13" ht="15">
      <c r="A836" s="79"/>
      <c r="C836" s="925" t="s">
        <v>1919</v>
      </c>
      <c r="D836" s="940" t="s">
        <v>3917</v>
      </c>
      <c r="E836" s="1030"/>
      <c r="F836" s="1030"/>
      <c r="G836" s="1169" t="e">
        <f t="shared" si="197"/>
        <v>#DIV/0!</v>
      </c>
      <c r="H836" s="1030">
        <v>4</v>
      </c>
      <c r="I836" s="1030">
        <v>2</v>
      </c>
      <c r="J836" s="1169">
        <f t="shared" si="198"/>
        <v>50</v>
      </c>
      <c r="K836" s="1027">
        <f t="shared" si="201"/>
        <v>4</v>
      </c>
      <c r="L836" s="1027">
        <f t="shared" si="202"/>
        <v>2</v>
      </c>
      <c r="M836" s="1170">
        <f t="shared" si="199"/>
        <v>50</v>
      </c>
    </row>
    <row r="837" spans="1:13" ht="15">
      <c r="A837" s="79"/>
      <c r="C837" s="925" t="s">
        <v>2124</v>
      </c>
      <c r="D837" s="963" t="s">
        <v>4127</v>
      </c>
      <c r="E837" s="1030"/>
      <c r="F837" s="1030"/>
      <c r="G837" s="1169" t="e">
        <f t="shared" si="197"/>
        <v>#DIV/0!</v>
      </c>
      <c r="H837" s="1030"/>
      <c r="I837" s="1030"/>
      <c r="J837" s="1169" t="e">
        <f t="shared" si="198"/>
        <v>#DIV/0!</v>
      </c>
      <c r="K837" s="1027">
        <f t="shared" si="201"/>
        <v>0</v>
      </c>
      <c r="L837" s="1027">
        <f t="shared" si="202"/>
        <v>0</v>
      </c>
      <c r="M837" s="1170" t="e">
        <f t="shared" si="199"/>
        <v>#DIV/0!</v>
      </c>
    </row>
    <row r="838" spans="1:13" ht="15">
      <c r="A838" s="79"/>
      <c r="C838" s="925" t="s">
        <v>1932</v>
      </c>
      <c r="D838" s="1036" t="s">
        <v>3928</v>
      </c>
      <c r="E838" s="1030"/>
      <c r="F838" s="1030"/>
      <c r="G838" s="1169" t="e">
        <f t="shared" si="197"/>
        <v>#DIV/0!</v>
      </c>
      <c r="H838" s="1030">
        <v>9</v>
      </c>
      <c r="I838" s="1030">
        <v>5</v>
      </c>
      <c r="J838" s="1169">
        <f t="shared" si="198"/>
        <v>55.555555555555557</v>
      </c>
      <c r="K838" s="1027">
        <f t="shared" si="201"/>
        <v>9</v>
      </c>
      <c r="L838" s="1027">
        <f t="shared" si="202"/>
        <v>5</v>
      </c>
      <c r="M838" s="1170">
        <f t="shared" si="199"/>
        <v>55.555555555555557</v>
      </c>
    </row>
    <row r="839" spans="1:13" ht="15">
      <c r="A839" s="79"/>
      <c r="C839" s="939" t="s">
        <v>1760</v>
      </c>
      <c r="D839" s="940" t="s">
        <v>3755</v>
      </c>
      <c r="E839" s="1030">
        <v>73</v>
      </c>
      <c r="F839" s="1030">
        <v>27</v>
      </c>
      <c r="G839" s="1169">
        <f t="shared" si="197"/>
        <v>36.986301369863014</v>
      </c>
      <c r="H839" s="1030">
        <v>224</v>
      </c>
      <c r="I839" s="1030">
        <v>130</v>
      </c>
      <c r="J839" s="1169">
        <f t="shared" si="198"/>
        <v>58.035714285714292</v>
      </c>
      <c r="K839" s="1027">
        <f t="shared" si="201"/>
        <v>297</v>
      </c>
      <c r="L839" s="1027">
        <f t="shared" si="202"/>
        <v>157</v>
      </c>
      <c r="M839" s="1170">
        <f t="shared" si="199"/>
        <v>52.861952861952865</v>
      </c>
    </row>
    <row r="840" spans="1:13" ht="15">
      <c r="A840" s="79"/>
      <c r="C840" s="925" t="s">
        <v>1954</v>
      </c>
      <c r="D840" s="963" t="s">
        <v>3948</v>
      </c>
      <c r="E840" s="1030">
        <v>3</v>
      </c>
      <c r="F840" s="1030">
        <v>1</v>
      </c>
      <c r="G840" s="1169">
        <f t="shared" si="197"/>
        <v>33.333333333333329</v>
      </c>
      <c r="H840" s="1030">
        <v>4</v>
      </c>
      <c r="I840" s="1030"/>
      <c r="J840" s="1169">
        <f t="shared" si="198"/>
        <v>0</v>
      </c>
      <c r="K840" s="1027">
        <f t="shared" si="201"/>
        <v>7</v>
      </c>
      <c r="L840" s="1027">
        <f t="shared" si="202"/>
        <v>1</v>
      </c>
      <c r="M840" s="1170">
        <f t="shared" si="199"/>
        <v>14.285714285714285</v>
      </c>
    </row>
    <row r="841" spans="1:13" ht="15">
      <c r="A841" s="79"/>
      <c r="C841" s="939" t="s">
        <v>2125</v>
      </c>
      <c r="D841" s="940" t="s">
        <v>4128</v>
      </c>
      <c r="E841" s="1030"/>
      <c r="F841" s="1030"/>
      <c r="G841" s="1169" t="e">
        <f t="shared" si="197"/>
        <v>#DIV/0!</v>
      </c>
      <c r="H841" s="1030"/>
      <c r="I841" s="1030"/>
      <c r="J841" s="1169" t="e">
        <f t="shared" si="198"/>
        <v>#DIV/0!</v>
      </c>
      <c r="K841" s="1027">
        <f t="shared" si="201"/>
        <v>0</v>
      </c>
      <c r="L841" s="1027">
        <f t="shared" si="202"/>
        <v>0</v>
      </c>
      <c r="M841" s="1170" t="e">
        <f t="shared" si="199"/>
        <v>#DIV/0!</v>
      </c>
    </row>
    <row r="842" spans="1:13" ht="15">
      <c r="A842" s="79"/>
      <c r="C842" s="939" t="s">
        <v>2126</v>
      </c>
      <c r="D842" s="940" t="s">
        <v>4129</v>
      </c>
      <c r="E842" s="1030"/>
      <c r="F842" s="1030"/>
      <c r="G842" s="1169" t="e">
        <f t="shared" si="197"/>
        <v>#DIV/0!</v>
      </c>
      <c r="H842" s="1030"/>
      <c r="I842" s="1030"/>
      <c r="J842" s="1169" t="e">
        <f t="shared" si="198"/>
        <v>#DIV/0!</v>
      </c>
      <c r="K842" s="1027">
        <f t="shared" si="201"/>
        <v>0</v>
      </c>
      <c r="L842" s="1027">
        <f t="shared" si="202"/>
        <v>0</v>
      </c>
      <c r="M842" s="1170" t="e">
        <f t="shared" si="199"/>
        <v>#DIV/0!</v>
      </c>
    </row>
    <row r="843" spans="1:13" ht="15">
      <c r="A843" s="79"/>
      <c r="C843" s="925" t="s">
        <v>2127</v>
      </c>
      <c r="D843" s="963" t="s">
        <v>4130</v>
      </c>
      <c r="E843" s="1030"/>
      <c r="F843" s="1030"/>
      <c r="G843" s="1169" t="e">
        <f t="shared" si="197"/>
        <v>#DIV/0!</v>
      </c>
      <c r="H843" s="1030"/>
      <c r="I843" s="1030"/>
      <c r="J843" s="1169" t="e">
        <f t="shared" si="198"/>
        <v>#DIV/0!</v>
      </c>
      <c r="K843" s="1027">
        <f t="shared" si="201"/>
        <v>0</v>
      </c>
      <c r="L843" s="1027">
        <f t="shared" si="202"/>
        <v>0</v>
      </c>
      <c r="M843" s="1170" t="e">
        <f t="shared" si="199"/>
        <v>#DIV/0!</v>
      </c>
    </row>
    <row r="844" spans="1:13" ht="15">
      <c r="A844" s="79"/>
      <c r="C844" s="925" t="s">
        <v>2128</v>
      </c>
      <c r="D844" s="963" t="s">
        <v>4131</v>
      </c>
      <c r="E844" s="1030"/>
      <c r="F844" s="1030"/>
      <c r="G844" s="1169" t="e">
        <f t="shared" si="197"/>
        <v>#DIV/0!</v>
      </c>
      <c r="H844" s="1030"/>
      <c r="I844" s="1030"/>
      <c r="J844" s="1169" t="e">
        <f t="shared" si="198"/>
        <v>#DIV/0!</v>
      </c>
      <c r="K844" s="1027">
        <f t="shared" si="201"/>
        <v>0</v>
      </c>
      <c r="L844" s="1027">
        <f t="shared" si="202"/>
        <v>0</v>
      </c>
      <c r="M844" s="1170" t="e">
        <f t="shared" si="199"/>
        <v>#DIV/0!</v>
      </c>
    </row>
    <row r="845" spans="1:13" ht="15">
      <c r="A845" s="79"/>
      <c r="C845" s="925" t="s">
        <v>2129</v>
      </c>
      <c r="D845" s="963" t="s">
        <v>4132</v>
      </c>
      <c r="E845" s="1030"/>
      <c r="F845" s="1030"/>
      <c r="G845" s="1169" t="e">
        <f t="shared" si="197"/>
        <v>#DIV/0!</v>
      </c>
      <c r="H845" s="1030"/>
      <c r="I845" s="1030"/>
      <c r="J845" s="1169" t="e">
        <f t="shared" si="198"/>
        <v>#DIV/0!</v>
      </c>
      <c r="K845" s="1027">
        <f t="shared" si="201"/>
        <v>0</v>
      </c>
      <c r="L845" s="1027">
        <f t="shared" si="202"/>
        <v>0</v>
      </c>
      <c r="M845" s="1170" t="e">
        <f t="shared" si="199"/>
        <v>#DIV/0!</v>
      </c>
    </row>
    <row r="846" spans="1:13" ht="15">
      <c r="A846" s="79"/>
      <c r="C846" s="925" t="s">
        <v>2130</v>
      </c>
      <c r="D846" s="963" t="s">
        <v>4133</v>
      </c>
      <c r="E846" s="1030"/>
      <c r="F846" s="1030"/>
      <c r="G846" s="1169" t="e">
        <f t="shared" si="197"/>
        <v>#DIV/0!</v>
      </c>
      <c r="H846" s="1030"/>
      <c r="I846" s="1030"/>
      <c r="J846" s="1169" t="e">
        <f t="shared" si="198"/>
        <v>#DIV/0!</v>
      </c>
      <c r="K846" s="1027">
        <f t="shared" si="201"/>
        <v>0</v>
      </c>
      <c r="L846" s="1027">
        <f t="shared" si="202"/>
        <v>0</v>
      </c>
      <c r="M846" s="1170" t="e">
        <f t="shared" si="199"/>
        <v>#DIV/0!</v>
      </c>
    </row>
    <row r="847" spans="1:13" ht="15">
      <c r="A847" s="79"/>
      <c r="C847" s="925" t="s">
        <v>2131</v>
      </c>
      <c r="D847" s="88" t="s">
        <v>4134</v>
      </c>
      <c r="E847" s="1060"/>
      <c r="F847" s="1060"/>
      <c r="G847" s="1169" t="e">
        <f t="shared" si="197"/>
        <v>#DIV/0!</v>
      </c>
      <c r="H847" s="1060"/>
      <c r="I847" s="1060"/>
      <c r="J847" s="1169" t="e">
        <f t="shared" si="198"/>
        <v>#DIV/0!</v>
      </c>
      <c r="K847" s="1027">
        <f t="shared" si="201"/>
        <v>0</v>
      </c>
      <c r="L847" s="1027">
        <f t="shared" si="202"/>
        <v>0</v>
      </c>
      <c r="M847" s="1170" t="e">
        <f t="shared" si="199"/>
        <v>#DIV/0!</v>
      </c>
    </row>
    <row r="848" spans="1:13" ht="15">
      <c r="A848" s="79"/>
      <c r="C848" s="925" t="s">
        <v>2132</v>
      </c>
      <c r="D848" s="88" t="s">
        <v>4135</v>
      </c>
      <c r="E848" s="1060"/>
      <c r="F848" s="1060"/>
      <c r="G848" s="1169" t="e">
        <f t="shared" si="197"/>
        <v>#DIV/0!</v>
      </c>
      <c r="H848" s="1060"/>
      <c r="I848" s="1060"/>
      <c r="J848" s="1169" t="e">
        <f t="shared" si="198"/>
        <v>#DIV/0!</v>
      </c>
      <c r="K848" s="1027">
        <f t="shared" si="201"/>
        <v>0</v>
      </c>
      <c r="L848" s="1027">
        <f t="shared" si="202"/>
        <v>0</v>
      </c>
      <c r="M848" s="1170" t="e">
        <f t="shared" si="199"/>
        <v>#DIV/0!</v>
      </c>
    </row>
    <row r="849" spans="1:13" ht="15">
      <c r="A849" s="79"/>
      <c r="C849" s="925" t="s">
        <v>2133</v>
      </c>
      <c r="D849" s="88" t="s">
        <v>4136</v>
      </c>
      <c r="E849" s="1060"/>
      <c r="F849" s="1060"/>
      <c r="G849" s="1169" t="e">
        <f t="shared" si="197"/>
        <v>#DIV/0!</v>
      </c>
      <c r="H849" s="1060"/>
      <c r="I849" s="1060"/>
      <c r="J849" s="1169" t="e">
        <f t="shared" si="198"/>
        <v>#DIV/0!</v>
      </c>
      <c r="K849" s="1027">
        <f t="shared" si="201"/>
        <v>0</v>
      </c>
      <c r="L849" s="1027">
        <f t="shared" si="202"/>
        <v>0</v>
      </c>
      <c r="M849" s="1170" t="e">
        <f t="shared" si="199"/>
        <v>#DIV/0!</v>
      </c>
    </row>
    <row r="850" spans="1:13" ht="15">
      <c r="A850" s="79"/>
      <c r="C850" s="925" t="s">
        <v>1775</v>
      </c>
      <c r="D850" s="940" t="s">
        <v>3757</v>
      </c>
      <c r="E850" s="1030"/>
      <c r="F850" s="1030"/>
      <c r="G850" s="1169" t="e">
        <f t="shared" si="197"/>
        <v>#DIV/0!</v>
      </c>
      <c r="H850" s="1030">
        <v>4</v>
      </c>
      <c r="I850" s="1030">
        <v>39</v>
      </c>
      <c r="J850" s="1169">
        <f t="shared" si="198"/>
        <v>975</v>
      </c>
      <c r="K850" s="1027">
        <f t="shared" si="201"/>
        <v>4</v>
      </c>
      <c r="L850" s="1027">
        <f t="shared" si="202"/>
        <v>39</v>
      </c>
      <c r="M850" s="1170">
        <f t="shared" si="199"/>
        <v>975</v>
      </c>
    </row>
    <row r="851" spans="1:13" ht="15">
      <c r="A851" s="79"/>
      <c r="C851" s="925" t="s">
        <v>1873</v>
      </c>
      <c r="D851" s="88" t="s">
        <v>3873</v>
      </c>
      <c r="E851" s="1030"/>
      <c r="F851" s="1030"/>
      <c r="G851" s="1169" t="e">
        <f t="shared" si="197"/>
        <v>#DIV/0!</v>
      </c>
      <c r="H851" s="1030">
        <v>5</v>
      </c>
      <c r="I851" s="1030">
        <v>39</v>
      </c>
      <c r="J851" s="1169">
        <f t="shared" si="198"/>
        <v>780</v>
      </c>
      <c r="K851" s="1027">
        <f t="shared" si="201"/>
        <v>5</v>
      </c>
      <c r="L851" s="1027">
        <f t="shared" si="202"/>
        <v>39</v>
      </c>
      <c r="M851" s="1170">
        <f t="shared" si="199"/>
        <v>780</v>
      </c>
    </row>
    <row r="852" spans="1:13" ht="26.25">
      <c r="A852" s="79"/>
      <c r="C852" s="925" t="s">
        <v>2134</v>
      </c>
      <c r="D852" s="88" t="s">
        <v>4137</v>
      </c>
      <c r="E852" s="1060"/>
      <c r="F852" s="1060"/>
      <c r="G852" s="1169" t="e">
        <f t="shared" si="197"/>
        <v>#DIV/0!</v>
      </c>
      <c r="H852" s="1030"/>
      <c r="I852" s="1030"/>
      <c r="J852" s="1169" t="e">
        <f t="shared" si="198"/>
        <v>#DIV/0!</v>
      </c>
      <c r="K852" s="1027">
        <f t="shared" si="201"/>
        <v>0</v>
      </c>
      <c r="L852" s="1027">
        <f t="shared" si="202"/>
        <v>0</v>
      </c>
      <c r="M852" s="1170" t="e">
        <f t="shared" si="199"/>
        <v>#DIV/0!</v>
      </c>
    </row>
    <row r="853" spans="1:13" ht="15">
      <c r="A853" s="79"/>
      <c r="C853" s="925" t="s">
        <v>2135</v>
      </c>
      <c r="D853" s="963" t="s">
        <v>4138</v>
      </c>
      <c r="E853" s="1030"/>
      <c r="F853" s="1030"/>
      <c r="G853" s="1169" t="e">
        <f t="shared" si="197"/>
        <v>#DIV/0!</v>
      </c>
      <c r="H853" s="1030"/>
      <c r="I853" s="1030"/>
      <c r="J853" s="1169" t="e">
        <f t="shared" si="198"/>
        <v>#DIV/0!</v>
      </c>
      <c r="K853" s="1027">
        <f t="shared" si="201"/>
        <v>0</v>
      </c>
      <c r="L853" s="1027">
        <f t="shared" si="202"/>
        <v>0</v>
      </c>
      <c r="M853" s="1170" t="e">
        <f t="shared" si="199"/>
        <v>#DIV/0!</v>
      </c>
    </row>
    <row r="854" spans="1:13" ht="15">
      <c r="A854" s="79"/>
      <c r="C854" s="925" t="s">
        <v>2136</v>
      </c>
      <c r="D854" s="963" t="s">
        <v>4139</v>
      </c>
      <c r="E854" s="1030"/>
      <c r="F854" s="1030"/>
      <c r="G854" s="1169" t="e">
        <f t="shared" si="197"/>
        <v>#DIV/0!</v>
      </c>
      <c r="H854" s="1030"/>
      <c r="I854" s="1030"/>
      <c r="J854" s="1169" t="e">
        <f t="shared" si="198"/>
        <v>#DIV/0!</v>
      </c>
      <c r="K854" s="1027">
        <f t="shared" si="201"/>
        <v>0</v>
      </c>
      <c r="L854" s="1027">
        <f t="shared" si="202"/>
        <v>0</v>
      </c>
      <c r="M854" s="1170" t="e">
        <f t="shared" si="199"/>
        <v>#DIV/0!</v>
      </c>
    </row>
    <row r="855" spans="1:13" ht="15">
      <c r="A855" s="79"/>
      <c r="C855" s="925" t="s">
        <v>2137</v>
      </c>
      <c r="D855" s="963" t="s">
        <v>4140</v>
      </c>
      <c r="E855" s="1030"/>
      <c r="F855" s="1030"/>
      <c r="G855" s="1169" t="e">
        <f t="shared" si="197"/>
        <v>#DIV/0!</v>
      </c>
      <c r="H855" s="1030"/>
      <c r="I855" s="1030"/>
      <c r="J855" s="1169" t="e">
        <f t="shared" si="198"/>
        <v>#DIV/0!</v>
      </c>
      <c r="K855" s="1027">
        <f t="shared" si="201"/>
        <v>0</v>
      </c>
      <c r="L855" s="1027">
        <f t="shared" si="202"/>
        <v>0</v>
      </c>
      <c r="M855" s="1170" t="e">
        <f t="shared" si="199"/>
        <v>#DIV/0!</v>
      </c>
    </row>
    <row r="856" spans="1:13" ht="25.5">
      <c r="A856" s="79"/>
      <c r="C856" s="925" t="s">
        <v>2067</v>
      </c>
      <c r="D856" s="1038" t="s">
        <v>4072</v>
      </c>
      <c r="E856" s="1030"/>
      <c r="F856" s="1030"/>
      <c r="G856" s="1169" t="e">
        <f t="shared" si="197"/>
        <v>#DIV/0!</v>
      </c>
      <c r="H856" s="1030"/>
      <c r="I856" s="1030"/>
      <c r="J856" s="1169" t="e">
        <f t="shared" si="198"/>
        <v>#DIV/0!</v>
      </c>
      <c r="K856" s="1027">
        <f t="shared" si="201"/>
        <v>0</v>
      </c>
      <c r="L856" s="1027">
        <f t="shared" si="202"/>
        <v>0</v>
      </c>
      <c r="M856" s="1170" t="e">
        <f t="shared" si="199"/>
        <v>#DIV/0!</v>
      </c>
    </row>
    <row r="857" spans="1:13" ht="26.25">
      <c r="A857" s="79"/>
      <c r="C857" s="925" t="s">
        <v>2042</v>
      </c>
      <c r="D857" s="933" t="s">
        <v>4046</v>
      </c>
      <c r="E857" s="1030"/>
      <c r="F857" s="1030"/>
      <c r="G857" s="1169" t="e">
        <f t="shared" si="197"/>
        <v>#DIV/0!</v>
      </c>
      <c r="H857" s="1030"/>
      <c r="I857" s="1030"/>
      <c r="J857" s="1169" t="e">
        <f t="shared" si="198"/>
        <v>#DIV/0!</v>
      </c>
      <c r="K857" s="1027">
        <f t="shared" si="201"/>
        <v>0</v>
      </c>
      <c r="L857" s="1027">
        <f t="shared" si="202"/>
        <v>0</v>
      </c>
      <c r="M857" s="1170" t="e">
        <f t="shared" si="199"/>
        <v>#DIV/0!</v>
      </c>
    </row>
    <row r="858" spans="1:13" ht="26.25">
      <c r="A858" s="79"/>
      <c r="C858" s="925" t="s">
        <v>1875</v>
      </c>
      <c r="D858" s="963" t="s">
        <v>3875</v>
      </c>
      <c r="E858" s="1030"/>
      <c r="F858" s="1030"/>
      <c r="G858" s="1169" t="e">
        <f t="shared" si="197"/>
        <v>#DIV/0!</v>
      </c>
      <c r="H858" s="1030">
        <v>11</v>
      </c>
      <c r="I858" s="1030"/>
      <c r="J858" s="1169">
        <f t="shared" si="198"/>
        <v>0</v>
      </c>
      <c r="K858" s="1027">
        <f t="shared" si="201"/>
        <v>11</v>
      </c>
      <c r="L858" s="1027">
        <f t="shared" si="202"/>
        <v>0</v>
      </c>
      <c r="M858" s="1170">
        <f t="shared" si="199"/>
        <v>0</v>
      </c>
    </row>
    <row r="859" spans="1:13" ht="15">
      <c r="A859" s="79"/>
      <c r="C859" s="925" t="s">
        <v>1977</v>
      </c>
      <c r="D859" s="933" t="s">
        <v>3973</v>
      </c>
      <c r="E859" s="1030"/>
      <c r="F859" s="1030"/>
      <c r="G859" s="1169" t="e">
        <f t="shared" si="197"/>
        <v>#DIV/0!</v>
      </c>
      <c r="H859" s="1030"/>
      <c r="I859" s="1030"/>
      <c r="J859" s="1169" t="e">
        <f t="shared" si="198"/>
        <v>#DIV/0!</v>
      </c>
      <c r="K859" s="1027">
        <f t="shared" si="201"/>
        <v>0</v>
      </c>
      <c r="L859" s="1027">
        <f t="shared" si="202"/>
        <v>0</v>
      </c>
      <c r="M859" s="1170" t="e">
        <f t="shared" si="199"/>
        <v>#DIV/0!</v>
      </c>
    </row>
    <row r="860" spans="1:13" ht="26.25">
      <c r="A860" s="79"/>
      <c r="C860" s="925" t="s">
        <v>1876</v>
      </c>
      <c r="D860" s="963" t="s">
        <v>3876</v>
      </c>
      <c r="E860" s="1030">
        <v>66</v>
      </c>
      <c r="F860" s="1030">
        <v>46</v>
      </c>
      <c r="G860" s="1169">
        <f t="shared" si="197"/>
        <v>69.696969696969703</v>
      </c>
      <c r="H860" s="1030">
        <v>202</v>
      </c>
      <c r="I860" s="1030">
        <v>196</v>
      </c>
      <c r="J860" s="1169">
        <f t="shared" si="198"/>
        <v>97.029702970297024</v>
      </c>
      <c r="K860" s="1027">
        <f t="shared" si="201"/>
        <v>268</v>
      </c>
      <c r="L860" s="1027">
        <f t="shared" si="202"/>
        <v>242</v>
      </c>
      <c r="M860" s="1170">
        <f t="shared" si="199"/>
        <v>90.298507462686572</v>
      </c>
    </row>
    <row r="861" spans="1:13" ht="15">
      <c r="A861" s="79"/>
      <c r="C861" s="925" t="s">
        <v>1762</v>
      </c>
      <c r="D861" s="963" t="s">
        <v>3744</v>
      </c>
      <c r="E861" s="1030">
        <v>26</v>
      </c>
      <c r="F861" s="1030">
        <v>11</v>
      </c>
      <c r="G861" s="1169">
        <f t="shared" si="197"/>
        <v>42.307692307692307</v>
      </c>
      <c r="H861" s="1030">
        <v>3793</v>
      </c>
      <c r="I861" s="1030">
        <v>3250</v>
      </c>
      <c r="J861" s="1169">
        <f t="shared" si="198"/>
        <v>85.684155022409698</v>
      </c>
      <c r="K861" s="1027">
        <f t="shared" si="201"/>
        <v>3819</v>
      </c>
      <c r="L861" s="1027">
        <f t="shared" si="202"/>
        <v>3261</v>
      </c>
      <c r="M861" s="1170">
        <f t="shared" si="199"/>
        <v>85.38884524744698</v>
      </c>
    </row>
    <row r="862" spans="1:13" ht="15">
      <c r="A862" s="79"/>
      <c r="C862" s="925" t="s">
        <v>1891</v>
      </c>
      <c r="D862" s="963" t="s">
        <v>3891</v>
      </c>
      <c r="E862" s="1030">
        <v>84</v>
      </c>
      <c r="F862" s="1030">
        <v>184</v>
      </c>
      <c r="G862" s="1169">
        <f t="shared" si="197"/>
        <v>219.04761904761907</v>
      </c>
      <c r="H862" s="1030">
        <v>1196</v>
      </c>
      <c r="I862" s="1030">
        <v>668</v>
      </c>
      <c r="J862" s="1169">
        <f t="shared" si="198"/>
        <v>55.852842809364546</v>
      </c>
      <c r="K862" s="1027">
        <f t="shared" si="201"/>
        <v>1280</v>
      </c>
      <c r="L862" s="1027">
        <f t="shared" si="202"/>
        <v>852</v>
      </c>
      <c r="M862" s="1170">
        <f t="shared" si="199"/>
        <v>66.5625</v>
      </c>
    </row>
    <row r="863" spans="1:13" ht="15">
      <c r="A863" s="79"/>
      <c r="C863" s="925" t="s">
        <v>1877</v>
      </c>
      <c r="D863" s="963" t="s">
        <v>3877</v>
      </c>
      <c r="E863" s="1030">
        <v>269</v>
      </c>
      <c r="F863" s="1030">
        <v>224</v>
      </c>
      <c r="G863" s="1169">
        <f t="shared" si="197"/>
        <v>83.271375464684013</v>
      </c>
      <c r="H863" s="1030">
        <v>4458</v>
      </c>
      <c r="I863" s="1030">
        <v>3569</v>
      </c>
      <c r="J863" s="1169">
        <f t="shared" si="198"/>
        <v>80.058322117541508</v>
      </c>
      <c r="K863" s="1027">
        <f t="shared" ref="K863:K894" si="203">E863+H863</f>
        <v>4727</v>
      </c>
      <c r="L863" s="1027">
        <f t="shared" ref="L863:L894" si="204">F863+I863</f>
        <v>3793</v>
      </c>
      <c r="M863" s="1170">
        <f t="shared" si="199"/>
        <v>80.241167759678447</v>
      </c>
    </row>
    <row r="864" spans="1:13" ht="15">
      <c r="A864" s="79"/>
      <c r="C864" s="925" t="s">
        <v>1878</v>
      </c>
      <c r="D864" s="963" t="s">
        <v>3878</v>
      </c>
      <c r="E864" s="1030">
        <v>416</v>
      </c>
      <c r="F864" s="1030">
        <v>423</v>
      </c>
      <c r="G864" s="1169">
        <f t="shared" si="197"/>
        <v>101.68269230769231</v>
      </c>
      <c r="H864" s="1030">
        <v>7098</v>
      </c>
      <c r="I864" s="1030">
        <v>4903</v>
      </c>
      <c r="J864" s="1169">
        <f t="shared" si="198"/>
        <v>69.07579599887292</v>
      </c>
      <c r="K864" s="1027">
        <f t="shared" si="203"/>
        <v>7514</v>
      </c>
      <c r="L864" s="1027">
        <f t="shared" si="204"/>
        <v>5326</v>
      </c>
      <c r="M864" s="1170">
        <f t="shared" si="199"/>
        <v>70.881022092094753</v>
      </c>
    </row>
    <row r="865" spans="1:13" ht="26.25">
      <c r="A865" s="79"/>
      <c r="C865" s="925" t="s">
        <v>1763</v>
      </c>
      <c r="D865" s="954" t="s">
        <v>3745</v>
      </c>
      <c r="E865" s="1030">
        <v>233</v>
      </c>
      <c r="F865" s="1030">
        <v>325</v>
      </c>
      <c r="G865" s="1169">
        <f t="shared" si="197"/>
        <v>139.48497854077254</v>
      </c>
      <c r="H865" s="1030">
        <v>5102</v>
      </c>
      <c r="I865" s="1030">
        <v>3917</v>
      </c>
      <c r="J865" s="1169">
        <f t="shared" si="198"/>
        <v>76.773814190513519</v>
      </c>
      <c r="K865" s="1027">
        <f t="shared" si="203"/>
        <v>5335</v>
      </c>
      <c r="L865" s="1027">
        <f t="shared" si="204"/>
        <v>4242</v>
      </c>
      <c r="M865" s="1170">
        <f t="shared" si="199"/>
        <v>79.512652296157455</v>
      </c>
    </row>
    <row r="866" spans="1:13" ht="15">
      <c r="A866" s="79"/>
      <c r="C866" s="925" t="s">
        <v>1894</v>
      </c>
      <c r="D866" s="963" t="s">
        <v>5296</v>
      </c>
      <c r="E866" s="1030">
        <v>3</v>
      </c>
      <c r="F866" s="1030">
        <v>1</v>
      </c>
      <c r="G866" s="1169">
        <f t="shared" si="197"/>
        <v>33.333333333333329</v>
      </c>
      <c r="H866" s="1030">
        <v>550</v>
      </c>
      <c r="I866" s="1030">
        <v>600</v>
      </c>
      <c r="J866" s="1169">
        <f t="shared" si="198"/>
        <v>109.09090909090908</v>
      </c>
      <c r="K866" s="1027">
        <f t="shared" si="203"/>
        <v>553</v>
      </c>
      <c r="L866" s="1027">
        <f t="shared" si="204"/>
        <v>601</v>
      </c>
      <c r="M866" s="1170">
        <f t="shared" si="199"/>
        <v>108.67992766726944</v>
      </c>
    </row>
    <row r="867" spans="1:13" ht="26.25">
      <c r="A867" s="79"/>
      <c r="C867" s="925" t="s">
        <v>1769</v>
      </c>
      <c r="D867" s="938" t="s">
        <v>3752</v>
      </c>
      <c r="E867" s="1030"/>
      <c r="F867" s="1030">
        <v>1</v>
      </c>
      <c r="G867" s="1169" t="e">
        <f t="shared" si="197"/>
        <v>#DIV/0!</v>
      </c>
      <c r="H867" s="1030">
        <v>10</v>
      </c>
      <c r="I867" s="1030">
        <v>7</v>
      </c>
      <c r="J867" s="1169">
        <f t="shared" si="198"/>
        <v>70</v>
      </c>
      <c r="K867" s="1027">
        <f t="shared" si="203"/>
        <v>10</v>
      </c>
      <c r="L867" s="1027">
        <f t="shared" si="204"/>
        <v>8</v>
      </c>
      <c r="M867" s="1170">
        <f t="shared" si="199"/>
        <v>80</v>
      </c>
    </row>
    <row r="868" spans="1:13" ht="15">
      <c r="A868" s="79"/>
      <c r="C868" s="925" t="s">
        <v>1879</v>
      </c>
      <c r="D868" s="963" t="s">
        <v>3879</v>
      </c>
      <c r="E868" s="1030">
        <v>7</v>
      </c>
      <c r="F868" s="1030">
        <v>6</v>
      </c>
      <c r="G868" s="1169">
        <f t="shared" si="197"/>
        <v>85.714285714285708</v>
      </c>
      <c r="H868" s="1030">
        <v>764</v>
      </c>
      <c r="I868" s="1030">
        <v>645</v>
      </c>
      <c r="J868" s="1169">
        <f t="shared" si="198"/>
        <v>84.424083769633512</v>
      </c>
      <c r="K868" s="1027">
        <f t="shared" si="203"/>
        <v>771</v>
      </c>
      <c r="L868" s="1027">
        <f t="shared" si="204"/>
        <v>651</v>
      </c>
      <c r="M868" s="1170">
        <f t="shared" si="199"/>
        <v>84.435797665369648</v>
      </c>
    </row>
    <row r="869" spans="1:13" ht="15">
      <c r="A869" s="79"/>
      <c r="C869" s="939" t="s">
        <v>2063</v>
      </c>
      <c r="D869" s="945" t="s">
        <v>4069</v>
      </c>
      <c r="E869" s="1030"/>
      <c r="F869" s="1030"/>
      <c r="G869" s="1169" t="e">
        <f t="shared" si="197"/>
        <v>#DIV/0!</v>
      </c>
      <c r="H869" s="1030">
        <v>9</v>
      </c>
      <c r="I869" s="1030">
        <v>5</v>
      </c>
      <c r="J869" s="1169">
        <f t="shared" si="198"/>
        <v>55.555555555555557</v>
      </c>
      <c r="K869" s="1027">
        <f t="shared" si="203"/>
        <v>9</v>
      </c>
      <c r="L869" s="1027">
        <f t="shared" si="204"/>
        <v>5</v>
      </c>
      <c r="M869" s="1170">
        <f t="shared" si="199"/>
        <v>55.555555555555557</v>
      </c>
    </row>
    <row r="870" spans="1:13" ht="15">
      <c r="A870" s="79"/>
      <c r="C870" s="925" t="s">
        <v>1880</v>
      </c>
      <c r="D870" s="963" t="s">
        <v>3880</v>
      </c>
      <c r="E870" s="1030">
        <v>7</v>
      </c>
      <c r="F870" s="1030">
        <v>4</v>
      </c>
      <c r="G870" s="1169">
        <f t="shared" si="197"/>
        <v>57.142857142857139</v>
      </c>
      <c r="H870" s="1030">
        <v>1085</v>
      </c>
      <c r="I870" s="1030">
        <v>644</v>
      </c>
      <c r="J870" s="1169">
        <f t="shared" si="198"/>
        <v>59.354838709677416</v>
      </c>
      <c r="K870" s="1027">
        <f t="shared" si="203"/>
        <v>1092</v>
      </c>
      <c r="L870" s="1027">
        <f t="shared" si="204"/>
        <v>648</v>
      </c>
      <c r="M870" s="1170">
        <f t="shared" si="199"/>
        <v>59.340659340659343</v>
      </c>
    </row>
    <row r="871" spans="1:13" ht="15">
      <c r="A871" s="79"/>
      <c r="C871" s="939" t="s">
        <v>1946</v>
      </c>
      <c r="D871" s="88" t="s">
        <v>5333</v>
      </c>
      <c r="E871" s="1030">
        <v>4</v>
      </c>
      <c r="F871" s="1030">
        <v>1</v>
      </c>
      <c r="G871" s="1169">
        <f t="shared" si="197"/>
        <v>25</v>
      </c>
      <c r="H871" s="1030">
        <v>8</v>
      </c>
      <c r="I871" s="1030">
        <v>5</v>
      </c>
      <c r="J871" s="1169">
        <f t="shared" si="198"/>
        <v>62.5</v>
      </c>
      <c r="K871" s="1027">
        <f t="shared" si="203"/>
        <v>12</v>
      </c>
      <c r="L871" s="1027">
        <f t="shared" si="204"/>
        <v>6</v>
      </c>
      <c r="M871" s="1170">
        <f t="shared" si="199"/>
        <v>50</v>
      </c>
    </row>
    <row r="872" spans="1:13" ht="15">
      <c r="A872" s="79"/>
      <c r="C872" s="939" t="s">
        <v>2043</v>
      </c>
      <c r="D872" s="963" t="s">
        <v>4047</v>
      </c>
      <c r="E872" s="1030"/>
      <c r="F872" s="1030"/>
      <c r="G872" s="1169" t="e">
        <f t="shared" si="197"/>
        <v>#DIV/0!</v>
      </c>
      <c r="H872" s="1030">
        <v>6</v>
      </c>
      <c r="I872" s="1030">
        <v>37</v>
      </c>
      <c r="J872" s="1169">
        <f t="shared" si="198"/>
        <v>616.66666666666674</v>
      </c>
      <c r="K872" s="1027">
        <f t="shared" si="203"/>
        <v>6</v>
      </c>
      <c r="L872" s="1027">
        <f t="shared" si="204"/>
        <v>37</v>
      </c>
      <c r="M872" s="1170">
        <f t="shared" si="199"/>
        <v>616.66666666666674</v>
      </c>
    </row>
    <row r="873" spans="1:13" ht="15">
      <c r="A873" s="79"/>
      <c r="C873" s="939" t="s">
        <v>1942</v>
      </c>
      <c r="D873" s="963" t="s">
        <v>3937</v>
      </c>
      <c r="E873" s="1030">
        <v>1</v>
      </c>
      <c r="F873" s="1030"/>
      <c r="G873" s="1169">
        <f t="shared" si="197"/>
        <v>0</v>
      </c>
      <c r="H873" s="1030">
        <v>12</v>
      </c>
      <c r="I873" s="1030">
        <v>13</v>
      </c>
      <c r="J873" s="1169">
        <f t="shared" si="198"/>
        <v>108.33333333333333</v>
      </c>
      <c r="K873" s="1027">
        <f t="shared" si="203"/>
        <v>13</v>
      </c>
      <c r="L873" s="1027">
        <f t="shared" si="204"/>
        <v>13</v>
      </c>
      <c r="M873" s="1170">
        <f t="shared" si="199"/>
        <v>100</v>
      </c>
    </row>
    <row r="874" spans="1:13" ht="15">
      <c r="A874" s="79"/>
      <c r="C874" s="925" t="s">
        <v>1859</v>
      </c>
      <c r="D874" s="963" t="s">
        <v>3859</v>
      </c>
      <c r="E874" s="1030"/>
      <c r="F874" s="1030"/>
      <c r="G874" s="1169" t="e">
        <f t="shared" si="197"/>
        <v>#DIV/0!</v>
      </c>
      <c r="H874" s="1030">
        <v>146</v>
      </c>
      <c r="I874" s="1030">
        <v>44</v>
      </c>
      <c r="J874" s="1169">
        <f t="shared" si="198"/>
        <v>30.136986301369863</v>
      </c>
      <c r="K874" s="1027">
        <f t="shared" si="203"/>
        <v>146</v>
      </c>
      <c r="L874" s="1027">
        <f t="shared" si="204"/>
        <v>44</v>
      </c>
      <c r="M874" s="1170">
        <f t="shared" si="199"/>
        <v>30.136986301369863</v>
      </c>
    </row>
    <row r="875" spans="1:13" ht="15">
      <c r="A875" s="79"/>
      <c r="C875" s="939" t="s">
        <v>1900</v>
      </c>
      <c r="D875" s="963" t="s">
        <v>3898</v>
      </c>
      <c r="E875" s="1030"/>
      <c r="F875" s="1030"/>
      <c r="G875" s="1169" t="e">
        <f t="shared" si="197"/>
        <v>#DIV/0!</v>
      </c>
      <c r="H875" s="1030">
        <v>5322</v>
      </c>
      <c r="I875" s="1030">
        <v>2524</v>
      </c>
      <c r="J875" s="1169">
        <f t="shared" si="198"/>
        <v>47.425779782036834</v>
      </c>
      <c r="K875" s="1027">
        <f t="shared" si="203"/>
        <v>5322</v>
      </c>
      <c r="L875" s="1027">
        <f t="shared" si="204"/>
        <v>2524</v>
      </c>
      <c r="M875" s="1170">
        <f t="shared" si="199"/>
        <v>47.425779782036834</v>
      </c>
    </row>
    <row r="876" spans="1:13" ht="15">
      <c r="A876" s="79"/>
      <c r="C876" s="939" t="s">
        <v>1971</v>
      </c>
      <c r="D876" s="945" t="s">
        <v>3967</v>
      </c>
      <c r="E876" s="1030"/>
      <c r="F876" s="1030"/>
      <c r="G876" s="1169" t="e">
        <f t="shared" si="197"/>
        <v>#DIV/0!</v>
      </c>
      <c r="H876" s="1030">
        <v>29</v>
      </c>
      <c r="I876" s="1030">
        <v>19</v>
      </c>
      <c r="J876" s="1169">
        <f t="shared" si="198"/>
        <v>65.517241379310349</v>
      </c>
      <c r="K876" s="1027">
        <f t="shared" si="203"/>
        <v>29</v>
      </c>
      <c r="L876" s="1027">
        <f t="shared" si="204"/>
        <v>19</v>
      </c>
      <c r="M876" s="1170">
        <f t="shared" si="199"/>
        <v>65.517241379310349</v>
      </c>
    </row>
    <row r="877" spans="1:13" ht="15">
      <c r="A877" s="79"/>
      <c r="C877" s="939" t="s">
        <v>1884</v>
      </c>
      <c r="D877" s="963" t="s">
        <v>3884</v>
      </c>
      <c r="E877" s="1030"/>
      <c r="F877" s="1030"/>
      <c r="G877" s="1169" t="e">
        <f t="shared" si="197"/>
        <v>#DIV/0!</v>
      </c>
      <c r="H877" s="1030">
        <v>19</v>
      </c>
      <c r="I877" s="1030">
        <v>16</v>
      </c>
      <c r="J877" s="1169">
        <f t="shared" si="198"/>
        <v>84.210526315789465</v>
      </c>
      <c r="K877" s="1027">
        <f t="shared" si="203"/>
        <v>19</v>
      </c>
      <c r="L877" s="1027">
        <f t="shared" si="204"/>
        <v>16</v>
      </c>
      <c r="M877" s="1170">
        <f t="shared" si="199"/>
        <v>84.210526315789465</v>
      </c>
    </row>
    <row r="878" spans="1:13" ht="15">
      <c r="A878" s="79"/>
      <c r="C878" s="939" t="s">
        <v>1761</v>
      </c>
      <c r="D878" s="933" t="s">
        <v>3751</v>
      </c>
      <c r="E878" s="1030">
        <v>1</v>
      </c>
      <c r="F878" s="1030">
        <v>1</v>
      </c>
      <c r="G878" s="1169">
        <f t="shared" si="197"/>
        <v>100</v>
      </c>
      <c r="H878" s="1030">
        <v>98</v>
      </c>
      <c r="I878" s="1030">
        <v>75</v>
      </c>
      <c r="J878" s="1169">
        <f t="shared" si="198"/>
        <v>76.530612244897952</v>
      </c>
      <c r="K878" s="1027">
        <f t="shared" si="203"/>
        <v>99</v>
      </c>
      <c r="L878" s="1027">
        <f t="shared" si="204"/>
        <v>76</v>
      </c>
      <c r="M878" s="1170">
        <f t="shared" si="199"/>
        <v>76.767676767676761</v>
      </c>
    </row>
    <row r="879" spans="1:13" ht="15">
      <c r="A879" s="79"/>
      <c r="C879" s="939" t="s">
        <v>1770</v>
      </c>
      <c r="D879" s="956" t="s">
        <v>3747</v>
      </c>
      <c r="E879" s="1030"/>
      <c r="F879" s="1030"/>
      <c r="G879" s="1169" t="e">
        <f t="shared" si="197"/>
        <v>#DIV/0!</v>
      </c>
      <c r="H879" s="1030">
        <v>12</v>
      </c>
      <c r="I879" s="1030">
        <v>10</v>
      </c>
      <c r="J879" s="1169">
        <f t="shared" si="198"/>
        <v>83.333333333333343</v>
      </c>
      <c r="K879" s="1027">
        <f t="shared" si="203"/>
        <v>12</v>
      </c>
      <c r="L879" s="1027">
        <f t="shared" si="204"/>
        <v>10</v>
      </c>
      <c r="M879" s="1170">
        <f t="shared" si="199"/>
        <v>83.333333333333343</v>
      </c>
    </row>
    <row r="880" spans="1:13" ht="15">
      <c r="A880" s="79"/>
      <c r="C880" s="939" t="s">
        <v>1772</v>
      </c>
      <c r="D880" s="956" t="s">
        <v>3748</v>
      </c>
      <c r="E880" s="1030"/>
      <c r="F880" s="1030"/>
      <c r="G880" s="1169" t="e">
        <f t="shared" si="197"/>
        <v>#DIV/0!</v>
      </c>
      <c r="H880" s="1030">
        <v>311</v>
      </c>
      <c r="I880" s="1030">
        <v>257</v>
      </c>
      <c r="J880" s="1169">
        <f t="shared" si="198"/>
        <v>82.636655948553056</v>
      </c>
      <c r="K880" s="1027">
        <f t="shared" si="203"/>
        <v>311</v>
      </c>
      <c r="L880" s="1027">
        <f t="shared" si="204"/>
        <v>257</v>
      </c>
      <c r="M880" s="1170">
        <f t="shared" si="199"/>
        <v>82.636655948553056</v>
      </c>
    </row>
    <row r="881" spans="1:13" ht="15">
      <c r="A881" s="79"/>
      <c r="C881" s="974" t="s">
        <v>1887</v>
      </c>
      <c r="D881" s="88" t="s">
        <v>3887</v>
      </c>
      <c r="E881" s="1030"/>
      <c r="F881" s="1030"/>
      <c r="G881" s="1169" t="e">
        <f t="shared" si="197"/>
        <v>#DIV/0!</v>
      </c>
      <c r="H881" s="1030">
        <v>3</v>
      </c>
      <c r="I881" s="1030">
        <v>3</v>
      </c>
      <c r="J881" s="1169">
        <f t="shared" si="198"/>
        <v>100</v>
      </c>
      <c r="K881" s="1027">
        <f t="shared" si="203"/>
        <v>3</v>
      </c>
      <c r="L881" s="1027">
        <f t="shared" si="204"/>
        <v>3</v>
      </c>
      <c r="M881" s="1170">
        <f t="shared" si="199"/>
        <v>100</v>
      </c>
    </row>
    <row r="882" spans="1:13" ht="15">
      <c r="A882" s="79"/>
      <c r="C882" s="974" t="s">
        <v>1945</v>
      </c>
      <c r="D882" s="88" t="s">
        <v>3940</v>
      </c>
      <c r="E882" s="1030"/>
      <c r="F882" s="1030"/>
      <c r="G882" s="1169" t="e">
        <f t="shared" si="197"/>
        <v>#DIV/0!</v>
      </c>
      <c r="H882" s="1030">
        <v>1</v>
      </c>
      <c r="I882" s="1030">
        <v>1</v>
      </c>
      <c r="J882" s="1169">
        <f t="shared" si="198"/>
        <v>100</v>
      </c>
      <c r="K882" s="1027">
        <f t="shared" si="203"/>
        <v>1</v>
      </c>
      <c r="L882" s="1027">
        <f t="shared" si="204"/>
        <v>1</v>
      </c>
      <c r="M882" s="1170">
        <f t="shared" si="199"/>
        <v>100</v>
      </c>
    </row>
    <row r="883" spans="1:13" ht="15">
      <c r="A883" s="79"/>
      <c r="C883" s="974" t="s">
        <v>1929</v>
      </c>
      <c r="D883" s="963" t="s">
        <v>3925</v>
      </c>
      <c r="E883" s="1030"/>
      <c r="F883" s="1030"/>
      <c r="G883" s="1169" t="e">
        <f t="shared" si="197"/>
        <v>#DIV/0!</v>
      </c>
      <c r="H883" s="1030">
        <v>151</v>
      </c>
      <c r="I883" s="1030">
        <v>74</v>
      </c>
      <c r="J883" s="1169">
        <f t="shared" si="198"/>
        <v>49.006622516556291</v>
      </c>
      <c r="K883" s="1027">
        <f t="shared" si="203"/>
        <v>151</v>
      </c>
      <c r="L883" s="1027">
        <f t="shared" si="204"/>
        <v>74</v>
      </c>
      <c r="M883" s="1170">
        <f t="shared" si="199"/>
        <v>49.006622516556291</v>
      </c>
    </row>
    <row r="884" spans="1:13" ht="15">
      <c r="A884" s="79"/>
      <c r="C884" s="974" t="s">
        <v>2041</v>
      </c>
      <c r="D884" s="933" t="s">
        <v>4045</v>
      </c>
      <c r="E884" s="1030"/>
      <c r="F884" s="1030"/>
      <c r="G884" s="1169" t="e">
        <f t="shared" si="197"/>
        <v>#DIV/0!</v>
      </c>
      <c r="H884" s="1030"/>
      <c r="I884" s="1030"/>
      <c r="J884" s="1169" t="e">
        <f t="shared" si="198"/>
        <v>#DIV/0!</v>
      </c>
      <c r="K884" s="1027">
        <f t="shared" si="203"/>
        <v>0</v>
      </c>
      <c r="L884" s="1027">
        <f t="shared" si="204"/>
        <v>0</v>
      </c>
      <c r="M884" s="1170" t="e">
        <f t="shared" si="199"/>
        <v>#DIV/0!</v>
      </c>
    </row>
    <row r="885" spans="1:13" ht="15">
      <c r="A885" s="79"/>
      <c r="C885" s="974" t="s">
        <v>1902</v>
      </c>
      <c r="D885" s="1039" t="s">
        <v>3900</v>
      </c>
      <c r="E885" s="1030"/>
      <c r="F885" s="1030"/>
      <c r="G885" s="1169" t="e">
        <f t="shared" si="197"/>
        <v>#DIV/0!</v>
      </c>
      <c r="H885" s="1030">
        <v>2</v>
      </c>
      <c r="I885" s="1030">
        <v>11</v>
      </c>
      <c r="J885" s="1169">
        <f t="shared" si="198"/>
        <v>550</v>
      </c>
      <c r="K885" s="1027">
        <f t="shared" si="203"/>
        <v>2</v>
      </c>
      <c r="L885" s="1027">
        <f t="shared" si="204"/>
        <v>11</v>
      </c>
      <c r="M885" s="1170">
        <f t="shared" si="199"/>
        <v>550</v>
      </c>
    </row>
    <row r="886" spans="1:13" ht="15">
      <c r="A886" s="79"/>
      <c r="C886" s="974" t="s">
        <v>1889</v>
      </c>
      <c r="D886" s="963" t="s">
        <v>3889</v>
      </c>
      <c r="E886" s="1030">
        <v>3</v>
      </c>
      <c r="F886" s="1030">
        <v>33</v>
      </c>
      <c r="G886" s="1169">
        <f t="shared" si="197"/>
        <v>1100</v>
      </c>
      <c r="H886" s="1030">
        <v>162</v>
      </c>
      <c r="I886" s="1030">
        <v>207</v>
      </c>
      <c r="J886" s="1169">
        <f t="shared" si="198"/>
        <v>127.77777777777777</v>
      </c>
      <c r="K886" s="1027">
        <f t="shared" si="203"/>
        <v>165</v>
      </c>
      <c r="L886" s="1027">
        <f t="shared" si="204"/>
        <v>240</v>
      </c>
      <c r="M886" s="1170">
        <f t="shared" si="199"/>
        <v>145.45454545454547</v>
      </c>
    </row>
    <row r="887" spans="1:13" ht="15">
      <c r="A887" s="79"/>
      <c r="C887" s="974" t="s">
        <v>1768</v>
      </c>
      <c r="D887" s="940" t="s">
        <v>3759</v>
      </c>
      <c r="E887" s="1030"/>
      <c r="F887" s="1030">
        <v>1</v>
      </c>
      <c r="G887" s="1169" t="e">
        <f t="shared" si="197"/>
        <v>#DIV/0!</v>
      </c>
      <c r="H887" s="1030">
        <v>2</v>
      </c>
      <c r="I887" s="1030"/>
      <c r="J887" s="1169">
        <f t="shared" si="198"/>
        <v>0</v>
      </c>
      <c r="K887" s="1027">
        <f t="shared" si="203"/>
        <v>2</v>
      </c>
      <c r="L887" s="1027">
        <f t="shared" si="204"/>
        <v>1</v>
      </c>
      <c r="M887" s="1170">
        <f t="shared" si="199"/>
        <v>50</v>
      </c>
    </row>
    <row r="888" spans="1:13" ht="15">
      <c r="A888" s="79"/>
      <c r="C888" s="974" t="s">
        <v>1892</v>
      </c>
      <c r="D888" s="88" t="s">
        <v>3892</v>
      </c>
      <c r="E888" s="1030">
        <v>1</v>
      </c>
      <c r="F888" s="1030">
        <v>3</v>
      </c>
      <c r="G888" s="1169">
        <f t="shared" si="197"/>
        <v>300</v>
      </c>
      <c r="H888" s="1030">
        <v>583</v>
      </c>
      <c r="I888" s="1030">
        <v>221</v>
      </c>
      <c r="J888" s="1169">
        <f t="shared" si="198"/>
        <v>37.907375643224697</v>
      </c>
      <c r="K888" s="1027">
        <f t="shared" si="203"/>
        <v>584</v>
      </c>
      <c r="L888" s="1027">
        <f t="shared" si="204"/>
        <v>224</v>
      </c>
      <c r="M888" s="1170">
        <f t="shared" si="199"/>
        <v>38.356164383561641</v>
      </c>
    </row>
    <row r="889" spans="1:13" ht="15">
      <c r="A889" s="79"/>
      <c r="C889" s="974" t="s">
        <v>1764</v>
      </c>
      <c r="D889" s="940" t="s">
        <v>3760</v>
      </c>
      <c r="E889" s="1030">
        <v>49</v>
      </c>
      <c r="F889" s="1030">
        <v>33</v>
      </c>
      <c r="G889" s="1169">
        <f t="shared" si="197"/>
        <v>67.346938775510196</v>
      </c>
      <c r="H889" s="1030">
        <v>4367</v>
      </c>
      <c r="I889" s="1030">
        <v>3089</v>
      </c>
      <c r="J889" s="1169">
        <f t="shared" si="198"/>
        <v>70.735058392489123</v>
      </c>
      <c r="K889" s="1027">
        <f t="shared" si="203"/>
        <v>4416</v>
      </c>
      <c r="L889" s="1027">
        <f t="shared" si="204"/>
        <v>3122</v>
      </c>
      <c r="M889" s="1170">
        <f t="shared" si="199"/>
        <v>70.697463768115938</v>
      </c>
    </row>
    <row r="890" spans="1:13" ht="15">
      <c r="A890" s="79"/>
      <c r="C890" s="925" t="s">
        <v>1773</v>
      </c>
      <c r="D890" s="88" t="s">
        <v>3750</v>
      </c>
      <c r="E890" s="1030">
        <v>2</v>
      </c>
      <c r="F890" s="1030">
        <v>2</v>
      </c>
      <c r="G890" s="1169">
        <f t="shared" si="197"/>
        <v>100</v>
      </c>
      <c r="H890" s="1030">
        <v>90</v>
      </c>
      <c r="I890" s="1030">
        <v>28</v>
      </c>
      <c r="J890" s="1169">
        <f t="shared" si="198"/>
        <v>31.111111111111111</v>
      </c>
      <c r="K890" s="1027">
        <f t="shared" si="203"/>
        <v>92</v>
      </c>
      <c r="L890" s="1027">
        <f t="shared" si="204"/>
        <v>30</v>
      </c>
      <c r="M890" s="1170">
        <f t="shared" si="199"/>
        <v>32.608695652173914</v>
      </c>
    </row>
    <row r="891" spans="1:13" ht="15">
      <c r="A891" s="79"/>
      <c r="C891" s="925" t="s">
        <v>1765</v>
      </c>
      <c r="D891" s="938" t="s">
        <v>3754</v>
      </c>
      <c r="E891" s="1030">
        <v>1</v>
      </c>
      <c r="F891" s="1030"/>
      <c r="G891" s="1169">
        <f t="shared" si="197"/>
        <v>0</v>
      </c>
      <c r="H891" s="1030">
        <v>309</v>
      </c>
      <c r="I891" s="1030">
        <v>129</v>
      </c>
      <c r="J891" s="1169">
        <f t="shared" si="198"/>
        <v>41.747572815533978</v>
      </c>
      <c r="K891" s="1027">
        <f t="shared" si="203"/>
        <v>310</v>
      </c>
      <c r="L891" s="1027">
        <f t="shared" si="204"/>
        <v>129</v>
      </c>
      <c r="M891" s="1170">
        <f t="shared" si="199"/>
        <v>41.612903225806456</v>
      </c>
    </row>
    <row r="892" spans="1:13" ht="15">
      <c r="A892" s="79"/>
      <c r="C892" s="925" t="s">
        <v>1895</v>
      </c>
      <c r="D892" s="88" t="s">
        <v>5332</v>
      </c>
      <c r="E892" s="1030"/>
      <c r="F892" s="1030"/>
      <c r="G892" s="1169" t="e">
        <f t="shared" ref="G892:G925" si="205">SUM(F892/E892*100)</f>
        <v>#DIV/0!</v>
      </c>
      <c r="H892" s="1030">
        <v>11</v>
      </c>
      <c r="I892" s="1030">
        <v>13</v>
      </c>
      <c r="J892" s="1169">
        <f t="shared" ref="J892:J925" si="206">SUM(I892/H892*100)</f>
        <v>118.18181818181819</v>
      </c>
      <c r="K892" s="1027">
        <f t="shared" si="203"/>
        <v>11</v>
      </c>
      <c r="L892" s="1027">
        <f t="shared" si="204"/>
        <v>13</v>
      </c>
      <c r="M892" s="1170">
        <f t="shared" ref="M892:M925" si="207">SUM(L892/K892*100)</f>
        <v>118.18181818181819</v>
      </c>
    </row>
    <row r="893" spans="1:13" ht="15">
      <c r="A893" s="79"/>
      <c r="C893" s="974" t="s">
        <v>1921</v>
      </c>
      <c r="D893" s="959" t="s">
        <v>5331</v>
      </c>
      <c r="E893" s="1030">
        <v>2</v>
      </c>
      <c r="F893" s="1030">
        <v>4</v>
      </c>
      <c r="G893" s="1169">
        <f t="shared" si="205"/>
        <v>200</v>
      </c>
      <c r="H893" s="1030">
        <v>718</v>
      </c>
      <c r="I893" s="1030">
        <v>663</v>
      </c>
      <c r="J893" s="1169">
        <f t="shared" si="206"/>
        <v>92.33983286908078</v>
      </c>
      <c r="K893" s="1027">
        <f t="shared" si="203"/>
        <v>720</v>
      </c>
      <c r="L893" s="1027">
        <f t="shared" si="204"/>
        <v>667</v>
      </c>
      <c r="M893" s="1170">
        <f t="shared" si="207"/>
        <v>92.638888888888886</v>
      </c>
    </row>
    <row r="894" spans="1:13" ht="15">
      <c r="A894" s="79"/>
      <c r="C894" s="974" t="s">
        <v>1928</v>
      </c>
      <c r="D894" s="940" t="s">
        <v>3924</v>
      </c>
      <c r="E894" s="1030"/>
      <c r="F894" s="1030"/>
      <c r="G894" s="1169" t="e">
        <f t="shared" si="205"/>
        <v>#DIV/0!</v>
      </c>
      <c r="H894" s="1030">
        <v>187</v>
      </c>
      <c r="I894" s="1030">
        <v>80</v>
      </c>
      <c r="J894" s="1169">
        <f t="shared" si="206"/>
        <v>42.780748663101605</v>
      </c>
      <c r="K894" s="1027">
        <f t="shared" si="203"/>
        <v>187</v>
      </c>
      <c r="L894" s="1027">
        <f t="shared" si="204"/>
        <v>80</v>
      </c>
      <c r="M894" s="1170">
        <f t="shared" si="207"/>
        <v>42.780748663101605</v>
      </c>
    </row>
    <row r="895" spans="1:13" ht="26.25">
      <c r="A895" s="79"/>
      <c r="C895" s="925" t="s">
        <v>1766</v>
      </c>
      <c r="D895" s="933" t="s">
        <v>3746</v>
      </c>
      <c r="E895" s="1030">
        <v>69</v>
      </c>
      <c r="F895" s="1030">
        <v>57</v>
      </c>
      <c r="G895" s="1169">
        <f t="shared" si="205"/>
        <v>82.608695652173907</v>
      </c>
      <c r="H895" s="1030">
        <v>6453</v>
      </c>
      <c r="I895" s="1030">
        <v>4777</v>
      </c>
      <c r="J895" s="1169">
        <f t="shared" si="206"/>
        <v>74.027584069425075</v>
      </c>
      <c r="K895" s="1027">
        <f t="shared" ref="K895:K918" si="208">E895+H895</f>
        <v>6522</v>
      </c>
      <c r="L895" s="1027">
        <f t="shared" ref="L895:L918" si="209">F895+I895</f>
        <v>4834</v>
      </c>
      <c r="M895" s="1170">
        <f t="shared" si="207"/>
        <v>74.118368598589385</v>
      </c>
    </row>
    <row r="896" spans="1:13" ht="25.5">
      <c r="A896" s="79"/>
      <c r="C896" s="974" t="s">
        <v>1957</v>
      </c>
      <c r="D896" s="966" t="s">
        <v>3953</v>
      </c>
      <c r="E896" s="1030"/>
      <c r="F896" s="1030"/>
      <c r="G896" s="1169" t="e">
        <f t="shared" si="205"/>
        <v>#DIV/0!</v>
      </c>
      <c r="H896" s="1030">
        <v>5</v>
      </c>
      <c r="I896" s="1030">
        <v>5</v>
      </c>
      <c r="J896" s="1169">
        <f t="shared" si="206"/>
        <v>100</v>
      </c>
      <c r="K896" s="1027">
        <f t="shared" si="208"/>
        <v>5</v>
      </c>
      <c r="L896" s="1027">
        <f t="shared" si="209"/>
        <v>5</v>
      </c>
      <c r="M896" s="1170">
        <f t="shared" si="207"/>
        <v>100</v>
      </c>
    </row>
    <row r="897" spans="1:13" ht="15">
      <c r="A897" s="79"/>
      <c r="C897" s="974" t="s">
        <v>1958</v>
      </c>
      <c r="D897" s="966" t="s">
        <v>3954</v>
      </c>
      <c r="E897" s="1030"/>
      <c r="F897" s="1030"/>
      <c r="G897" s="1169" t="e">
        <f t="shared" si="205"/>
        <v>#DIV/0!</v>
      </c>
      <c r="H897" s="1030"/>
      <c r="I897" s="1030">
        <v>1</v>
      </c>
      <c r="J897" s="1169" t="e">
        <f t="shared" si="206"/>
        <v>#DIV/0!</v>
      </c>
      <c r="K897" s="1027">
        <f t="shared" si="208"/>
        <v>0</v>
      </c>
      <c r="L897" s="1027">
        <f t="shared" si="209"/>
        <v>1</v>
      </c>
      <c r="M897" s="1170" t="e">
        <f t="shared" si="207"/>
        <v>#DIV/0!</v>
      </c>
    </row>
    <row r="898" spans="1:13" ht="26.25">
      <c r="A898" s="79"/>
      <c r="C898" s="925" t="s">
        <v>1767</v>
      </c>
      <c r="D898" s="963" t="s">
        <v>3749</v>
      </c>
      <c r="E898" s="1030">
        <v>1</v>
      </c>
      <c r="F898" s="1030"/>
      <c r="G898" s="1169">
        <f t="shared" si="205"/>
        <v>0</v>
      </c>
      <c r="H898" s="1030">
        <v>197</v>
      </c>
      <c r="I898" s="1030">
        <v>67</v>
      </c>
      <c r="J898" s="1169">
        <f t="shared" si="206"/>
        <v>34.01015228426396</v>
      </c>
      <c r="K898" s="1027">
        <f t="shared" si="208"/>
        <v>198</v>
      </c>
      <c r="L898" s="1027">
        <f t="shared" si="209"/>
        <v>67</v>
      </c>
      <c r="M898" s="1170">
        <f t="shared" si="207"/>
        <v>33.838383838383841</v>
      </c>
    </row>
    <row r="899" spans="1:13" ht="15">
      <c r="A899" s="79"/>
      <c r="C899" s="939" t="s">
        <v>2138</v>
      </c>
      <c r="D899" s="940" t="s">
        <v>4141</v>
      </c>
      <c r="E899" s="1030"/>
      <c r="F899" s="1030"/>
      <c r="G899" s="1169" t="e">
        <f t="shared" si="205"/>
        <v>#DIV/0!</v>
      </c>
      <c r="H899" s="1030"/>
      <c r="I899" s="1030"/>
      <c r="J899" s="1169" t="e">
        <f t="shared" si="206"/>
        <v>#DIV/0!</v>
      </c>
      <c r="K899" s="1027">
        <f t="shared" si="208"/>
        <v>0</v>
      </c>
      <c r="L899" s="1027">
        <f t="shared" si="209"/>
        <v>0</v>
      </c>
      <c r="M899" s="1170" t="e">
        <f t="shared" si="207"/>
        <v>#DIV/0!</v>
      </c>
    </row>
    <row r="900" spans="1:13" ht="15">
      <c r="A900" s="79"/>
      <c r="C900" s="939" t="s">
        <v>1917</v>
      </c>
      <c r="D900" s="940" t="s">
        <v>3915</v>
      </c>
      <c r="E900" s="1030"/>
      <c r="F900" s="1030"/>
      <c r="G900" s="1169" t="e">
        <f t="shared" si="205"/>
        <v>#DIV/0!</v>
      </c>
      <c r="H900" s="1063">
        <v>9</v>
      </c>
      <c r="I900" s="1063">
        <v>2</v>
      </c>
      <c r="J900" s="1169">
        <f t="shared" si="206"/>
        <v>22.222222222222221</v>
      </c>
      <c r="K900" s="1027">
        <f t="shared" si="208"/>
        <v>9</v>
      </c>
      <c r="L900" s="1027">
        <f t="shared" si="209"/>
        <v>2</v>
      </c>
      <c r="M900" s="1170">
        <f t="shared" si="207"/>
        <v>22.222222222222221</v>
      </c>
    </row>
    <row r="901" spans="1:13" ht="15">
      <c r="A901" s="79"/>
      <c r="C901" s="977" t="s">
        <v>122</v>
      </c>
      <c r="D901" s="963" t="s">
        <v>4142</v>
      </c>
      <c r="E901" s="1065"/>
      <c r="F901" s="1065"/>
      <c r="G901" s="1169" t="e">
        <f t="shared" si="205"/>
        <v>#DIV/0!</v>
      </c>
      <c r="H901" s="1063"/>
      <c r="I901" s="1063"/>
      <c r="J901" s="1169" t="e">
        <f t="shared" si="206"/>
        <v>#DIV/0!</v>
      </c>
      <c r="K901" s="1027">
        <f t="shared" si="208"/>
        <v>0</v>
      </c>
      <c r="L901" s="1027">
        <f t="shared" si="209"/>
        <v>0</v>
      </c>
      <c r="M901" s="1170" t="e">
        <f t="shared" si="207"/>
        <v>#DIV/0!</v>
      </c>
    </row>
    <row r="902" spans="1:13" ht="15">
      <c r="A902" s="79"/>
      <c r="C902" s="977" t="s">
        <v>123</v>
      </c>
      <c r="D902" s="963" t="s">
        <v>4143</v>
      </c>
      <c r="E902" s="1065"/>
      <c r="F902" s="1065"/>
      <c r="G902" s="1169" t="e">
        <f t="shared" si="205"/>
        <v>#DIV/0!</v>
      </c>
      <c r="H902" s="1063"/>
      <c r="I902" s="1063"/>
      <c r="J902" s="1169" t="e">
        <f t="shared" si="206"/>
        <v>#DIV/0!</v>
      </c>
      <c r="K902" s="1027">
        <f t="shared" si="208"/>
        <v>0</v>
      </c>
      <c r="L902" s="1027">
        <f t="shared" si="209"/>
        <v>0</v>
      </c>
      <c r="M902" s="1170" t="e">
        <f t="shared" si="207"/>
        <v>#DIV/0!</v>
      </c>
    </row>
    <row r="903" spans="1:13" ht="15">
      <c r="A903" s="79"/>
      <c r="C903" s="977" t="s">
        <v>124</v>
      </c>
      <c r="D903" s="945" t="s">
        <v>4144</v>
      </c>
      <c r="E903" s="1065"/>
      <c r="F903" s="1065"/>
      <c r="G903" s="1169" t="e">
        <f t="shared" si="205"/>
        <v>#DIV/0!</v>
      </c>
      <c r="H903" s="1063"/>
      <c r="I903" s="1063"/>
      <c r="J903" s="1169" t="e">
        <f t="shared" si="206"/>
        <v>#DIV/0!</v>
      </c>
      <c r="K903" s="1027">
        <f t="shared" si="208"/>
        <v>0</v>
      </c>
      <c r="L903" s="1027">
        <f t="shared" si="209"/>
        <v>0</v>
      </c>
      <c r="M903" s="1170" t="e">
        <f t="shared" si="207"/>
        <v>#DIV/0!</v>
      </c>
    </row>
    <row r="904" spans="1:13" ht="15">
      <c r="A904" s="79"/>
      <c r="C904" s="977" t="s">
        <v>125</v>
      </c>
      <c r="D904" s="963" t="s">
        <v>3803</v>
      </c>
      <c r="E904" s="1065"/>
      <c r="F904" s="1065"/>
      <c r="G904" s="1169" t="e">
        <f t="shared" si="205"/>
        <v>#DIV/0!</v>
      </c>
      <c r="H904" s="1063"/>
      <c r="I904" s="1063"/>
      <c r="J904" s="1169" t="e">
        <f t="shared" si="206"/>
        <v>#DIV/0!</v>
      </c>
      <c r="K904" s="1027">
        <f t="shared" si="208"/>
        <v>0</v>
      </c>
      <c r="L904" s="1027">
        <f t="shared" si="209"/>
        <v>0</v>
      </c>
      <c r="M904" s="1170" t="e">
        <f t="shared" si="207"/>
        <v>#DIV/0!</v>
      </c>
    </row>
    <row r="905" spans="1:13" ht="15">
      <c r="A905" s="79"/>
      <c r="C905" s="977" t="s">
        <v>126</v>
      </c>
      <c r="D905" s="945" t="s">
        <v>4145</v>
      </c>
      <c r="E905" s="1065"/>
      <c r="F905" s="1065"/>
      <c r="G905" s="1169" t="e">
        <f t="shared" si="205"/>
        <v>#DIV/0!</v>
      </c>
      <c r="H905" s="1063"/>
      <c r="I905" s="1063"/>
      <c r="J905" s="1169" t="e">
        <f t="shared" si="206"/>
        <v>#DIV/0!</v>
      </c>
      <c r="K905" s="1027">
        <f t="shared" si="208"/>
        <v>0</v>
      </c>
      <c r="L905" s="1027">
        <f t="shared" si="209"/>
        <v>0</v>
      </c>
      <c r="M905" s="1170" t="e">
        <f t="shared" si="207"/>
        <v>#DIV/0!</v>
      </c>
    </row>
    <row r="906" spans="1:13" ht="15">
      <c r="A906" s="79"/>
      <c r="C906" s="977" t="s">
        <v>127</v>
      </c>
      <c r="D906" s="962" t="s">
        <v>4146</v>
      </c>
      <c r="E906" s="1062"/>
      <c r="F906" s="1062"/>
      <c r="G906" s="1169" t="e">
        <f t="shared" si="205"/>
        <v>#DIV/0!</v>
      </c>
      <c r="H906" s="1096"/>
      <c r="I906" s="1096"/>
      <c r="J906" s="1169" t="e">
        <f t="shared" si="206"/>
        <v>#DIV/0!</v>
      </c>
      <c r="K906" s="1027">
        <f t="shared" si="208"/>
        <v>0</v>
      </c>
      <c r="L906" s="1027">
        <f t="shared" si="209"/>
        <v>0</v>
      </c>
      <c r="M906" s="1170" t="e">
        <f t="shared" si="207"/>
        <v>#DIV/0!</v>
      </c>
    </row>
    <row r="907" spans="1:13" ht="25.5">
      <c r="A907" s="79"/>
      <c r="C907" s="977" t="s">
        <v>2139</v>
      </c>
      <c r="D907" s="962" t="s">
        <v>4147</v>
      </c>
      <c r="E907" s="1062"/>
      <c r="F907" s="1062"/>
      <c r="G907" s="1169" t="e">
        <f t="shared" si="205"/>
        <v>#DIV/0!</v>
      </c>
      <c r="H907" s="1096"/>
      <c r="I907" s="1096"/>
      <c r="J907" s="1169" t="e">
        <f t="shared" si="206"/>
        <v>#DIV/0!</v>
      </c>
      <c r="K907" s="1027">
        <f t="shared" si="208"/>
        <v>0</v>
      </c>
      <c r="L907" s="1027">
        <f t="shared" si="209"/>
        <v>0</v>
      </c>
      <c r="M907" s="1170" t="e">
        <f t="shared" si="207"/>
        <v>#DIV/0!</v>
      </c>
    </row>
    <row r="908" spans="1:13" ht="15">
      <c r="A908" s="79"/>
      <c r="C908" s="977" t="s">
        <v>128</v>
      </c>
      <c r="D908" s="962" t="s">
        <v>4148</v>
      </c>
      <c r="E908" s="1062"/>
      <c r="F908" s="1062"/>
      <c r="G908" s="1169" t="e">
        <f t="shared" si="205"/>
        <v>#DIV/0!</v>
      </c>
      <c r="H908" s="1096"/>
      <c r="I908" s="1096"/>
      <c r="J908" s="1169" t="e">
        <f t="shared" si="206"/>
        <v>#DIV/0!</v>
      </c>
      <c r="K908" s="1027">
        <f t="shared" si="208"/>
        <v>0</v>
      </c>
      <c r="L908" s="1027">
        <f t="shared" si="209"/>
        <v>0</v>
      </c>
      <c r="M908" s="1170" t="e">
        <f t="shared" si="207"/>
        <v>#DIV/0!</v>
      </c>
    </row>
    <row r="909" spans="1:13" ht="15">
      <c r="A909" s="79"/>
      <c r="C909" s="977" t="s">
        <v>2140</v>
      </c>
      <c r="D909" s="962" t="s">
        <v>4149</v>
      </c>
      <c r="E909" s="1062"/>
      <c r="F909" s="1062"/>
      <c r="G909" s="1169" t="e">
        <f t="shared" si="205"/>
        <v>#DIV/0!</v>
      </c>
      <c r="H909" s="1096"/>
      <c r="I909" s="1096"/>
      <c r="J909" s="1169" t="e">
        <f t="shared" si="206"/>
        <v>#DIV/0!</v>
      </c>
      <c r="K909" s="1027">
        <f t="shared" si="208"/>
        <v>0</v>
      </c>
      <c r="L909" s="1027">
        <f t="shared" si="209"/>
        <v>0</v>
      </c>
      <c r="M909" s="1170" t="e">
        <f t="shared" si="207"/>
        <v>#DIV/0!</v>
      </c>
    </row>
    <row r="910" spans="1:13" ht="25.5">
      <c r="A910" s="79"/>
      <c r="C910" s="977" t="s">
        <v>2141</v>
      </c>
      <c r="D910" s="945" t="s">
        <v>4150</v>
      </c>
      <c r="E910" s="1065"/>
      <c r="F910" s="1065"/>
      <c r="G910" s="1169" t="e">
        <f t="shared" si="205"/>
        <v>#DIV/0!</v>
      </c>
      <c r="H910" s="1063"/>
      <c r="I910" s="1063"/>
      <c r="J910" s="1169" t="e">
        <f t="shared" si="206"/>
        <v>#DIV/0!</v>
      </c>
      <c r="K910" s="1027">
        <f t="shared" si="208"/>
        <v>0</v>
      </c>
      <c r="L910" s="1027">
        <f t="shared" si="209"/>
        <v>0</v>
      </c>
      <c r="M910" s="1170" t="e">
        <f t="shared" si="207"/>
        <v>#DIV/0!</v>
      </c>
    </row>
    <row r="911" spans="1:13" ht="15">
      <c r="A911" s="79"/>
      <c r="C911" s="977" t="s">
        <v>129</v>
      </c>
      <c r="D911" s="945" t="s">
        <v>4151</v>
      </c>
      <c r="E911" s="1065"/>
      <c r="F911" s="1065"/>
      <c r="G911" s="1169" t="e">
        <f t="shared" si="205"/>
        <v>#DIV/0!</v>
      </c>
      <c r="H911" s="1063"/>
      <c r="I911" s="1063"/>
      <c r="J911" s="1169" t="e">
        <f t="shared" si="206"/>
        <v>#DIV/0!</v>
      </c>
      <c r="K911" s="1027">
        <f t="shared" si="208"/>
        <v>0</v>
      </c>
      <c r="L911" s="1027">
        <f t="shared" si="209"/>
        <v>0</v>
      </c>
      <c r="M911" s="1170" t="e">
        <f t="shared" si="207"/>
        <v>#DIV/0!</v>
      </c>
    </row>
    <row r="912" spans="1:13" ht="51">
      <c r="A912" s="79"/>
      <c r="C912" s="977" t="s">
        <v>2142</v>
      </c>
      <c r="D912" s="945" t="s">
        <v>4152</v>
      </c>
      <c r="E912" s="1065"/>
      <c r="F912" s="1065"/>
      <c r="G912" s="1169" t="e">
        <f t="shared" si="205"/>
        <v>#DIV/0!</v>
      </c>
      <c r="H912" s="1063"/>
      <c r="I912" s="1063"/>
      <c r="J912" s="1169" t="e">
        <f t="shared" si="206"/>
        <v>#DIV/0!</v>
      </c>
      <c r="K912" s="1027">
        <f t="shared" si="208"/>
        <v>0</v>
      </c>
      <c r="L912" s="1027">
        <f t="shared" si="209"/>
        <v>0</v>
      </c>
      <c r="M912" s="1170" t="e">
        <f t="shared" si="207"/>
        <v>#DIV/0!</v>
      </c>
    </row>
    <row r="913" spans="1:13" ht="15">
      <c r="A913" s="79"/>
      <c r="C913" s="977" t="s">
        <v>1859</v>
      </c>
      <c r="D913" s="1040" t="s">
        <v>3859</v>
      </c>
      <c r="E913" s="1065"/>
      <c r="F913" s="1065"/>
      <c r="G913" s="1169" t="e">
        <f t="shared" si="205"/>
        <v>#DIV/0!</v>
      </c>
      <c r="H913" s="1063"/>
      <c r="I913" s="1063"/>
      <c r="J913" s="1169" t="e">
        <f t="shared" si="206"/>
        <v>#DIV/0!</v>
      </c>
      <c r="K913" s="1027">
        <f t="shared" si="208"/>
        <v>0</v>
      </c>
      <c r="L913" s="1027">
        <f t="shared" si="209"/>
        <v>0</v>
      </c>
      <c r="M913" s="1170" t="e">
        <f t="shared" si="207"/>
        <v>#DIV/0!</v>
      </c>
    </row>
    <row r="914" spans="1:13" ht="15">
      <c r="A914" s="79"/>
      <c r="C914" s="977" t="s">
        <v>1915</v>
      </c>
      <c r="D914" s="940" t="s">
        <v>3913</v>
      </c>
      <c r="E914" s="1065"/>
      <c r="F914" s="1065"/>
      <c r="G914" s="1169" t="e">
        <f t="shared" si="205"/>
        <v>#DIV/0!</v>
      </c>
      <c r="H914" s="1063">
        <v>9</v>
      </c>
      <c r="I914" s="1063">
        <v>2</v>
      </c>
      <c r="J914" s="1169">
        <f t="shared" si="206"/>
        <v>22.222222222222221</v>
      </c>
      <c r="K914" s="1027">
        <f t="shared" si="208"/>
        <v>9</v>
      </c>
      <c r="L914" s="1027">
        <f t="shared" si="209"/>
        <v>2</v>
      </c>
      <c r="M914" s="1170">
        <f t="shared" si="207"/>
        <v>22.222222222222221</v>
      </c>
    </row>
    <row r="915" spans="1:13" ht="15">
      <c r="A915" s="79"/>
      <c r="C915" s="977" t="s">
        <v>2056</v>
      </c>
      <c r="D915" s="945" t="s">
        <v>4061</v>
      </c>
      <c r="E915" s="1065"/>
      <c r="F915" s="1065"/>
      <c r="G915" s="1169" t="e">
        <f t="shared" si="205"/>
        <v>#DIV/0!</v>
      </c>
      <c r="H915" s="1063">
        <v>7</v>
      </c>
      <c r="I915" s="1063">
        <v>4</v>
      </c>
      <c r="J915" s="1169">
        <f t="shared" si="206"/>
        <v>57.142857142857139</v>
      </c>
      <c r="K915" s="1027">
        <f t="shared" si="208"/>
        <v>7</v>
      </c>
      <c r="L915" s="1027">
        <f t="shared" si="209"/>
        <v>4</v>
      </c>
      <c r="M915" s="1170">
        <f t="shared" si="207"/>
        <v>57.142857142857139</v>
      </c>
    </row>
    <row r="916" spans="1:13" ht="15">
      <c r="A916" s="79"/>
      <c r="C916" s="977" t="s">
        <v>2062</v>
      </c>
      <c r="D916" s="945" t="s">
        <v>4068</v>
      </c>
      <c r="E916" s="1065"/>
      <c r="F916" s="1065"/>
      <c r="G916" s="1169" t="e">
        <f t="shared" si="205"/>
        <v>#DIV/0!</v>
      </c>
      <c r="H916" s="1063">
        <v>2</v>
      </c>
      <c r="I916" s="1063"/>
      <c r="J916" s="1169">
        <f t="shared" si="206"/>
        <v>0</v>
      </c>
      <c r="K916" s="1027">
        <f t="shared" si="208"/>
        <v>2</v>
      </c>
      <c r="L916" s="1027">
        <f t="shared" si="209"/>
        <v>0</v>
      </c>
      <c r="M916" s="1170">
        <f t="shared" si="207"/>
        <v>0</v>
      </c>
    </row>
    <row r="917" spans="1:13" ht="15">
      <c r="A917" s="79"/>
      <c r="C917" s="977" t="s">
        <v>2143</v>
      </c>
      <c r="D917" s="1040" t="s">
        <v>4153</v>
      </c>
      <c r="E917" s="1065"/>
      <c r="F917" s="1065"/>
      <c r="G917" s="1169" t="e">
        <f t="shared" si="205"/>
        <v>#DIV/0!</v>
      </c>
      <c r="H917" s="1063">
        <v>1</v>
      </c>
      <c r="I917" s="1063">
        <v>1</v>
      </c>
      <c r="J917" s="1169">
        <f t="shared" si="206"/>
        <v>100</v>
      </c>
      <c r="K917" s="1027">
        <f t="shared" si="208"/>
        <v>1</v>
      </c>
      <c r="L917" s="1027">
        <f t="shared" si="209"/>
        <v>1</v>
      </c>
      <c r="M917" s="1170">
        <f t="shared" si="207"/>
        <v>100</v>
      </c>
    </row>
    <row r="918" spans="1:13" ht="15">
      <c r="A918" s="79"/>
      <c r="C918" s="977" t="s">
        <v>1959</v>
      </c>
      <c r="D918" s="945" t="s">
        <v>3955</v>
      </c>
      <c r="E918" s="1065"/>
      <c r="F918" s="1065"/>
      <c r="G918" s="1169" t="e">
        <f t="shared" si="205"/>
        <v>#DIV/0!</v>
      </c>
      <c r="H918" s="1063">
        <v>6</v>
      </c>
      <c r="I918" s="1063">
        <v>18</v>
      </c>
      <c r="J918" s="1169">
        <f t="shared" si="206"/>
        <v>300</v>
      </c>
      <c r="K918" s="1027">
        <f t="shared" si="208"/>
        <v>6</v>
      </c>
      <c r="L918" s="1027">
        <f t="shared" si="209"/>
        <v>18</v>
      </c>
      <c r="M918" s="1170">
        <f t="shared" si="207"/>
        <v>300</v>
      </c>
    </row>
    <row r="919" spans="1:13" ht="15">
      <c r="A919" s="79"/>
      <c r="C919" s="1015" t="s">
        <v>5334</v>
      </c>
      <c r="D919" s="128" t="s">
        <v>4153</v>
      </c>
      <c r="E919" s="1089"/>
      <c r="F919" s="1089"/>
      <c r="G919" s="1169" t="e">
        <f t="shared" si="205"/>
        <v>#DIV/0!</v>
      </c>
      <c r="H919" s="1089"/>
      <c r="I919" s="1089"/>
      <c r="J919" s="1169" t="e">
        <f t="shared" si="206"/>
        <v>#DIV/0!</v>
      </c>
      <c r="K919" s="1070">
        <f t="shared" ref="K919:L925" si="210">SUM(E919,H919)</f>
        <v>0</v>
      </c>
      <c r="L919" s="1070">
        <f t="shared" si="210"/>
        <v>0</v>
      </c>
      <c r="M919" s="1170" t="e">
        <f t="shared" si="207"/>
        <v>#DIV/0!</v>
      </c>
    </row>
    <row r="920" spans="1:13" ht="15">
      <c r="A920" s="79"/>
      <c r="C920" s="84" t="s">
        <v>2695</v>
      </c>
      <c r="D920" s="945" t="s">
        <v>5335</v>
      </c>
      <c r="E920" s="1089"/>
      <c r="F920" s="1089"/>
      <c r="G920" s="1169" t="e">
        <f t="shared" ref="G920:G924" si="211">SUM(F920/E920*100)</f>
        <v>#DIV/0!</v>
      </c>
      <c r="H920" s="1089"/>
      <c r="I920" s="1089">
        <v>1</v>
      </c>
      <c r="J920" s="1169" t="e">
        <f t="shared" ref="J920:J924" si="212">SUM(I920/H920*100)</f>
        <v>#DIV/0!</v>
      </c>
      <c r="K920" s="1070">
        <f t="shared" si="210"/>
        <v>0</v>
      </c>
      <c r="L920" s="1070">
        <f t="shared" si="210"/>
        <v>1</v>
      </c>
      <c r="M920" s="1170" t="e">
        <f t="shared" ref="M920:M924" si="213">SUM(L920/K920*100)</f>
        <v>#DIV/0!</v>
      </c>
    </row>
    <row r="921" spans="1:13" ht="15">
      <c r="A921" s="79"/>
      <c r="C921" s="84" t="s">
        <v>1976</v>
      </c>
      <c r="D921" s="945" t="s">
        <v>3972</v>
      </c>
      <c r="E921" s="1089"/>
      <c r="F921" s="1089"/>
      <c r="G921" s="1169" t="e">
        <f t="shared" si="211"/>
        <v>#DIV/0!</v>
      </c>
      <c r="H921" s="1089"/>
      <c r="I921" s="1089">
        <v>1</v>
      </c>
      <c r="J921" s="1169" t="e">
        <f t="shared" si="212"/>
        <v>#DIV/0!</v>
      </c>
      <c r="K921" s="1070">
        <f t="shared" si="210"/>
        <v>0</v>
      </c>
      <c r="L921" s="1070">
        <f t="shared" si="210"/>
        <v>1</v>
      </c>
      <c r="M921" s="1170" t="e">
        <f t="shared" si="213"/>
        <v>#DIV/0!</v>
      </c>
    </row>
    <row r="922" spans="1:13" ht="15">
      <c r="A922" s="79"/>
      <c r="C922" s="84"/>
      <c r="D922" s="945"/>
      <c r="E922" s="1089"/>
      <c r="F922" s="1089"/>
      <c r="G922" s="1169" t="e">
        <f t="shared" si="211"/>
        <v>#DIV/0!</v>
      </c>
      <c r="H922" s="1089"/>
      <c r="I922" s="1089"/>
      <c r="J922" s="1169" t="e">
        <f t="shared" si="212"/>
        <v>#DIV/0!</v>
      </c>
      <c r="K922" s="1070">
        <f t="shared" si="210"/>
        <v>0</v>
      </c>
      <c r="L922" s="1070">
        <f t="shared" si="210"/>
        <v>0</v>
      </c>
      <c r="M922" s="1170" t="e">
        <f t="shared" si="213"/>
        <v>#DIV/0!</v>
      </c>
    </row>
    <row r="923" spans="1:13" ht="15">
      <c r="A923" s="79"/>
      <c r="C923" s="84"/>
      <c r="D923" s="945"/>
      <c r="E923" s="1089"/>
      <c r="F923" s="1089"/>
      <c r="G923" s="1169" t="e">
        <f t="shared" si="211"/>
        <v>#DIV/0!</v>
      </c>
      <c r="H923" s="1089"/>
      <c r="I923" s="1089"/>
      <c r="J923" s="1169" t="e">
        <f t="shared" si="212"/>
        <v>#DIV/0!</v>
      </c>
      <c r="K923" s="1070">
        <f t="shared" si="210"/>
        <v>0</v>
      </c>
      <c r="L923" s="1070">
        <f t="shared" si="210"/>
        <v>0</v>
      </c>
      <c r="M923" s="1170" t="e">
        <f t="shared" si="213"/>
        <v>#DIV/0!</v>
      </c>
    </row>
    <row r="924" spans="1:13" ht="15">
      <c r="A924" s="79"/>
      <c r="C924" s="84"/>
      <c r="D924" s="945"/>
      <c r="E924" s="1089"/>
      <c r="F924" s="1089"/>
      <c r="G924" s="1169" t="e">
        <f t="shared" si="211"/>
        <v>#DIV/0!</v>
      </c>
      <c r="H924" s="1089"/>
      <c r="I924" s="1089"/>
      <c r="J924" s="1169" t="e">
        <f t="shared" si="212"/>
        <v>#DIV/0!</v>
      </c>
      <c r="K924" s="1070">
        <f t="shared" si="210"/>
        <v>0</v>
      </c>
      <c r="L924" s="1070">
        <f t="shared" si="210"/>
        <v>0</v>
      </c>
      <c r="M924" s="1170" t="e">
        <f t="shared" si="213"/>
        <v>#DIV/0!</v>
      </c>
    </row>
    <row r="925" spans="1:13" ht="15">
      <c r="A925" s="79"/>
      <c r="C925" s="84"/>
      <c r="D925" s="945"/>
      <c r="E925" s="1089"/>
      <c r="F925" s="1089"/>
      <c r="G925" s="1169" t="e">
        <f t="shared" si="205"/>
        <v>#DIV/0!</v>
      </c>
      <c r="H925" s="1089"/>
      <c r="I925" s="1089"/>
      <c r="J925" s="1169" t="e">
        <f t="shared" si="206"/>
        <v>#DIV/0!</v>
      </c>
      <c r="K925" s="1070">
        <f t="shared" si="210"/>
        <v>0</v>
      </c>
      <c r="L925" s="1070">
        <f t="shared" si="210"/>
        <v>0</v>
      </c>
      <c r="M925" s="1170" t="e">
        <f t="shared" si="207"/>
        <v>#DIV/0!</v>
      </c>
    </row>
    <row r="926" spans="1:13" ht="15">
      <c r="E926" s="1068"/>
      <c r="F926" s="1068"/>
      <c r="G926" s="1068"/>
      <c r="H926" s="1068"/>
      <c r="I926" s="1068"/>
      <c r="J926" s="1068"/>
      <c r="K926" s="1068"/>
      <c r="L926" s="1068"/>
    </row>
    <row r="927" spans="1:13" ht="15">
      <c r="E927" s="1068"/>
      <c r="F927" s="1068"/>
      <c r="G927" s="1068"/>
      <c r="H927" s="1068"/>
      <c r="I927" s="1068"/>
      <c r="J927" s="1068"/>
      <c r="K927" s="1068"/>
      <c r="L927" s="1068"/>
    </row>
    <row r="928" spans="1:13" ht="15">
      <c r="A928" s="79" t="s">
        <v>5350</v>
      </c>
      <c r="B928" s="206" t="s">
        <v>1699</v>
      </c>
      <c r="C928" s="926"/>
      <c r="D928" s="927"/>
      <c r="E928" s="1057"/>
      <c r="F928" s="1057"/>
      <c r="G928" s="1057"/>
      <c r="H928" s="1057"/>
      <c r="I928" s="1057"/>
      <c r="J928" s="1057"/>
      <c r="K928" s="1057"/>
      <c r="L928" s="1057"/>
      <c r="M928" s="206"/>
    </row>
    <row r="929" spans="1:13" ht="15" thickBot="1">
      <c r="A929" s="79"/>
      <c r="B929" s="177" t="s">
        <v>189</v>
      </c>
      <c r="C929" s="179"/>
      <c r="D929" s="78"/>
      <c r="E929" s="1033">
        <f t="shared" ref="E929:L929" si="214">SUM(E930:E931)</f>
        <v>6912</v>
      </c>
      <c r="F929" s="1033">
        <f t="shared" si="214"/>
        <v>4924</v>
      </c>
      <c r="G929" s="1178">
        <f t="shared" ref="G929:G935" si="215">SUM(F929/E929*100)</f>
        <v>71.238425925925924</v>
      </c>
      <c r="H929" s="1033">
        <f t="shared" si="214"/>
        <v>0</v>
      </c>
      <c r="I929" s="1033">
        <f t="shared" si="214"/>
        <v>0</v>
      </c>
      <c r="J929" s="1178" t="e">
        <f t="shared" ref="J929:J935" si="216">SUM(I929/H929*100)</f>
        <v>#DIV/0!</v>
      </c>
      <c r="K929" s="1033">
        <f t="shared" si="214"/>
        <v>6912</v>
      </c>
      <c r="L929" s="1033">
        <f t="shared" si="214"/>
        <v>4924</v>
      </c>
      <c r="M929" s="1178">
        <f t="shared" ref="M929:M935" si="217">SUM(L929/K929*100)</f>
        <v>71.238425925925924</v>
      </c>
    </row>
    <row r="930" spans="1:13" ht="15.75" thickTop="1">
      <c r="A930" s="79"/>
      <c r="C930" s="925" t="s">
        <v>1758</v>
      </c>
      <c r="D930" s="1034" t="s">
        <v>3741</v>
      </c>
      <c r="E930" s="1030">
        <v>4774</v>
      </c>
      <c r="F930" s="1030">
        <v>3494</v>
      </c>
      <c r="G930" s="1169">
        <f t="shared" si="215"/>
        <v>73.188102220360278</v>
      </c>
      <c r="H930" s="1030"/>
      <c r="I930" s="1030"/>
      <c r="J930" s="1169" t="e">
        <f t="shared" si="216"/>
        <v>#DIV/0!</v>
      </c>
      <c r="K930" s="1027">
        <f>E930+H930</f>
        <v>4774</v>
      </c>
      <c r="L930" s="1027">
        <f>F930+I930</f>
        <v>3494</v>
      </c>
      <c r="M930" s="1170">
        <f t="shared" si="217"/>
        <v>73.188102220360278</v>
      </c>
    </row>
    <row r="931" spans="1:13" ht="15">
      <c r="A931" s="79"/>
      <c r="C931" s="925" t="s">
        <v>1759</v>
      </c>
      <c r="D931" s="963" t="s">
        <v>3742</v>
      </c>
      <c r="E931" s="1030">
        <v>2138</v>
      </c>
      <c r="F931" s="1030">
        <v>1430</v>
      </c>
      <c r="G931" s="1169">
        <f t="shared" si="215"/>
        <v>66.884939195509816</v>
      </c>
      <c r="H931" s="1030"/>
      <c r="I931" s="1030"/>
      <c r="J931" s="1169" t="e">
        <f t="shared" si="216"/>
        <v>#DIV/0!</v>
      </c>
      <c r="K931" s="1027">
        <f>E931+H931</f>
        <v>2138</v>
      </c>
      <c r="L931" s="1027">
        <f>F931+I931</f>
        <v>1430</v>
      </c>
      <c r="M931" s="1170">
        <f t="shared" si="217"/>
        <v>66.884939195509816</v>
      </c>
    </row>
    <row r="932" spans="1:13" ht="15">
      <c r="A932" s="79"/>
      <c r="C932" s="171"/>
      <c r="D932" s="1037"/>
      <c r="E932" s="1070"/>
      <c r="F932" s="1070"/>
      <c r="G932" s="1169" t="e">
        <f t="shared" si="215"/>
        <v>#DIV/0!</v>
      </c>
      <c r="H932" s="1070"/>
      <c r="I932" s="1070"/>
      <c r="J932" s="1169" t="e">
        <f t="shared" si="216"/>
        <v>#DIV/0!</v>
      </c>
      <c r="K932" s="1070">
        <f t="shared" ref="K932:L935" si="218">SUM(E932,H932)</f>
        <v>0</v>
      </c>
      <c r="L932" s="1070">
        <f t="shared" si="218"/>
        <v>0</v>
      </c>
      <c r="M932" s="1170" t="e">
        <f t="shared" si="217"/>
        <v>#DIV/0!</v>
      </c>
    </row>
    <row r="933" spans="1:13" ht="15">
      <c r="A933" s="79"/>
      <c r="C933" s="171"/>
      <c r="D933" s="1037"/>
      <c r="E933" s="1070"/>
      <c r="F933" s="1070"/>
      <c r="G933" s="1169" t="e">
        <f t="shared" si="215"/>
        <v>#DIV/0!</v>
      </c>
      <c r="H933" s="1070"/>
      <c r="I933" s="1070"/>
      <c r="J933" s="1169" t="e">
        <f t="shared" si="216"/>
        <v>#DIV/0!</v>
      </c>
      <c r="K933" s="1070">
        <f t="shared" si="218"/>
        <v>0</v>
      </c>
      <c r="L933" s="1070">
        <f t="shared" si="218"/>
        <v>0</v>
      </c>
      <c r="M933" s="1170" t="e">
        <f t="shared" si="217"/>
        <v>#DIV/0!</v>
      </c>
    </row>
    <row r="934" spans="1:13" ht="15">
      <c r="A934" s="79"/>
      <c r="C934" s="171"/>
      <c r="D934" s="1037"/>
      <c r="E934" s="1070"/>
      <c r="F934" s="1070"/>
      <c r="G934" s="1169" t="e">
        <f t="shared" si="215"/>
        <v>#DIV/0!</v>
      </c>
      <c r="H934" s="1070"/>
      <c r="I934" s="1070"/>
      <c r="J934" s="1169" t="e">
        <f t="shared" si="216"/>
        <v>#DIV/0!</v>
      </c>
      <c r="K934" s="1070">
        <f t="shared" si="218"/>
        <v>0</v>
      </c>
      <c r="L934" s="1070">
        <f t="shared" si="218"/>
        <v>0</v>
      </c>
      <c r="M934" s="1170" t="e">
        <f t="shared" si="217"/>
        <v>#DIV/0!</v>
      </c>
    </row>
    <row r="935" spans="1:13" ht="15">
      <c r="A935" s="79"/>
      <c r="B935" s="149"/>
      <c r="C935" s="171"/>
      <c r="D935" s="80"/>
      <c r="E935" s="1070"/>
      <c r="F935" s="1070"/>
      <c r="G935" s="1169" t="e">
        <f t="shared" si="215"/>
        <v>#DIV/0!</v>
      </c>
      <c r="H935" s="1070"/>
      <c r="I935" s="1070"/>
      <c r="J935" s="1169" t="e">
        <f t="shared" si="216"/>
        <v>#DIV/0!</v>
      </c>
      <c r="K935" s="1070">
        <f t="shared" si="218"/>
        <v>0</v>
      </c>
      <c r="L935" s="1070">
        <f t="shared" si="218"/>
        <v>0</v>
      </c>
      <c r="M935" s="1170" t="e">
        <f t="shared" si="217"/>
        <v>#DIV/0!</v>
      </c>
    </row>
    <row r="936" spans="1:13" ht="15">
      <c r="A936" s="79"/>
      <c r="E936" s="1068"/>
      <c r="F936" s="1068"/>
      <c r="G936" s="1068"/>
      <c r="H936" s="1068"/>
      <c r="I936" s="1068"/>
      <c r="J936" s="1068"/>
      <c r="K936" s="1068"/>
      <c r="L936" s="1068"/>
    </row>
    <row r="937" spans="1:13" ht="15">
      <c r="A937" s="79"/>
      <c r="B937" s="206" t="s">
        <v>1698</v>
      </c>
      <c r="C937" s="926"/>
      <c r="D937" s="927"/>
      <c r="E937" s="1057"/>
      <c r="F937" s="1057"/>
      <c r="G937" s="1057"/>
      <c r="H937" s="1057"/>
      <c r="I937" s="1057"/>
      <c r="J937" s="1057"/>
      <c r="K937" s="1057"/>
      <c r="L937" s="1057"/>
      <c r="M937" s="206"/>
    </row>
    <row r="938" spans="1:13" ht="14.25">
      <c r="A938" s="79"/>
      <c r="B938" s="177" t="s">
        <v>188</v>
      </c>
      <c r="C938" s="178"/>
      <c r="D938" s="78"/>
      <c r="E938" s="1028">
        <f>SUM(E973,E939)</f>
        <v>39852</v>
      </c>
      <c r="F938" s="1028">
        <f>SUM(F973,F939)</f>
        <v>28789</v>
      </c>
      <c r="G938" s="1178">
        <f t="shared" ref="G938:G1005" si="219">SUM(F938/E938*100)</f>
        <v>72.239787212686949</v>
      </c>
      <c r="H938" s="1028">
        <f>SUM(H973,H939)</f>
        <v>6809</v>
      </c>
      <c r="I938" s="1028">
        <f>SUM(I973,I939)</f>
        <v>4112</v>
      </c>
      <c r="J938" s="1178">
        <f t="shared" ref="J938:J1005" si="220">SUM(I938/H938*100)</f>
        <v>60.390659421354087</v>
      </c>
      <c r="K938" s="1028">
        <f>SUM(K973,K939)</f>
        <v>46661</v>
      </c>
      <c r="L938" s="1028">
        <f>SUM(L973,L939)</f>
        <v>32897</v>
      </c>
      <c r="M938" s="1178">
        <f t="shared" ref="M938:M1005" si="221">SUM(L938/K938*100)</f>
        <v>70.502132401791656</v>
      </c>
    </row>
    <row r="939" spans="1:13" ht="14.25">
      <c r="A939" s="79"/>
      <c r="B939" s="177" t="s">
        <v>186</v>
      </c>
      <c r="C939" s="178"/>
      <c r="D939" s="78"/>
      <c r="E939" s="1061">
        <f>SUM(E940:E972)</f>
        <v>55</v>
      </c>
      <c r="F939" s="1061">
        <f>SUM(F940:F972)</f>
        <v>61</v>
      </c>
      <c r="G939" s="1170">
        <f t="shared" si="219"/>
        <v>110.90909090909091</v>
      </c>
      <c r="H939" s="1061">
        <f>SUM(H940:H972)</f>
        <v>68</v>
      </c>
      <c r="I939" s="1061">
        <f>SUM(I940:I972)</f>
        <v>35</v>
      </c>
      <c r="J939" s="1170">
        <f t="shared" si="220"/>
        <v>51.470588235294116</v>
      </c>
      <c r="K939" s="1061">
        <f>SUM(K940:K972)</f>
        <v>123</v>
      </c>
      <c r="L939" s="1061">
        <f>SUM(L940:L972)</f>
        <v>96</v>
      </c>
      <c r="M939" s="1170">
        <f t="shared" si="221"/>
        <v>78.048780487804876</v>
      </c>
    </row>
    <row r="940" spans="1:13" ht="15">
      <c r="A940" s="79"/>
      <c r="B940" s="177"/>
      <c r="C940" s="925" t="s">
        <v>2144</v>
      </c>
      <c r="D940" s="963" t="s">
        <v>4154</v>
      </c>
      <c r="E940" s="1030">
        <v>6</v>
      </c>
      <c r="F940" s="1030">
        <v>13</v>
      </c>
      <c r="G940" s="1169">
        <f t="shared" si="219"/>
        <v>216.66666666666666</v>
      </c>
      <c r="H940" s="1065">
        <v>1</v>
      </c>
      <c r="I940" s="1065"/>
      <c r="J940" s="1169">
        <f t="shared" si="220"/>
        <v>0</v>
      </c>
      <c r="K940" s="1059">
        <f t="shared" ref="K940:K972" si="222">E940+H940</f>
        <v>7</v>
      </c>
      <c r="L940" s="1059">
        <f t="shared" ref="L940:L972" si="223">F940+I940</f>
        <v>13</v>
      </c>
      <c r="M940" s="1170">
        <f t="shared" si="221"/>
        <v>185.71428571428572</v>
      </c>
    </row>
    <row r="941" spans="1:13" ht="15">
      <c r="A941" s="79"/>
      <c r="C941" s="925" t="s">
        <v>2145</v>
      </c>
      <c r="D941" s="963" t="s">
        <v>4155</v>
      </c>
      <c r="E941" s="1065">
        <v>31</v>
      </c>
      <c r="F941" s="1065">
        <v>19</v>
      </c>
      <c r="G941" s="1169">
        <f t="shared" si="219"/>
        <v>61.29032258064516</v>
      </c>
      <c r="H941" s="1063">
        <v>11</v>
      </c>
      <c r="I941" s="1063">
        <v>11</v>
      </c>
      <c r="J941" s="1169">
        <f t="shared" si="220"/>
        <v>100</v>
      </c>
      <c r="K941" s="1059">
        <f t="shared" si="222"/>
        <v>42</v>
      </c>
      <c r="L941" s="1059">
        <f t="shared" si="223"/>
        <v>30</v>
      </c>
      <c r="M941" s="1170">
        <f t="shared" si="221"/>
        <v>71.428571428571431</v>
      </c>
    </row>
    <row r="942" spans="1:13" ht="15">
      <c r="A942" s="79"/>
      <c r="C942" s="925" t="s">
        <v>2146</v>
      </c>
      <c r="D942" s="963" t="s">
        <v>4156</v>
      </c>
      <c r="E942" s="1065">
        <v>8</v>
      </c>
      <c r="F942" s="1065">
        <v>18</v>
      </c>
      <c r="G942" s="1169">
        <f t="shared" si="219"/>
        <v>225</v>
      </c>
      <c r="H942" s="1065"/>
      <c r="I942" s="1065">
        <v>1</v>
      </c>
      <c r="J942" s="1169" t="e">
        <f t="shared" si="220"/>
        <v>#DIV/0!</v>
      </c>
      <c r="K942" s="1059">
        <f t="shared" si="222"/>
        <v>8</v>
      </c>
      <c r="L942" s="1059">
        <f t="shared" si="223"/>
        <v>19</v>
      </c>
      <c r="M942" s="1170">
        <f t="shared" si="221"/>
        <v>237.5</v>
      </c>
    </row>
    <row r="943" spans="1:13" ht="15">
      <c r="A943" s="79"/>
      <c r="C943" s="925" t="s">
        <v>2147</v>
      </c>
      <c r="D943" s="963" t="s">
        <v>4157</v>
      </c>
      <c r="E943" s="1065"/>
      <c r="F943" s="1065"/>
      <c r="G943" s="1169" t="e">
        <f t="shared" si="219"/>
        <v>#DIV/0!</v>
      </c>
      <c r="H943" s="1063"/>
      <c r="I943" s="1063">
        <v>3</v>
      </c>
      <c r="J943" s="1169" t="e">
        <f t="shared" si="220"/>
        <v>#DIV/0!</v>
      </c>
      <c r="K943" s="1059">
        <f t="shared" si="222"/>
        <v>0</v>
      </c>
      <c r="L943" s="1059">
        <f t="shared" si="223"/>
        <v>3</v>
      </c>
      <c r="M943" s="1170" t="e">
        <f t="shared" si="221"/>
        <v>#DIV/0!</v>
      </c>
    </row>
    <row r="944" spans="1:13" ht="15">
      <c r="A944" s="79"/>
      <c r="C944" s="925" t="s">
        <v>2148</v>
      </c>
      <c r="D944" s="963" t="s">
        <v>4158</v>
      </c>
      <c r="E944" s="1065"/>
      <c r="F944" s="1065"/>
      <c r="G944" s="1169" t="e">
        <f t="shared" si="219"/>
        <v>#DIV/0!</v>
      </c>
      <c r="H944" s="1063">
        <v>11</v>
      </c>
      <c r="I944" s="1063">
        <v>3</v>
      </c>
      <c r="J944" s="1169">
        <f t="shared" si="220"/>
        <v>27.27272727272727</v>
      </c>
      <c r="K944" s="1059">
        <f t="shared" si="222"/>
        <v>11</v>
      </c>
      <c r="L944" s="1059">
        <f t="shared" si="223"/>
        <v>3</v>
      </c>
      <c r="M944" s="1170">
        <f t="shared" si="221"/>
        <v>27.27272727272727</v>
      </c>
    </row>
    <row r="945" spans="1:13" ht="26.25">
      <c r="A945" s="79"/>
      <c r="C945" s="925" t="s">
        <v>2149</v>
      </c>
      <c r="D945" s="963" t="s">
        <v>4159</v>
      </c>
      <c r="E945" s="1065"/>
      <c r="F945" s="1065"/>
      <c r="G945" s="1169" t="e">
        <f t="shared" si="219"/>
        <v>#DIV/0!</v>
      </c>
      <c r="H945" s="1063">
        <v>34</v>
      </c>
      <c r="I945" s="1063">
        <v>7</v>
      </c>
      <c r="J945" s="1169">
        <f t="shared" si="220"/>
        <v>20.588235294117645</v>
      </c>
      <c r="K945" s="1059">
        <f t="shared" si="222"/>
        <v>34</v>
      </c>
      <c r="L945" s="1059">
        <f t="shared" si="223"/>
        <v>7</v>
      </c>
      <c r="M945" s="1170">
        <f t="shared" si="221"/>
        <v>20.588235294117645</v>
      </c>
    </row>
    <row r="946" spans="1:13" ht="15">
      <c r="A946" s="79"/>
      <c r="C946" s="925" t="s">
        <v>2150</v>
      </c>
      <c r="D946" s="963" t="s">
        <v>4160</v>
      </c>
      <c r="E946" s="1065">
        <v>1</v>
      </c>
      <c r="F946" s="1065">
        <v>3</v>
      </c>
      <c r="G946" s="1169">
        <f t="shared" si="219"/>
        <v>300</v>
      </c>
      <c r="H946" s="1065"/>
      <c r="I946" s="1065"/>
      <c r="J946" s="1169" t="e">
        <f t="shared" si="220"/>
        <v>#DIV/0!</v>
      </c>
      <c r="K946" s="1059">
        <f t="shared" si="222"/>
        <v>1</v>
      </c>
      <c r="L946" s="1059">
        <f t="shared" si="223"/>
        <v>3</v>
      </c>
      <c r="M946" s="1170">
        <f t="shared" si="221"/>
        <v>300</v>
      </c>
    </row>
    <row r="947" spans="1:13" ht="15">
      <c r="A947" s="79"/>
      <c r="C947" s="925" t="s">
        <v>2151</v>
      </c>
      <c r="D947" s="963" t="s">
        <v>4161</v>
      </c>
      <c r="E947" s="1065">
        <v>1</v>
      </c>
      <c r="F947" s="1065">
        <v>2</v>
      </c>
      <c r="G947" s="1169">
        <f t="shared" si="219"/>
        <v>200</v>
      </c>
      <c r="H947" s="1065"/>
      <c r="I947" s="1065"/>
      <c r="J947" s="1169" t="e">
        <f t="shared" si="220"/>
        <v>#DIV/0!</v>
      </c>
      <c r="K947" s="1059">
        <f t="shared" si="222"/>
        <v>1</v>
      </c>
      <c r="L947" s="1059">
        <f t="shared" si="223"/>
        <v>2</v>
      </c>
      <c r="M947" s="1170">
        <f t="shared" si="221"/>
        <v>200</v>
      </c>
    </row>
    <row r="948" spans="1:13" ht="15">
      <c r="A948" s="79"/>
      <c r="C948" s="925" t="s">
        <v>2152</v>
      </c>
      <c r="D948" s="963" t="s">
        <v>4162</v>
      </c>
      <c r="E948" s="1065">
        <v>3</v>
      </c>
      <c r="F948" s="1065">
        <v>1</v>
      </c>
      <c r="G948" s="1169">
        <f t="shared" si="219"/>
        <v>33.333333333333329</v>
      </c>
      <c r="H948" s="1065"/>
      <c r="I948" s="1065"/>
      <c r="J948" s="1169" t="e">
        <f t="shared" si="220"/>
        <v>#DIV/0!</v>
      </c>
      <c r="K948" s="1059">
        <f t="shared" si="222"/>
        <v>3</v>
      </c>
      <c r="L948" s="1059">
        <f t="shared" si="223"/>
        <v>1</v>
      </c>
      <c r="M948" s="1170">
        <f t="shared" si="221"/>
        <v>33.333333333333329</v>
      </c>
    </row>
    <row r="949" spans="1:13" ht="15">
      <c r="A949" s="79"/>
      <c r="C949" s="925" t="s">
        <v>2153</v>
      </c>
      <c r="D949" s="1035" t="s">
        <v>4163</v>
      </c>
      <c r="E949" s="1065"/>
      <c r="F949" s="1065"/>
      <c r="G949" s="1169" t="e">
        <f t="shared" si="219"/>
        <v>#DIV/0!</v>
      </c>
      <c r="H949" s="1063">
        <v>1</v>
      </c>
      <c r="I949" s="1063">
        <v>2</v>
      </c>
      <c r="J949" s="1169">
        <f t="shared" si="220"/>
        <v>200</v>
      </c>
      <c r="K949" s="1059">
        <f t="shared" si="222"/>
        <v>1</v>
      </c>
      <c r="L949" s="1059">
        <f t="shared" si="223"/>
        <v>2</v>
      </c>
      <c r="M949" s="1170">
        <f t="shared" si="221"/>
        <v>200</v>
      </c>
    </row>
    <row r="950" spans="1:13" ht="15">
      <c r="A950" s="79"/>
      <c r="C950" s="925" t="s">
        <v>2154</v>
      </c>
      <c r="D950" s="1035" t="s">
        <v>4164</v>
      </c>
      <c r="E950" s="1065">
        <v>3</v>
      </c>
      <c r="F950" s="1065">
        <v>2</v>
      </c>
      <c r="G950" s="1169">
        <f t="shared" si="219"/>
        <v>66.666666666666657</v>
      </c>
      <c r="H950" s="1063">
        <v>2</v>
      </c>
      <c r="I950" s="1063"/>
      <c r="J950" s="1169">
        <f t="shared" si="220"/>
        <v>0</v>
      </c>
      <c r="K950" s="1059">
        <f t="shared" si="222"/>
        <v>5</v>
      </c>
      <c r="L950" s="1059">
        <f t="shared" si="223"/>
        <v>2</v>
      </c>
      <c r="M950" s="1170">
        <f t="shared" si="221"/>
        <v>40</v>
      </c>
    </row>
    <row r="951" spans="1:13" ht="15">
      <c r="A951" s="79"/>
      <c r="C951" s="925" t="s">
        <v>2155</v>
      </c>
      <c r="D951" s="963" t="s">
        <v>4165</v>
      </c>
      <c r="E951" s="1030"/>
      <c r="F951" s="1030"/>
      <c r="G951" s="1169" t="e">
        <f t="shared" si="219"/>
        <v>#DIV/0!</v>
      </c>
      <c r="H951" s="1065"/>
      <c r="I951" s="1065"/>
      <c r="J951" s="1169" t="e">
        <f t="shared" si="220"/>
        <v>#DIV/0!</v>
      </c>
      <c r="K951" s="1059">
        <f t="shared" si="222"/>
        <v>0</v>
      </c>
      <c r="L951" s="1059">
        <f t="shared" si="223"/>
        <v>0</v>
      </c>
      <c r="M951" s="1170" t="e">
        <f t="shared" si="221"/>
        <v>#DIV/0!</v>
      </c>
    </row>
    <row r="952" spans="1:13" ht="15">
      <c r="A952" s="79"/>
      <c r="C952" s="925" t="s">
        <v>2156</v>
      </c>
      <c r="D952" s="1035" t="s">
        <v>4166</v>
      </c>
      <c r="E952" s="1065"/>
      <c r="F952" s="1065"/>
      <c r="G952" s="1169" t="e">
        <f t="shared" si="219"/>
        <v>#DIV/0!</v>
      </c>
      <c r="H952" s="1065"/>
      <c r="I952" s="1065">
        <v>1</v>
      </c>
      <c r="J952" s="1169" t="e">
        <f t="shared" si="220"/>
        <v>#DIV/0!</v>
      </c>
      <c r="K952" s="1059">
        <f t="shared" si="222"/>
        <v>0</v>
      </c>
      <c r="L952" s="1059">
        <f t="shared" si="223"/>
        <v>1</v>
      </c>
      <c r="M952" s="1170" t="e">
        <f t="shared" si="221"/>
        <v>#DIV/0!</v>
      </c>
    </row>
    <row r="953" spans="1:13" ht="15">
      <c r="A953" s="79"/>
      <c r="C953" s="925" t="s">
        <v>2157</v>
      </c>
      <c r="D953" s="943" t="s">
        <v>4167</v>
      </c>
      <c r="E953" s="1065"/>
      <c r="F953" s="1065"/>
      <c r="G953" s="1169" t="e">
        <f t="shared" si="219"/>
        <v>#DIV/0!</v>
      </c>
      <c r="H953" s="1065"/>
      <c r="I953" s="1065"/>
      <c r="J953" s="1169" t="e">
        <f t="shared" si="220"/>
        <v>#DIV/0!</v>
      </c>
      <c r="K953" s="1059">
        <f t="shared" si="222"/>
        <v>0</v>
      </c>
      <c r="L953" s="1059">
        <f t="shared" si="223"/>
        <v>0</v>
      </c>
      <c r="M953" s="1170" t="e">
        <f t="shared" si="221"/>
        <v>#DIV/0!</v>
      </c>
    </row>
    <row r="954" spans="1:13" ht="15">
      <c r="A954" s="79"/>
      <c r="C954" s="925" t="s">
        <v>2158</v>
      </c>
      <c r="D954" s="943" t="s">
        <v>4168</v>
      </c>
      <c r="E954" s="1065"/>
      <c r="F954" s="1065"/>
      <c r="G954" s="1169" t="e">
        <f t="shared" si="219"/>
        <v>#DIV/0!</v>
      </c>
      <c r="H954" s="1065"/>
      <c r="I954" s="1065"/>
      <c r="J954" s="1169" t="e">
        <f t="shared" si="220"/>
        <v>#DIV/0!</v>
      </c>
      <c r="K954" s="1059">
        <f t="shared" si="222"/>
        <v>0</v>
      </c>
      <c r="L954" s="1059">
        <f t="shared" si="223"/>
        <v>0</v>
      </c>
      <c r="M954" s="1170" t="e">
        <f t="shared" si="221"/>
        <v>#DIV/0!</v>
      </c>
    </row>
    <row r="955" spans="1:13" ht="15">
      <c r="A955" s="79"/>
      <c r="C955" s="925" t="s">
        <v>2159</v>
      </c>
      <c r="D955" s="943" t="s">
        <v>4169</v>
      </c>
      <c r="E955" s="1065"/>
      <c r="F955" s="1065"/>
      <c r="G955" s="1169" t="e">
        <f t="shared" si="219"/>
        <v>#DIV/0!</v>
      </c>
      <c r="H955" s="1065"/>
      <c r="I955" s="1065"/>
      <c r="J955" s="1169" t="e">
        <f t="shared" si="220"/>
        <v>#DIV/0!</v>
      </c>
      <c r="K955" s="1059">
        <f t="shared" si="222"/>
        <v>0</v>
      </c>
      <c r="L955" s="1059">
        <f t="shared" si="223"/>
        <v>0</v>
      </c>
      <c r="M955" s="1170" t="e">
        <f t="shared" si="221"/>
        <v>#DIV/0!</v>
      </c>
    </row>
    <row r="956" spans="1:13" ht="15">
      <c r="A956" s="79"/>
      <c r="C956" s="925" t="s">
        <v>2160</v>
      </c>
      <c r="D956" s="943" t="s">
        <v>4170</v>
      </c>
      <c r="E956" s="1065"/>
      <c r="F956" s="1065"/>
      <c r="G956" s="1169" t="e">
        <f t="shared" si="219"/>
        <v>#DIV/0!</v>
      </c>
      <c r="H956" s="1065"/>
      <c r="I956" s="1065"/>
      <c r="J956" s="1169" t="e">
        <f t="shared" si="220"/>
        <v>#DIV/0!</v>
      </c>
      <c r="K956" s="1059">
        <f t="shared" si="222"/>
        <v>0</v>
      </c>
      <c r="L956" s="1059">
        <f t="shared" si="223"/>
        <v>0</v>
      </c>
      <c r="M956" s="1170" t="e">
        <f t="shared" si="221"/>
        <v>#DIV/0!</v>
      </c>
    </row>
    <row r="957" spans="1:13" ht="15">
      <c r="A957" s="79"/>
      <c r="C957" s="925" t="s">
        <v>2161</v>
      </c>
      <c r="D957" s="943" t="s">
        <v>4171</v>
      </c>
      <c r="E957" s="1065"/>
      <c r="F957" s="1065"/>
      <c r="G957" s="1169" t="e">
        <f t="shared" si="219"/>
        <v>#DIV/0!</v>
      </c>
      <c r="H957" s="1065"/>
      <c r="I957" s="1065"/>
      <c r="J957" s="1169" t="e">
        <f t="shared" si="220"/>
        <v>#DIV/0!</v>
      </c>
      <c r="K957" s="1059">
        <f t="shared" si="222"/>
        <v>0</v>
      </c>
      <c r="L957" s="1059">
        <f t="shared" si="223"/>
        <v>0</v>
      </c>
      <c r="M957" s="1170" t="e">
        <f t="shared" si="221"/>
        <v>#DIV/0!</v>
      </c>
    </row>
    <row r="958" spans="1:13" ht="15">
      <c r="A958" s="79"/>
      <c r="C958" s="925" t="s">
        <v>2162</v>
      </c>
      <c r="D958" s="943" t="s">
        <v>4172</v>
      </c>
      <c r="E958" s="1065">
        <v>1</v>
      </c>
      <c r="F958" s="1065"/>
      <c r="G958" s="1169">
        <f t="shared" si="219"/>
        <v>0</v>
      </c>
      <c r="H958" s="1065"/>
      <c r="I958" s="1065"/>
      <c r="J958" s="1169" t="e">
        <f t="shared" si="220"/>
        <v>#DIV/0!</v>
      </c>
      <c r="K958" s="1059">
        <f t="shared" si="222"/>
        <v>1</v>
      </c>
      <c r="L958" s="1059">
        <f t="shared" si="223"/>
        <v>0</v>
      </c>
      <c r="M958" s="1170">
        <f t="shared" si="221"/>
        <v>0</v>
      </c>
    </row>
    <row r="959" spans="1:13" ht="15">
      <c r="A959" s="79"/>
      <c r="C959" s="925" t="s">
        <v>2163</v>
      </c>
      <c r="D959" s="943" t="s">
        <v>4173</v>
      </c>
      <c r="E959" s="1065"/>
      <c r="F959" s="1065"/>
      <c r="G959" s="1169" t="e">
        <f t="shared" si="219"/>
        <v>#DIV/0!</v>
      </c>
      <c r="H959" s="1063">
        <v>5</v>
      </c>
      <c r="I959" s="1063">
        <v>5</v>
      </c>
      <c r="J959" s="1169">
        <f t="shared" si="220"/>
        <v>100</v>
      </c>
      <c r="K959" s="1059">
        <f t="shared" si="222"/>
        <v>5</v>
      </c>
      <c r="L959" s="1059">
        <f t="shared" si="223"/>
        <v>5</v>
      </c>
      <c r="M959" s="1170">
        <f t="shared" si="221"/>
        <v>100</v>
      </c>
    </row>
    <row r="960" spans="1:13" ht="15">
      <c r="A960" s="79"/>
      <c r="C960" s="925" t="s">
        <v>2164</v>
      </c>
      <c r="D960" s="943" t="s">
        <v>4174</v>
      </c>
      <c r="E960" s="1065"/>
      <c r="F960" s="1065"/>
      <c r="G960" s="1169" t="e">
        <f t="shared" si="219"/>
        <v>#DIV/0!</v>
      </c>
      <c r="H960" s="1063"/>
      <c r="I960" s="1063"/>
      <c r="J960" s="1169" t="e">
        <f t="shared" si="220"/>
        <v>#DIV/0!</v>
      </c>
      <c r="K960" s="1059">
        <f t="shared" si="222"/>
        <v>0</v>
      </c>
      <c r="L960" s="1059">
        <f t="shared" si="223"/>
        <v>0</v>
      </c>
      <c r="M960" s="1170" t="e">
        <f t="shared" si="221"/>
        <v>#DIV/0!</v>
      </c>
    </row>
    <row r="961" spans="1:13" ht="16.5" customHeight="1">
      <c r="A961" s="79"/>
      <c r="C961" s="925" t="s">
        <v>2165</v>
      </c>
      <c r="D961" s="943" t="s">
        <v>4175</v>
      </c>
      <c r="E961" s="1065"/>
      <c r="F961" s="1065"/>
      <c r="G961" s="1169" t="e">
        <f t="shared" si="219"/>
        <v>#DIV/0!</v>
      </c>
      <c r="H961" s="1063"/>
      <c r="I961" s="1063"/>
      <c r="J961" s="1169" t="e">
        <f t="shared" si="220"/>
        <v>#DIV/0!</v>
      </c>
      <c r="K961" s="1059">
        <f t="shared" si="222"/>
        <v>0</v>
      </c>
      <c r="L961" s="1059">
        <f t="shared" si="223"/>
        <v>0</v>
      </c>
      <c r="M961" s="1170" t="e">
        <f t="shared" si="221"/>
        <v>#DIV/0!</v>
      </c>
    </row>
    <row r="962" spans="1:13" ht="15">
      <c r="A962" s="79"/>
      <c r="C962" s="925" t="s">
        <v>2166</v>
      </c>
      <c r="D962" s="943" t="s">
        <v>4176</v>
      </c>
      <c r="E962" s="1065">
        <v>1</v>
      </c>
      <c r="F962" s="1065">
        <v>2</v>
      </c>
      <c r="G962" s="1169">
        <f t="shared" si="219"/>
        <v>200</v>
      </c>
      <c r="H962" s="1063">
        <v>1</v>
      </c>
      <c r="I962" s="1063"/>
      <c r="J962" s="1169">
        <f t="shared" si="220"/>
        <v>0</v>
      </c>
      <c r="K962" s="1059">
        <f t="shared" si="222"/>
        <v>2</v>
      </c>
      <c r="L962" s="1059">
        <f t="shared" si="223"/>
        <v>2</v>
      </c>
      <c r="M962" s="1170">
        <f t="shared" si="221"/>
        <v>100</v>
      </c>
    </row>
    <row r="963" spans="1:13" ht="15">
      <c r="A963" s="79"/>
      <c r="C963" s="925" t="s">
        <v>2167</v>
      </c>
      <c r="D963" s="943" t="s">
        <v>4177</v>
      </c>
      <c r="E963" s="1065"/>
      <c r="F963" s="1065"/>
      <c r="G963" s="1169" t="e">
        <f t="shared" si="219"/>
        <v>#DIV/0!</v>
      </c>
      <c r="H963" s="1063"/>
      <c r="I963" s="1063"/>
      <c r="J963" s="1169" t="e">
        <f t="shared" si="220"/>
        <v>#DIV/0!</v>
      </c>
      <c r="K963" s="1059">
        <f t="shared" si="222"/>
        <v>0</v>
      </c>
      <c r="L963" s="1059">
        <f t="shared" si="223"/>
        <v>0</v>
      </c>
      <c r="M963" s="1170" t="e">
        <f t="shared" si="221"/>
        <v>#DIV/0!</v>
      </c>
    </row>
    <row r="964" spans="1:13" ht="15">
      <c r="A964" s="79"/>
      <c r="C964" s="925" t="s">
        <v>2168</v>
      </c>
      <c r="D964" s="943" t="s">
        <v>4178</v>
      </c>
      <c r="E964" s="1065"/>
      <c r="F964" s="1065"/>
      <c r="G964" s="1169" t="e">
        <f t="shared" si="219"/>
        <v>#DIV/0!</v>
      </c>
      <c r="H964" s="1063"/>
      <c r="I964" s="1063"/>
      <c r="J964" s="1169" t="e">
        <f t="shared" si="220"/>
        <v>#DIV/0!</v>
      </c>
      <c r="K964" s="1059">
        <f t="shared" si="222"/>
        <v>0</v>
      </c>
      <c r="L964" s="1059">
        <f t="shared" si="223"/>
        <v>0</v>
      </c>
      <c r="M964" s="1170" t="e">
        <f t="shared" si="221"/>
        <v>#DIV/0!</v>
      </c>
    </row>
    <row r="965" spans="1:13" ht="15">
      <c r="A965" s="79"/>
      <c r="C965" s="925" t="s">
        <v>2169</v>
      </c>
      <c r="D965" s="943" t="s">
        <v>4179</v>
      </c>
      <c r="E965" s="1065"/>
      <c r="F965" s="1065"/>
      <c r="G965" s="1169" t="e">
        <f t="shared" si="219"/>
        <v>#DIV/0!</v>
      </c>
      <c r="H965" s="1063"/>
      <c r="I965" s="1063"/>
      <c r="J965" s="1169" t="e">
        <f t="shared" si="220"/>
        <v>#DIV/0!</v>
      </c>
      <c r="K965" s="1059">
        <f t="shared" si="222"/>
        <v>0</v>
      </c>
      <c r="L965" s="1059">
        <f t="shared" si="223"/>
        <v>0</v>
      </c>
      <c r="M965" s="1170" t="e">
        <f t="shared" si="221"/>
        <v>#DIV/0!</v>
      </c>
    </row>
    <row r="966" spans="1:13" ht="15">
      <c r="A966" s="79"/>
      <c r="C966" s="925" t="s">
        <v>2170</v>
      </c>
      <c r="D966" s="943" t="s">
        <v>4180</v>
      </c>
      <c r="E966" s="1065"/>
      <c r="F966" s="1065"/>
      <c r="G966" s="1169" t="e">
        <f t="shared" si="219"/>
        <v>#DIV/0!</v>
      </c>
      <c r="H966" s="1063"/>
      <c r="I966" s="1063"/>
      <c r="J966" s="1169" t="e">
        <f t="shared" si="220"/>
        <v>#DIV/0!</v>
      </c>
      <c r="K966" s="1059">
        <f t="shared" si="222"/>
        <v>0</v>
      </c>
      <c r="L966" s="1059">
        <f t="shared" si="223"/>
        <v>0</v>
      </c>
      <c r="M966" s="1170" t="e">
        <f t="shared" si="221"/>
        <v>#DIV/0!</v>
      </c>
    </row>
    <row r="967" spans="1:13" ht="15">
      <c r="A967" s="79"/>
      <c r="C967" s="925" t="s">
        <v>2171</v>
      </c>
      <c r="D967" s="943" t="s">
        <v>4181</v>
      </c>
      <c r="E967" s="1065"/>
      <c r="F967" s="1065"/>
      <c r="G967" s="1169" t="e">
        <f t="shared" si="219"/>
        <v>#DIV/0!</v>
      </c>
      <c r="H967" s="1063">
        <v>1</v>
      </c>
      <c r="I967" s="1063"/>
      <c r="J967" s="1169">
        <f t="shared" si="220"/>
        <v>0</v>
      </c>
      <c r="K967" s="1059">
        <f t="shared" si="222"/>
        <v>1</v>
      </c>
      <c r="L967" s="1059">
        <f t="shared" si="223"/>
        <v>0</v>
      </c>
      <c r="M967" s="1170">
        <f t="shared" si="221"/>
        <v>0</v>
      </c>
    </row>
    <row r="968" spans="1:13" ht="15">
      <c r="A968" s="79"/>
      <c r="C968" s="925" t="s">
        <v>2172</v>
      </c>
      <c r="D968" s="943" t="s">
        <v>4182</v>
      </c>
      <c r="E968" s="1097"/>
      <c r="F968" s="1097">
        <v>1</v>
      </c>
      <c r="G968" s="1171" t="e">
        <f t="shared" ref="G968:G971" si="224">SUM(F968/E968*100)</f>
        <v>#DIV/0!</v>
      </c>
      <c r="H968" s="1098">
        <v>1</v>
      </c>
      <c r="I968" s="1098">
        <v>1</v>
      </c>
      <c r="J968" s="1171">
        <f t="shared" ref="J968:J971" si="225">SUM(I968/H968*100)</f>
        <v>100</v>
      </c>
      <c r="K968" s="1099">
        <f t="shared" si="222"/>
        <v>1</v>
      </c>
      <c r="L968" s="1099">
        <f t="shared" si="223"/>
        <v>2</v>
      </c>
      <c r="M968" s="1175">
        <f t="shared" ref="M968:M971" si="226">SUM(L968/K968*100)</f>
        <v>200</v>
      </c>
    </row>
    <row r="969" spans="1:13" ht="15">
      <c r="A969" s="79"/>
      <c r="C969" s="925" t="s">
        <v>5329</v>
      </c>
      <c r="D969" s="943" t="s">
        <v>5330</v>
      </c>
      <c r="E969" s="1097"/>
      <c r="F969" s="1097"/>
      <c r="G969" s="1171" t="e">
        <f t="shared" si="224"/>
        <v>#DIV/0!</v>
      </c>
      <c r="H969" s="1098"/>
      <c r="I969" s="1098">
        <v>1</v>
      </c>
      <c r="J969" s="1171" t="e">
        <f t="shared" si="225"/>
        <v>#DIV/0!</v>
      </c>
      <c r="K969" s="1099">
        <f t="shared" si="222"/>
        <v>0</v>
      </c>
      <c r="L969" s="1099">
        <f t="shared" si="223"/>
        <v>1</v>
      </c>
      <c r="M969" s="1175" t="e">
        <f t="shared" si="226"/>
        <v>#DIV/0!</v>
      </c>
    </row>
    <row r="970" spans="1:13" ht="15">
      <c r="A970" s="79"/>
      <c r="C970" s="925"/>
      <c r="D970" s="943"/>
      <c r="E970" s="1097"/>
      <c r="F970" s="1097"/>
      <c r="G970" s="1171" t="e">
        <f t="shared" si="224"/>
        <v>#DIV/0!</v>
      </c>
      <c r="H970" s="1098"/>
      <c r="I970" s="1098"/>
      <c r="J970" s="1171" t="e">
        <f t="shared" si="225"/>
        <v>#DIV/0!</v>
      </c>
      <c r="K970" s="1099">
        <f t="shared" si="222"/>
        <v>0</v>
      </c>
      <c r="L970" s="1099">
        <f t="shared" si="223"/>
        <v>0</v>
      </c>
      <c r="M970" s="1175" t="e">
        <f t="shared" si="226"/>
        <v>#DIV/0!</v>
      </c>
    </row>
    <row r="971" spans="1:13" ht="15">
      <c r="A971" s="79"/>
      <c r="C971" s="925"/>
      <c r="D971" s="943"/>
      <c r="E971" s="1097"/>
      <c r="F971" s="1097"/>
      <c r="G971" s="1171" t="e">
        <f t="shared" si="224"/>
        <v>#DIV/0!</v>
      </c>
      <c r="H971" s="1098"/>
      <c r="I971" s="1098"/>
      <c r="J971" s="1171" t="e">
        <f t="shared" si="225"/>
        <v>#DIV/0!</v>
      </c>
      <c r="K971" s="1099">
        <f t="shared" si="222"/>
        <v>0</v>
      </c>
      <c r="L971" s="1099">
        <f t="shared" si="223"/>
        <v>0</v>
      </c>
      <c r="M971" s="1175" t="e">
        <f t="shared" si="226"/>
        <v>#DIV/0!</v>
      </c>
    </row>
    <row r="972" spans="1:13" ht="15.75" thickBot="1">
      <c r="A972" s="79"/>
      <c r="C972" s="925"/>
      <c r="D972" s="943"/>
      <c r="E972" s="1097"/>
      <c r="F972" s="1097"/>
      <c r="G972" s="1171" t="e">
        <f t="shared" si="219"/>
        <v>#DIV/0!</v>
      </c>
      <c r="H972" s="1098"/>
      <c r="I972" s="1098"/>
      <c r="J972" s="1171" t="e">
        <f t="shared" si="220"/>
        <v>#DIV/0!</v>
      </c>
      <c r="K972" s="1099">
        <f t="shared" si="222"/>
        <v>0</v>
      </c>
      <c r="L972" s="1099">
        <f t="shared" si="223"/>
        <v>0</v>
      </c>
      <c r="M972" s="1175" t="e">
        <f t="shared" si="221"/>
        <v>#DIV/0!</v>
      </c>
    </row>
    <row r="973" spans="1:13" ht="15" thickBot="1">
      <c r="A973" s="79"/>
      <c r="B973" s="181" t="s">
        <v>1697</v>
      </c>
      <c r="C973" s="180"/>
      <c r="D973" s="78"/>
      <c r="E973" s="1100">
        <f t="shared" ref="E973:L973" si="227">SUM(E974:E1052)</f>
        <v>39797</v>
      </c>
      <c r="F973" s="1100">
        <f>SUM(F974:F1060)</f>
        <v>28728</v>
      </c>
      <c r="G973" s="1179">
        <f t="shared" si="219"/>
        <v>72.186345704450076</v>
      </c>
      <c r="H973" s="1100">
        <f t="shared" si="227"/>
        <v>6741</v>
      </c>
      <c r="I973" s="1100">
        <f>SUM(I974:I1060)</f>
        <v>4077</v>
      </c>
      <c r="J973" s="1180">
        <f t="shared" si="220"/>
        <v>60.480640854472632</v>
      </c>
      <c r="K973" s="1100">
        <f t="shared" si="227"/>
        <v>46538</v>
      </c>
      <c r="L973" s="1101">
        <f t="shared" si="227"/>
        <v>32801</v>
      </c>
      <c r="M973" s="1180">
        <f t="shared" si="221"/>
        <v>70.482186600197679</v>
      </c>
    </row>
    <row r="974" spans="1:13" ht="15">
      <c r="A974" s="79"/>
      <c r="C974" s="925" t="s">
        <v>2173</v>
      </c>
      <c r="D974" s="963" t="s">
        <v>4183</v>
      </c>
      <c r="E974" s="1083">
        <v>5237</v>
      </c>
      <c r="F974" s="1083">
        <v>3720</v>
      </c>
      <c r="G974" s="1172">
        <f t="shared" si="219"/>
        <v>71.033034179873979</v>
      </c>
      <c r="H974" s="1083">
        <v>139</v>
      </c>
      <c r="I974" s="1083">
        <v>105</v>
      </c>
      <c r="J974" s="1172">
        <f t="shared" si="220"/>
        <v>75.539568345323744</v>
      </c>
      <c r="K974" s="1085">
        <f t="shared" ref="K974:K1005" si="228">E974+H974</f>
        <v>5376</v>
      </c>
      <c r="L974" s="1085">
        <f t="shared" ref="L974:L1005" si="229">F974+I974</f>
        <v>3825</v>
      </c>
      <c r="M974" s="1176">
        <f t="shared" si="221"/>
        <v>71.149553571428569</v>
      </c>
    </row>
    <row r="975" spans="1:13" ht="15">
      <c r="A975" s="79"/>
      <c r="C975" s="925" t="s">
        <v>2167</v>
      </c>
      <c r="D975" s="1035" t="s">
        <v>4177</v>
      </c>
      <c r="E975" s="1030">
        <v>256</v>
      </c>
      <c r="F975" s="1030">
        <v>158</v>
      </c>
      <c r="G975" s="1169">
        <f t="shared" si="219"/>
        <v>61.71875</v>
      </c>
      <c r="H975" s="1065"/>
      <c r="I975" s="1065"/>
      <c r="J975" s="1169" t="e">
        <f t="shared" si="220"/>
        <v>#DIV/0!</v>
      </c>
      <c r="K975" s="1027">
        <f t="shared" si="228"/>
        <v>256</v>
      </c>
      <c r="L975" s="1027">
        <f t="shared" si="229"/>
        <v>158</v>
      </c>
      <c r="M975" s="1170">
        <f t="shared" si="221"/>
        <v>61.71875</v>
      </c>
    </row>
    <row r="976" spans="1:13" ht="15">
      <c r="A976" s="79"/>
      <c r="C976" s="925" t="s">
        <v>2155</v>
      </c>
      <c r="D976" s="963" t="s">
        <v>4165</v>
      </c>
      <c r="E976" s="1030">
        <v>29</v>
      </c>
      <c r="F976" s="1030">
        <v>13</v>
      </c>
      <c r="G976" s="1169">
        <f t="shared" si="219"/>
        <v>44.827586206896555</v>
      </c>
      <c r="H976" s="1065"/>
      <c r="I976" s="1065"/>
      <c r="J976" s="1169" t="e">
        <f t="shared" si="220"/>
        <v>#DIV/0!</v>
      </c>
      <c r="K976" s="1027">
        <f t="shared" si="228"/>
        <v>29</v>
      </c>
      <c r="L976" s="1027">
        <f t="shared" si="229"/>
        <v>13</v>
      </c>
      <c r="M976" s="1170">
        <f t="shared" si="221"/>
        <v>44.827586206896555</v>
      </c>
    </row>
    <row r="977" spans="1:13" ht="15">
      <c r="A977" s="79"/>
      <c r="C977" s="925" t="s">
        <v>2117</v>
      </c>
      <c r="D977" s="963" t="s">
        <v>4120</v>
      </c>
      <c r="E977" s="1030">
        <v>6768</v>
      </c>
      <c r="F977" s="1030">
        <v>4726</v>
      </c>
      <c r="G977" s="1169">
        <f t="shared" si="219"/>
        <v>69.828605200945631</v>
      </c>
      <c r="H977" s="1030">
        <v>762</v>
      </c>
      <c r="I977" s="1030">
        <v>494</v>
      </c>
      <c r="J977" s="1169">
        <f t="shared" si="220"/>
        <v>64.829396325459328</v>
      </c>
      <c r="K977" s="1027">
        <f t="shared" si="228"/>
        <v>7530</v>
      </c>
      <c r="L977" s="1027">
        <f t="shared" si="229"/>
        <v>5220</v>
      </c>
      <c r="M977" s="1170">
        <f t="shared" si="221"/>
        <v>69.322709163346616</v>
      </c>
    </row>
    <row r="978" spans="1:13" ht="15">
      <c r="A978" s="79"/>
      <c r="C978" s="925" t="s">
        <v>2174</v>
      </c>
      <c r="D978" s="963" t="s">
        <v>4184</v>
      </c>
      <c r="E978" s="1030"/>
      <c r="F978" s="1030"/>
      <c r="G978" s="1169" t="e">
        <f t="shared" si="219"/>
        <v>#DIV/0!</v>
      </c>
      <c r="H978" s="1030"/>
      <c r="I978" s="1030"/>
      <c r="J978" s="1169" t="e">
        <f t="shared" si="220"/>
        <v>#DIV/0!</v>
      </c>
      <c r="K978" s="1027">
        <f t="shared" si="228"/>
        <v>0</v>
      </c>
      <c r="L978" s="1027">
        <f t="shared" si="229"/>
        <v>0</v>
      </c>
      <c r="M978" s="1170" t="e">
        <f t="shared" si="221"/>
        <v>#DIV/0!</v>
      </c>
    </row>
    <row r="979" spans="1:13" ht="15">
      <c r="A979" s="79"/>
      <c r="C979" s="925" t="s">
        <v>2168</v>
      </c>
      <c r="D979" s="963" t="s">
        <v>4178</v>
      </c>
      <c r="E979" s="1030">
        <v>46</v>
      </c>
      <c r="F979" s="1030">
        <v>22</v>
      </c>
      <c r="G979" s="1169">
        <f t="shared" si="219"/>
        <v>47.826086956521742</v>
      </c>
      <c r="H979" s="1065"/>
      <c r="I979" s="1065"/>
      <c r="J979" s="1169" t="e">
        <f t="shared" si="220"/>
        <v>#DIV/0!</v>
      </c>
      <c r="K979" s="1027">
        <f t="shared" si="228"/>
        <v>46</v>
      </c>
      <c r="L979" s="1027">
        <f t="shared" si="229"/>
        <v>22</v>
      </c>
      <c r="M979" s="1170">
        <f t="shared" si="221"/>
        <v>47.826086956521742</v>
      </c>
    </row>
    <row r="980" spans="1:13" ht="15">
      <c r="A980" s="79"/>
      <c r="C980" s="925" t="s">
        <v>2175</v>
      </c>
      <c r="D980" s="963" t="s">
        <v>4185</v>
      </c>
      <c r="E980" s="1030">
        <v>25</v>
      </c>
      <c r="F980" s="1030"/>
      <c r="G980" s="1169">
        <f t="shared" si="219"/>
        <v>0</v>
      </c>
      <c r="H980" s="1065"/>
      <c r="I980" s="1065"/>
      <c r="J980" s="1169" t="e">
        <f t="shared" si="220"/>
        <v>#DIV/0!</v>
      </c>
      <c r="K980" s="1027">
        <f t="shared" si="228"/>
        <v>25</v>
      </c>
      <c r="L980" s="1027">
        <f t="shared" si="229"/>
        <v>0</v>
      </c>
      <c r="M980" s="1170">
        <f t="shared" si="221"/>
        <v>0</v>
      </c>
    </row>
    <row r="981" spans="1:13" ht="15">
      <c r="A981" s="79"/>
      <c r="C981" s="925" t="s">
        <v>2176</v>
      </c>
      <c r="D981" s="963" t="s">
        <v>4186</v>
      </c>
      <c r="E981" s="1030"/>
      <c r="F981" s="1030"/>
      <c r="G981" s="1169" t="e">
        <f t="shared" si="219"/>
        <v>#DIV/0!</v>
      </c>
      <c r="H981" s="1065"/>
      <c r="I981" s="1065"/>
      <c r="J981" s="1169" t="e">
        <f t="shared" si="220"/>
        <v>#DIV/0!</v>
      </c>
      <c r="K981" s="1027">
        <f t="shared" si="228"/>
        <v>0</v>
      </c>
      <c r="L981" s="1027">
        <f t="shared" si="229"/>
        <v>0</v>
      </c>
      <c r="M981" s="1170" t="e">
        <f t="shared" si="221"/>
        <v>#DIV/0!</v>
      </c>
    </row>
    <row r="982" spans="1:13" ht="15">
      <c r="A982" s="79"/>
      <c r="C982" s="925" t="s">
        <v>2177</v>
      </c>
      <c r="D982" s="963" t="s">
        <v>4187</v>
      </c>
      <c r="E982" s="1030">
        <v>1</v>
      </c>
      <c r="F982" s="1030"/>
      <c r="G982" s="1169">
        <f t="shared" si="219"/>
        <v>0</v>
      </c>
      <c r="H982" s="1065"/>
      <c r="I982" s="1065"/>
      <c r="J982" s="1169" t="e">
        <f t="shared" si="220"/>
        <v>#DIV/0!</v>
      </c>
      <c r="K982" s="1027">
        <f t="shared" si="228"/>
        <v>1</v>
      </c>
      <c r="L982" s="1027">
        <f t="shared" si="229"/>
        <v>0</v>
      </c>
      <c r="M982" s="1170">
        <f t="shared" si="221"/>
        <v>0</v>
      </c>
    </row>
    <row r="983" spans="1:13" ht="15">
      <c r="A983" s="79"/>
      <c r="C983" s="925" t="s">
        <v>2178</v>
      </c>
      <c r="D983" s="963" t="s">
        <v>4188</v>
      </c>
      <c r="E983" s="1030"/>
      <c r="F983" s="1030"/>
      <c r="G983" s="1169" t="e">
        <f t="shared" si="219"/>
        <v>#DIV/0!</v>
      </c>
      <c r="H983" s="1027"/>
      <c r="I983" s="1027"/>
      <c r="J983" s="1169" t="e">
        <f t="shared" si="220"/>
        <v>#DIV/0!</v>
      </c>
      <c r="K983" s="1027">
        <f t="shared" si="228"/>
        <v>0</v>
      </c>
      <c r="L983" s="1027">
        <f t="shared" si="229"/>
        <v>0</v>
      </c>
      <c r="M983" s="1170" t="e">
        <f t="shared" si="221"/>
        <v>#DIV/0!</v>
      </c>
    </row>
    <row r="984" spans="1:13" ht="15">
      <c r="A984" s="79"/>
      <c r="C984" s="925" t="s">
        <v>2179</v>
      </c>
      <c r="D984" s="963" t="s">
        <v>4189</v>
      </c>
      <c r="E984" s="1030"/>
      <c r="F984" s="1030"/>
      <c r="G984" s="1169" t="e">
        <f t="shared" si="219"/>
        <v>#DIV/0!</v>
      </c>
      <c r="H984" s="1027"/>
      <c r="I984" s="1027"/>
      <c r="J984" s="1169" t="e">
        <f t="shared" si="220"/>
        <v>#DIV/0!</v>
      </c>
      <c r="K984" s="1027">
        <f t="shared" si="228"/>
        <v>0</v>
      </c>
      <c r="L984" s="1027">
        <f t="shared" si="229"/>
        <v>0</v>
      </c>
      <c r="M984" s="1170" t="e">
        <f t="shared" si="221"/>
        <v>#DIV/0!</v>
      </c>
    </row>
    <row r="985" spans="1:13" ht="15">
      <c r="A985" s="79"/>
      <c r="C985" s="925" t="s">
        <v>2180</v>
      </c>
      <c r="D985" s="963" t="s">
        <v>4190</v>
      </c>
      <c r="E985" s="1030"/>
      <c r="F985" s="1030"/>
      <c r="G985" s="1169" t="e">
        <f t="shared" si="219"/>
        <v>#DIV/0!</v>
      </c>
      <c r="H985" s="1065"/>
      <c r="I985" s="1065"/>
      <c r="J985" s="1169" t="e">
        <f t="shared" si="220"/>
        <v>#DIV/0!</v>
      </c>
      <c r="K985" s="1027">
        <f t="shared" si="228"/>
        <v>0</v>
      </c>
      <c r="L985" s="1027">
        <f t="shared" si="229"/>
        <v>0</v>
      </c>
      <c r="M985" s="1170" t="e">
        <f t="shared" si="221"/>
        <v>#DIV/0!</v>
      </c>
    </row>
    <row r="986" spans="1:13" ht="15">
      <c r="A986" s="79"/>
      <c r="C986" s="925" t="s">
        <v>2181</v>
      </c>
      <c r="D986" s="963" t="s">
        <v>4191</v>
      </c>
      <c r="E986" s="1030"/>
      <c r="F986" s="1030"/>
      <c r="G986" s="1169" t="e">
        <f t="shared" si="219"/>
        <v>#DIV/0!</v>
      </c>
      <c r="H986" s="1065"/>
      <c r="I986" s="1065"/>
      <c r="J986" s="1169" t="e">
        <f t="shared" si="220"/>
        <v>#DIV/0!</v>
      </c>
      <c r="K986" s="1027">
        <f t="shared" si="228"/>
        <v>0</v>
      </c>
      <c r="L986" s="1027">
        <f t="shared" si="229"/>
        <v>0</v>
      </c>
      <c r="M986" s="1170" t="e">
        <f t="shared" si="221"/>
        <v>#DIV/0!</v>
      </c>
    </row>
    <row r="987" spans="1:13" ht="15">
      <c r="A987" s="79"/>
      <c r="C987" s="925" t="s">
        <v>2182</v>
      </c>
      <c r="D987" s="963" t="s">
        <v>4192</v>
      </c>
      <c r="E987" s="1032"/>
      <c r="F987" s="1032"/>
      <c r="G987" s="1169" t="e">
        <f t="shared" si="219"/>
        <v>#DIV/0!</v>
      </c>
      <c r="H987" s="1065"/>
      <c r="I987" s="1065"/>
      <c r="J987" s="1169" t="e">
        <f t="shared" si="220"/>
        <v>#DIV/0!</v>
      </c>
      <c r="K987" s="1027">
        <f t="shared" si="228"/>
        <v>0</v>
      </c>
      <c r="L987" s="1027">
        <f t="shared" si="229"/>
        <v>0</v>
      </c>
      <c r="M987" s="1170" t="e">
        <f t="shared" si="221"/>
        <v>#DIV/0!</v>
      </c>
    </row>
    <row r="988" spans="1:13" ht="15">
      <c r="A988" s="79"/>
      <c r="C988" s="925" t="s">
        <v>2183</v>
      </c>
      <c r="D988" s="963" t="s">
        <v>4193</v>
      </c>
      <c r="E988" s="1032"/>
      <c r="F988" s="1032"/>
      <c r="G988" s="1169" t="e">
        <f t="shared" si="219"/>
        <v>#DIV/0!</v>
      </c>
      <c r="H988" s="1065"/>
      <c r="I988" s="1065"/>
      <c r="J988" s="1169" t="e">
        <f t="shared" si="220"/>
        <v>#DIV/0!</v>
      </c>
      <c r="K988" s="1027">
        <f t="shared" si="228"/>
        <v>0</v>
      </c>
      <c r="L988" s="1027">
        <f t="shared" si="229"/>
        <v>0</v>
      </c>
      <c r="M988" s="1170" t="e">
        <f t="shared" si="221"/>
        <v>#DIV/0!</v>
      </c>
    </row>
    <row r="989" spans="1:13" ht="15">
      <c r="A989" s="79"/>
      <c r="C989" s="925" t="s">
        <v>2184</v>
      </c>
      <c r="D989" s="963" t="s">
        <v>4194</v>
      </c>
      <c r="E989" s="1030"/>
      <c r="F989" s="1030"/>
      <c r="G989" s="1169" t="e">
        <f t="shared" si="219"/>
        <v>#DIV/0!</v>
      </c>
      <c r="H989" s="1065"/>
      <c r="I989" s="1065"/>
      <c r="J989" s="1169" t="e">
        <f t="shared" si="220"/>
        <v>#DIV/0!</v>
      </c>
      <c r="K989" s="1027">
        <f t="shared" si="228"/>
        <v>0</v>
      </c>
      <c r="L989" s="1027">
        <f t="shared" si="229"/>
        <v>0</v>
      </c>
      <c r="M989" s="1170" t="e">
        <f t="shared" si="221"/>
        <v>#DIV/0!</v>
      </c>
    </row>
    <row r="990" spans="1:13" ht="26.25">
      <c r="A990" s="79"/>
      <c r="C990" s="925" t="s">
        <v>2185</v>
      </c>
      <c r="D990" s="963" t="s">
        <v>4195</v>
      </c>
      <c r="E990" s="1032"/>
      <c r="F990" s="1032"/>
      <c r="G990" s="1169" t="e">
        <f t="shared" si="219"/>
        <v>#DIV/0!</v>
      </c>
      <c r="H990" s="1065"/>
      <c r="I990" s="1065"/>
      <c r="J990" s="1169" t="e">
        <f t="shared" si="220"/>
        <v>#DIV/0!</v>
      </c>
      <c r="K990" s="1027">
        <f t="shared" si="228"/>
        <v>0</v>
      </c>
      <c r="L990" s="1027">
        <f t="shared" si="229"/>
        <v>0</v>
      </c>
      <c r="M990" s="1170" t="e">
        <f t="shared" si="221"/>
        <v>#DIV/0!</v>
      </c>
    </row>
    <row r="991" spans="1:13" ht="15">
      <c r="A991" s="79"/>
      <c r="C991" s="925" t="s">
        <v>2186</v>
      </c>
      <c r="D991" s="963" t="s">
        <v>4196</v>
      </c>
      <c r="E991" s="1030"/>
      <c r="F991" s="1030"/>
      <c r="G991" s="1169" t="e">
        <f t="shared" si="219"/>
        <v>#DIV/0!</v>
      </c>
      <c r="H991" s="1065"/>
      <c r="I991" s="1065"/>
      <c r="J991" s="1169" t="e">
        <f t="shared" si="220"/>
        <v>#DIV/0!</v>
      </c>
      <c r="K991" s="1027">
        <f t="shared" si="228"/>
        <v>0</v>
      </c>
      <c r="L991" s="1027">
        <f t="shared" si="229"/>
        <v>0</v>
      </c>
      <c r="M991" s="1170" t="e">
        <f t="shared" si="221"/>
        <v>#DIV/0!</v>
      </c>
    </row>
    <row r="992" spans="1:13" ht="15">
      <c r="A992" s="79"/>
      <c r="C992" s="925" t="s">
        <v>2187</v>
      </c>
      <c r="D992" s="963" t="s">
        <v>4197</v>
      </c>
      <c r="E992" s="1030"/>
      <c r="F992" s="1030"/>
      <c r="G992" s="1169" t="e">
        <f t="shared" si="219"/>
        <v>#DIV/0!</v>
      </c>
      <c r="H992" s="1065"/>
      <c r="I992" s="1065"/>
      <c r="J992" s="1169" t="e">
        <f t="shared" si="220"/>
        <v>#DIV/0!</v>
      </c>
      <c r="K992" s="1027">
        <f t="shared" si="228"/>
        <v>0</v>
      </c>
      <c r="L992" s="1027">
        <f t="shared" si="229"/>
        <v>0</v>
      </c>
      <c r="M992" s="1170" t="e">
        <f t="shared" si="221"/>
        <v>#DIV/0!</v>
      </c>
    </row>
    <row r="993" spans="1:13" ht="15">
      <c r="A993" s="79"/>
      <c r="C993" s="925" t="s">
        <v>2188</v>
      </c>
      <c r="D993" s="963" t="s">
        <v>4198</v>
      </c>
      <c r="E993" s="1030"/>
      <c r="F993" s="1030"/>
      <c r="G993" s="1169" t="e">
        <f t="shared" si="219"/>
        <v>#DIV/0!</v>
      </c>
      <c r="H993" s="1065"/>
      <c r="I993" s="1065"/>
      <c r="J993" s="1169" t="e">
        <f t="shared" si="220"/>
        <v>#DIV/0!</v>
      </c>
      <c r="K993" s="1027">
        <f t="shared" si="228"/>
        <v>0</v>
      </c>
      <c r="L993" s="1027">
        <f t="shared" si="229"/>
        <v>0</v>
      </c>
      <c r="M993" s="1170" t="e">
        <f t="shared" si="221"/>
        <v>#DIV/0!</v>
      </c>
    </row>
    <row r="994" spans="1:13" ht="15">
      <c r="A994" s="79"/>
      <c r="C994" s="925" t="s">
        <v>2189</v>
      </c>
      <c r="D994" s="963" t="s">
        <v>4199</v>
      </c>
      <c r="E994" s="1030">
        <v>521</v>
      </c>
      <c r="F994" s="1030">
        <v>343</v>
      </c>
      <c r="G994" s="1169">
        <f t="shared" si="219"/>
        <v>65.834932821497119</v>
      </c>
      <c r="H994" s="1065"/>
      <c r="I994" s="1065"/>
      <c r="J994" s="1169" t="e">
        <f t="shared" si="220"/>
        <v>#DIV/0!</v>
      </c>
      <c r="K994" s="1027">
        <f t="shared" si="228"/>
        <v>521</v>
      </c>
      <c r="L994" s="1027">
        <f t="shared" si="229"/>
        <v>343</v>
      </c>
      <c r="M994" s="1170">
        <f t="shared" si="221"/>
        <v>65.834932821497119</v>
      </c>
    </row>
    <row r="995" spans="1:13" ht="15">
      <c r="A995" s="79"/>
      <c r="C995" s="925" t="s">
        <v>2190</v>
      </c>
      <c r="D995" s="963" t="s">
        <v>4200</v>
      </c>
      <c r="E995" s="1030">
        <v>3</v>
      </c>
      <c r="F995" s="1030">
        <v>3</v>
      </c>
      <c r="G995" s="1169">
        <f t="shared" si="219"/>
        <v>100</v>
      </c>
      <c r="H995" s="1065"/>
      <c r="I995" s="1065"/>
      <c r="J995" s="1169" t="e">
        <f t="shared" si="220"/>
        <v>#DIV/0!</v>
      </c>
      <c r="K995" s="1027">
        <f t="shared" si="228"/>
        <v>3</v>
      </c>
      <c r="L995" s="1027">
        <f t="shared" si="229"/>
        <v>3</v>
      </c>
      <c r="M995" s="1170">
        <f t="shared" si="221"/>
        <v>100</v>
      </c>
    </row>
    <row r="996" spans="1:13" ht="15">
      <c r="A996" s="79"/>
      <c r="C996" s="925" t="s">
        <v>2191</v>
      </c>
      <c r="D996" s="963" t="s">
        <v>4201</v>
      </c>
      <c r="E996" s="1030"/>
      <c r="F996" s="1030"/>
      <c r="G996" s="1169" t="e">
        <f t="shared" si="219"/>
        <v>#DIV/0!</v>
      </c>
      <c r="H996" s="1065"/>
      <c r="I996" s="1065"/>
      <c r="J996" s="1169" t="e">
        <f t="shared" si="220"/>
        <v>#DIV/0!</v>
      </c>
      <c r="K996" s="1027">
        <f t="shared" si="228"/>
        <v>0</v>
      </c>
      <c r="L996" s="1027">
        <f t="shared" si="229"/>
        <v>0</v>
      </c>
      <c r="M996" s="1170" t="e">
        <f t="shared" si="221"/>
        <v>#DIV/0!</v>
      </c>
    </row>
    <row r="997" spans="1:13" ht="15">
      <c r="A997" s="79"/>
      <c r="C997" s="925" t="s">
        <v>2192</v>
      </c>
      <c r="D997" s="963" t="s">
        <v>4202</v>
      </c>
      <c r="E997" s="1030"/>
      <c r="F997" s="1030"/>
      <c r="G997" s="1169" t="e">
        <f t="shared" si="219"/>
        <v>#DIV/0!</v>
      </c>
      <c r="H997" s="1065"/>
      <c r="I997" s="1065"/>
      <c r="J997" s="1169" t="e">
        <f t="shared" si="220"/>
        <v>#DIV/0!</v>
      </c>
      <c r="K997" s="1027">
        <f t="shared" si="228"/>
        <v>0</v>
      </c>
      <c r="L997" s="1027">
        <f t="shared" si="229"/>
        <v>0</v>
      </c>
      <c r="M997" s="1170" t="e">
        <f t="shared" si="221"/>
        <v>#DIV/0!</v>
      </c>
    </row>
    <row r="998" spans="1:13" ht="15">
      <c r="A998" s="79"/>
      <c r="C998" s="925" t="s">
        <v>2193</v>
      </c>
      <c r="D998" s="963" t="s">
        <v>4203</v>
      </c>
      <c r="E998" s="1030"/>
      <c r="F998" s="1030"/>
      <c r="G998" s="1169" t="e">
        <f t="shared" si="219"/>
        <v>#DIV/0!</v>
      </c>
      <c r="H998" s="1065"/>
      <c r="I998" s="1065"/>
      <c r="J998" s="1169" t="e">
        <f t="shared" si="220"/>
        <v>#DIV/0!</v>
      </c>
      <c r="K998" s="1027">
        <f t="shared" si="228"/>
        <v>0</v>
      </c>
      <c r="L998" s="1027">
        <f t="shared" si="229"/>
        <v>0</v>
      </c>
      <c r="M998" s="1170" t="e">
        <f t="shared" si="221"/>
        <v>#DIV/0!</v>
      </c>
    </row>
    <row r="999" spans="1:13" ht="15">
      <c r="A999" s="79"/>
      <c r="C999" s="925" t="s">
        <v>2194</v>
      </c>
      <c r="D999" s="963" t="s">
        <v>4204</v>
      </c>
      <c r="E999" s="1030"/>
      <c r="F999" s="1030"/>
      <c r="G999" s="1169" t="e">
        <f t="shared" si="219"/>
        <v>#DIV/0!</v>
      </c>
      <c r="H999" s="1065"/>
      <c r="I999" s="1065"/>
      <c r="J999" s="1169" t="e">
        <f t="shared" si="220"/>
        <v>#DIV/0!</v>
      </c>
      <c r="K999" s="1027">
        <f t="shared" si="228"/>
        <v>0</v>
      </c>
      <c r="L999" s="1027">
        <f t="shared" si="229"/>
        <v>0</v>
      </c>
      <c r="M999" s="1170" t="e">
        <f t="shared" si="221"/>
        <v>#DIV/0!</v>
      </c>
    </row>
    <row r="1000" spans="1:13" ht="15">
      <c r="A1000" s="79"/>
      <c r="C1000" s="925" t="s">
        <v>2195</v>
      </c>
      <c r="D1000" s="963" t="s">
        <v>4205</v>
      </c>
      <c r="E1000" s="1030">
        <v>4112</v>
      </c>
      <c r="F1000" s="1030">
        <v>3280</v>
      </c>
      <c r="G1000" s="1169">
        <f t="shared" si="219"/>
        <v>79.766536964980546</v>
      </c>
      <c r="H1000" s="1030">
        <v>262</v>
      </c>
      <c r="I1000" s="1030">
        <v>176</v>
      </c>
      <c r="J1000" s="1169">
        <f t="shared" si="220"/>
        <v>67.175572519083971</v>
      </c>
      <c r="K1000" s="1027">
        <f t="shared" si="228"/>
        <v>4374</v>
      </c>
      <c r="L1000" s="1027">
        <f t="shared" si="229"/>
        <v>3456</v>
      </c>
      <c r="M1000" s="1170">
        <f t="shared" si="221"/>
        <v>79.012345679012341</v>
      </c>
    </row>
    <row r="1001" spans="1:13" ht="15">
      <c r="A1001" s="79"/>
      <c r="C1001" s="925" t="s">
        <v>2113</v>
      </c>
      <c r="D1001" s="940" t="s">
        <v>4116</v>
      </c>
      <c r="E1001" s="1030">
        <v>4030</v>
      </c>
      <c r="F1001" s="1030">
        <v>3171</v>
      </c>
      <c r="G1001" s="1169">
        <f t="shared" si="219"/>
        <v>78.684863523573199</v>
      </c>
      <c r="H1001" s="1030">
        <v>1062</v>
      </c>
      <c r="I1001" s="1030">
        <v>614</v>
      </c>
      <c r="J1001" s="1169">
        <f t="shared" si="220"/>
        <v>57.815442561205273</v>
      </c>
      <c r="K1001" s="1027">
        <f t="shared" si="228"/>
        <v>5092</v>
      </c>
      <c r="L1001" s="1027">
        <f t="shared" si="229"/>
        <v>3785</v>
      </c>
      <c r="M1001" s="1170">
        <f t="shared" si="221"/>
        <v>74.332285938727409</v>
      </c>
    </row>
    <row r="1002" spans="1:13" ht="15">
      <c r="A1002" s="79"/>
      <c r="C1002" s="925" t="s">
        <v>2196</v>
      </c>
      <c r="D1002" s="963" t="s">
        <v>4206</v>
      </c>
      <c r="E1002" s="1030">
        <v>37</v>
      </c>
      <c r="F1002" s="1030">
        <v>26</v>
      </c>
      <c r="G1002" s="1169">
        <f t="shared" si="219"/>
        <v>70.270270270270274</v>
      </c>
      <c r="H1002" s="1030"/>
      <c r="I1002" s="1030"/>
      <c r="J1002" s="1169" t="e">
        <f t="shared" si="220"/>
        <v>#DIV/0!</v>
      </c>
      <c r="K1002" s="1027">
        <f t="shared" si="228"/>
        <v>37</v>
      </c>
      <c r="L1002" s="1027">
        <f t="shared" si="229"/>
        <v>26</v>
      </c>
      <c r="M1002" s="1170">
        <f t="shared" si="221"/>
        <v>70.270270270270274</v>
      </c>
    </row>
    <row r="1003" spans="1:13" ht="15">
      <c r="A1003" s="79"/>
      <c r="C1003" s="925" t="s">
        <v>2197</v>
      </c>
      <c r="D1003" s="963" t="s">
        <v>4207</v>
      </c>
      <c r="E1003" s="1030">
        <v>6303</v>
      </c>
      <c r="F1003" s="1030">
        <v>4352</v>
      </c>
      <c r="G1003" s="1169">
        <f t="shared" si="219"/>
        <v>69.046485800412512</v>
      </c>
      <c r="H1003" s="1030">
        <v>255</v>
      </c>
      <c r="I1003" s="1030">
        <v>186</v>
      </c>
      <c r="J1003" s="1169">
        <f t="shared" si="220"/>
        <v>72.941176470588232</v>
      </c>
      <c r="K1003" s="1027">
        <f t="shared" si="228"/>
        <v>6558</v>
      </c>
      <c r="L1003" s="1027">
        <f t="shared" si="229"/>
        <v>4538</v>
      </c>
      <c r="M1003" s="1170">
        <f t="shared" si="221"/>
        <v>69.197926197011284</v>
      </c>
    </row>
    <row r="1004" spans="1:13" ht="15">
      <c r="A1004" s="79"/>
      <c r="C1004" s="925" t="s">
        <v>2198</v>
      </c>
      <c r="D1004" s="963" t="s">
        <v>4208</v>
      </c>
      <c r="E1004" s="1030">
        <v>6782</v>
      </c>
      <c r="F1004" s="1030">
        <v>4736</v>
      </c>
      <c r="G1004" s="1169">
        <f t="shared" si="219"/>
        <v>69.831907991742852</v>
      </c>
      <c r="H1004" s="1030">
        <v>145</v>
      </c>
      <c r="I1004" s="1030">
        <v>108</v>
      </c>
      <c r="J1004" s="1169">
        <f t="shared" si="220"/>
        <v>74.482758620689665</v>
      </c>
      <c r="K1004" s="1027">
        <f t="shared" si="228"/>
        <v>6927</v>
      </c>
      <c r="L1004" s="1027">
        <f t="shared" si="229"/>
        <v>4844</v>
      </c>
      <c r="M1004" s="1170">
        <f t="shared" si="221"/>
        <v>69.929262306914978</v>
      </c>
    </row>
    <row r="1005" spans="1:13" ht="15">
      <c r="A1005" s="79"/>
      <c r="C1005" s="925" t="s">
        <v>2199</v>
      </c>
      <c r="D1005" s="963" t="s">
        <v>4209</v>
      </c>
      <c r="E1005" s="1030">
        <v>407</v>
      </c>
      <c r="F1005" s="1030">
        <v>225</v>
      </c>
      <c r="G1005" s="1169">
        <f t="shared" si="219"/>
        <v>55.282555282555279</v>
      </c>
      <c r="H1005" s="1030">
        <v>506</v>
      </c>
      <c r="I1005" s="1030">
        <v>200</v>
      </c>
      <c r="J1005" s="1169">
        <f t="shared" si="220"/>
        <v>39.525691699604742</v>
      </c>
      <c r="K1005" s="1027">
        <f t="shared" si="228"/>
        <v>913</v>
      </c>
      <c r="L1005" s="1027">
        <f t="shared" si="229"/>
        <v>425</v>
      </c>
      <c r="M1005" s="1170">
        <f t="shared" si="221"/>
        <v>46.549835706462211</v>
      </c>
    </row>
    <row r="1006" spans="1:13" ht="26.25">
      <c r="A1006" s="79"/>
      <c r="C1006" s="925" t="s">
        <v>1767</v>
      </c>
      <c r="D1006" s="963" t="s">
        <v>3749</v>
      </c>
      <c r="E1006" s="1030">
        <v>4894</v>
      </c>
      <c r="F1006" s="1030">
        <v>3714</v>
      </c>
      <c r="G1006" s="1169">
        <f t="shared" ref="G1006:G1060" si="230">SUM(F1006/E1006*100)</f>
        <v>75.888843481814476</v>
      </c>
      <c r="H1006" s="1065">
        <v>1062</v>
      </c>
      <c r="I1006" s="1065"/>
      <c r="J1006" s="1169">
        <f t="shared" ref="J1006:J1060" si="231">SUM(I1006/H1006*100)</f>
        <v>0</v>
      </c>
      <c r="K1006" s="1027">
        <f t="shared" ref="K1006:K1037" si="232">E1006+H1006</f>
        <v>5956</v>
      </c>
      <c r="L1006" s="1027">
        <f t="shared" ref="L1006:L1037" si="233">F1006+I1006</f>
        <v>3714</v>
      </c>
      <c r="M1006" s="1170">
        <f t="shared" ref="M1006:M1060" si="234">SUM(L1006/K1006*100)</f>
        <v>62.357286769644062</v>
      </c>
    </row>
    <row r="1007" spans="1:13" ht="15">
      <c r="A1007" s="79"/>
      <c r="C1007" s="925" t="s">
        <v>2200</v>
      </c>
      <c r="D1007" s="1035" t="s">
        <v>4210</v>
      </c>
      <c r="E1007" s="1030"/>
      <c r="F1007" s="1030"/>
      <c r="G1007" s="1169" t="e">
        <f t="shared" si="230"/>
        <v>#DIV/0!</v>
      </c>
      <c r="H1007" s="1065"/>
      <c r="I1007" s="1065"/>
      <c r="J1007" s="1169" t="e">
        <f t="shared" si="231"/>
        <v>#DIV/0!</v>
      </c>
      <c r="K1007" s="1027">
        <f t="shared" si="232"/>
        <v>0</v>
      </c>
      <c r="L1007" s="1027">
        <f t="shared" si="233"/>
        <v>0</v>
      </c>
      <c r="M1007" s="1170" t="e">
        <f t="shared" si="234"/>
        <v>#DIV/0!</v>
      </c>
    </row>
    <row r="1008" spans="1:13" ht="15">
      <c r="A1008" s="79"/>
      <c r="C1008" s="925" t="s">
        <v>2201</v>
      </c>
      <c r="D1008" s="1035" t="s">
        <v>4211</v>
      </c>
      <c r="E1008" s="1065"/>
      <c r="F1008" s="1065"/>
      <c r="G1008" s="1169" t="e">
        <f t="shared" si="230"/>
        <v>#DIV/0!</v>
      </c>
      <c r="H1008" s="1063">
        <v>5</v>
      </c>
      <c r="I1008" s="1063">
        <v>5</v>
      </c>
      <c r="J1008" s="1169">
        <f t="shared" si="231"/>
        <v>100</v>
      </c>
      <c r="K1008" s="1027">
        <f t="shared" si="232"/>
        <v>5</v>
      </c>
      <c r="L1008" s="1027">
        <f t="shared" si="233"/>
        <v>5</v>
      </c>
      <c r="M1008" s="1170">
        <f t="shared" si="234"/>
        <v>100</v>
      </c>
    </row>
    <row r="1009" spans="1:13" ht="15">
      <c r="A1009" s="79"/>
      <c r="C1009" s="925" t="s">
        <v>1879</v>
      </c>
      <c r="D1009" s="963" t="s">
        <v>3879</v>
      </c>
      <c r="E1009" s="1030">
        <v>2</v>
      </c>
      <c r="F1009" s="1030">
        <v>3</v>
      </c>
      <c r="G1009" s="1169">
        <f t="shared" si="230"/>
        <v>150</v>
      </c>
      <c r="H1009" s="1063">
        <v>142</v>
      </c>
      <c r="I1009" s="1063">
        <v>115</v>
      </c>
      <c r="J1009" s="1169">
        <f t="shared" si="231"/>
        <v>80.985915492957744</v>
      </c>
      <c r="K1009" s="1027">
        <f t="shared" si="232"/>
        <v>144</v>
      </c>
      <c r="L1009" s="1027">
        <f t="shared" si="233"/>
        <v>118</v>
      </c>
      <c r="M1009" s="1170">
        <f t="shared" si="234"/>
        <v>81.944444444444443</v>
      </c>
    </row>
    <row r="1010" spans="1:13" ht="15">
      <c r="A1010" s="79"/>
      <c r="C1010" s="925" t="s">
        <v>1760</v>
      </c>
      <c r="D1010" s="940" t="s">
        <v>3755</v>
      </c>
      <c r="E1010" s="1065"/>
      <c r="F1010" s="1065"/>
      <c r="G1010" s="1169" t="e">
        <f t="shared" si="230"/>
        <v>#DIV/0!</v>
      </c>
      <c r="H1010" s="1063">
        <v>1</v>
      </c>
      <c r="I1010" s="1063"/>
      <c r="J1010" s="1169">
        <f t="shared" si="231"/>
        <v>0</v>
      </c>
      <c r="K1010" s="1027">
        <f t="shared" si="232"/>
        <v>1</v>
      </c>
      <c r="L1010" s="1027">
        <f t="shared" si="233"/>
        <v>0</v>
      </c>
      <c r="M1010" s="1170">
        <f t="shared" si="234"/>
        <v>0</v>
      </c>
    </row>
    <row r="1011" spans="1:13" ht="15">
      <c r="A1011" s="79"/>
      <c r="C1011" s="925" t="s">
        <v>1887</v>
      </c>
      <c r="D1011" s="963" t="s">
        <v>3887</v>
      </c>
      <c r="E1011" s="1065"/>
      <c r="F1011" s="1065"/>
      <c r="G1011" s="1169" t="e">
        <f t="shared" si="230"/>
        <v>#DIV/0!</v>
      </c>
      <c r="H1011" s="1063">
        <v>2</v>
      </c>
      <c r="I1011" s="1063">
        <v>1</v>
      </c>
      <c r="J1011" s="1169">
        <f t="shared" si="231"/>
        <v>50</v>
      </c>
      <c r="K1011" s="1027">
        <f t="shared" si="232"/>
        <v>2</v>
      </c>
      <c r="L1011" s="1027">
        <f t="shared" si="233"/>
        <v>1</v>
      </c>
      <c r="M1011" s="1170">
        <f t="shared" si="234"/>
        <v>50</v>
      </c>
    </row>
    <row r="1012" spans="1:13" ht="15">
      <c r="A1012" s="79"/>
      <c r="C1012" s="925" t="s">
        <v>1945</v>
      </c>
      <c r="D1012" s="963" t="s">
        <v>3940</v>
      </c>
      <c r="E1012" s="1065"/>
      <c r="F1012" s="1065"/>
      <c r="G1012" s="1169" t="e">
        <f t="shared" si="230"/>
        <v>#DIV/0!</v>
      </c>
      <c r="H1012" s="1063">
        <v>2</v>
      </c>
      <c r="I1012" s="1063">
        <v>1</v>
      </c>
      <c r="J1012" s="1169">
        <f t="shared" si="231"/>
        <v>50</v>
      </c>
      <c r="K1012" s="1027">
        <f t="shared" si="232"/>
        <v>2</v>
      </c>
      <c r="L1012" s="1027">
        <f t="shared" si="233"/>
        <v>1</v>
      </c>
      <c r="M1012" s="1170">
        <f t="shared" si="234"/>
        <v>50</v>
      </c>
    </row>
    <row r="1013" spans="1:13" ht="15">
      <c r="A1013" s="79"/>
      <c r="C1013" s="925" t="s">
        <v>1880</v>
      </c>
      <c r="D1013" s="963" t="s">
        <v>3880</v>
      </c>
      <c r="E1013" s="1065"/>
      <c r="F1013" s="1065">
        <v>1</v>
      </c>
      <c r="G1013" s="1169" t="e">
        <f t="shared" si="230"/>
        <v>#DIV/0!</v>
      </c>
      <c r="H1013" s="1063">
        <v>126</v>
      </c>
      <c r="I1013" s="1063">
        <v>65</v>
      </c>
      <c r="J1013" s="1169">
        <f t="shared" si="231"/>
        <v>51.587301587301596</v>
      </c>
      <c r="K1013" s="1027">
        <f t="shared" si="232"/>
        <v>126</v>
      </c>
      <c r="L1013" s="1027">
        <f t="shared" si="233"/>
        <v>66</v>
      </c>
      <c r="M1013" s="1170">
        <f t="shared" si="234"/>
        <v>52.380952380952387</v>
      </c>
    </row>
    <row r="1014" spans="1:13" ht="15">
      <c r="A1014" s="79"/>
      <c r="C1014" s="925" t="s">
        <v>2202</v>
      </c>
      <c r="D1014" s="1035" t="s">
        <v>4212</v>
      </c>
      <c r="E1014" s="1065"/>
      <c r="F1014" s="1065"/>
      <c r="G1014" s="1169" t="e">
        <f t="shared" si="230"/>
        <v>#DIV/0!</v>
      </c>
      <c r="H1014" s="1063"/>
      <c r="I1014" s="1063"/>
      <c r="J1014" s="1169" t="e">
        <f t="shared" si="231"/>
        <v>#DIV/0!</v>
      </c>
      <c r="K1014" s="1027">
        <f t="shared" si="232"/>
        <v>0</v>
      </c>
      <c r="L1014" s="1027">
        <f t="shared" si="233"/>
        <v>0</v>
      </c>
      <c r="M1014" s="1170" t="e">
        <f t="shared" si="234"/>
        <v>#DIV/0!</v>
      </c>
    </row>
    <row r="1015" spans="1:13" ht="15">
      <c r="A1015" s="79"/>
      <c r="C1015" s="925" t="s">
        <v>1942</v>
      </c>
      <c r="D1015" s="963" t="s">
        <v>3937</v>
      </c>
      <c r="E1015" s="1065"/>
      <c r="F1015" s="1065"/>
      <c r="G1015" s="1169" t="e">
        <f t="shared" si="230"/>
        <v>#DIV/0!</v>
      </c>
      <c r="H1015" s="1063">
        <v>8</v>
      </c>
      <c r="I1015" s="1063">
        <v>3</v>
      </c>
      <c r="J1015" s="1169">
        <f t="shared" si="231"/>
        <v>37.5</v>
      </c>
      <c r="K1015" s="1027">
        <f t="shared" si="232"/>
        <v>8</v>
      </c>
      <c r="L1015" s="1027">
        <f t="shared" si="233"/>
        <v>3</v>
      </c>
      <c r="M1015" s="1170">
        <f t="shared" si="234"/>
        <v>37.5</v>
      </c>
    </row>
    <row r="1016" spans="1:13" ht="15">
      <c r="A1016" s="79"/>
      <c r="C1016" s="925" t="s">
        <v>1859</v>
      </c>
      <c r="D1016" s="1035" t="s">
        <v>3859</v>
      </c>
      <c r="E1016" s="1065"/>
      <c r="F1016" s="1065"/>
      <c r="G1016" s="1169" t="e">
        <f t="shared" si="230"/>
        <v>#DIV/0!</v>
      </c>
      <c r="H1016" s="1063"/>
      <c r="I1016" s="1063"/>
      <c r="J1016" s="1169" t="e">
        <f t="shared" si="231"/>
        <v>#DIV/0!</v>
      </c>
      <c r="K1016" s="1027">
        <f t="shared" si="232"/>
        <v>0</v>
      </c>
      <c r="L1016" s="1027">
        <f t="shared" si="233"/>
        <v>0</v>
      </c>
      <c r="M1016" s="1170" t="e">
        <f t="shared" si="234"/>
        <v>#DIV/0!</v>
      </c>
    </row>
    <row r="1017" spans="1:13" ht="15">
      <c r="A1017" s="79"/>
      <c r="C1017" s="925" t="s">
        <v>2203</v>
      </c>
      <c r="D1017" s="1035" t="s">
        <v>4213</v>
      </c>
      <c r="E1017" s="1065"/>
      <c r="F1017" s="1065"/>
      <c r="G1017" s="1169" t="e">
        <f t="shared" si="230"/>
        <v>#DIV/0!</v>
      </c>
      <c r="H1017" s="1063">
        <v>44</v>
      </c>
      <c r="I1017" s="1063">
        <v>24</v>
      </c>
      <c r="J1017" s="1169">
        <f t="shared" si="231"/>
        <v>54.54545454545454</v>
      </c>
      <c r="K1017" s="1027">
        <f t="shared" si="232"/>
        <v>44</v>
      </c>
      <c r="L1017" s="1027">
        <f t="shared" si="233"/>
        <v>24</v>
      </c>
      <c r="M1017" s="1170">
        <f t="shared" si="234"/>
        <v>54.54545454545454</v>
      </c>
    </row>
    <row r="1018" spans="1:13" ht="26.25">
      <c r="A1018" s="79"/>
      <c r="C1018" s="925" t="s">
        <v>1875</v>
      </c>
      <c r="D1018" s="963" t="s">
        <v>3875</v>
      </c>
      <c r="E1018" s="1065"/>
      <c r="F1018" s="1065"/>
      <c r="G1018" s="1169" t="e">
        <f t="shared" si="230"/>
        <v>#DIV/0!</v>
      </c>
      <c r="H1018" s="1063"/>
      <c r="I1018" s="1063"/>
      <c r="J1018" s="1169" t="e">
        <f t="shared" si="231"/>
        <v>#DIV/0!</v>
      </c>
      <c r="K1018" s="1027">
        <f t="shared" si="232"/>
        <v>0</v>
      </c>
      <c r="L1018" s="1027">
        <f t="shared" si="233"/>
        <v>0</v>
      </c>
      <c r="M1018" s="1170" t="e">
        <f t="shared" si="234"/>
        <v>#DIV/0!</v>
      </c>
    </row>
    <row r="1019" spans="1:13" ht="15">
      <c r="A1019" s="79"/>
      <c r="C1019" s="925" t="s">
        <v>1946</v>
      </c>
      <c r="D1019" s="88" t="s">
        <v>5333</v>
      </c>
      <c r="E1019" s="1065">
        <v>4</v>
      </c>
      <c r="F1019" s="1065">
        <v>3</v>
      </c>
      <c r="G1019" s="1169">
        <f t="shared" si="230"/>
        <v>75</v>
      </c>
      <c r="H1019" s="1063">
        <v>57</v>
      </c>
      <c r="I1019" s="1063">
        <v>44</v>
      </c>
      <c r="J1019" s="1169">
        <f t="shared" si="231"/>
        <v>77.192982456140342</v>
      </c>
      <c r="K1019" s="1027">
        <f t="shared" si="232"/>
        <v>61</v>
      </c>
      <c r="L1019" s="1027">
        <f t="shared" si="233"/>
        <v>47</v>
      </c>
      <c r="M1019" s="1170">
        <f t="shared" si="234"/>
        <v>77.049180327868854</v>
      </c>
    </row>
    <row r="1020" spans="1:13" ht="26.25">
      <c r="A1020" s="79"/>
      <c r="C1020" s="925" t="s">
        <v>1876</v>
      </c>
      <c r="D1020" s="963" t="s">
        <v>3876</v>
      </c>
      <c r="E1020" s="1065">
        <v>7</v>
      </c>
      <c r="F1020" s="1065">
        <v>4</v>
      </c>
      <c r="G1020" s="1169">
        <f t="shared" si="230"/>
        <v>57.142857142857139</v>
      </c>
      <c r="H1020" s="1063">
        <v>157</v>
      </c>
      <c r="I1020" s="1063">
        <v>100</v>
      </c>
      <c r="J1020" s="1169">
        <f t="shared" si="231"/>
        <v>63.694267515923563</v>
      </c>
      <c r="K1020" s="1027">
        <f t="shared" si="232"/>
        <v>164</v>
      </c>
      <c r="L1020" s="1027">
        <f t="shared" si="233"/>
        <v>104</v>
      </c>
      <c r="M1020" s="1170">
        <f t="shared" si="234"/>
        <v>63.414634146341463</v>
      </c>
    </row>
    <row r="1021" spans="1:13" ht="15">
      <c r="A1021" s="79"/>
      <c r="C1021" s="925" t="s">
        <v>1762</v>
      </c>
      <c r="D1021" s="963" t="s">
        <v>3744</v>
      </c>
      <c r="E1021" s="1065"/>
      <c r="F1021" s="1065"/>
      <c r="G1021" s="1169" t="e">
        <f t="shared" si="230"/>
        <v>#DIV/0!</v>
      </c>
      <c r="H1021" s="1063">
        <v>108</v>
      </c>
      <c r="I1021" s="1063">
        <v>101</v>
      </c>
      <c r="J1021" s="1169">
        <f t="shared" si="231"/>
        <v>93.518518518518519</v>
      </c>
      <c r="K1021" s="1027">
        <f t="shared" si="232"/>
        <v>108</v>
      </c>
      <c r="L1021" s="1027">
        <f t="shared" si="233"/>
        <v>101</v>
      </c>
      <c r="M1021" s="1170">
        <f t="shared" si="234"/>
        <v>93.518518518518519</v>
      </c>
    </row>
    <row r="1022" spans="1:13" ht="15">
      <c r="A1022" s="79"/>
      <c r="C1022" s="939" t="s">
        <v>1891</v>
      </c>
      <c r="D1022" s="963" t="s">
        <v>3891</v>
      </c>
      <c r="E1022" s="1065">
        <v>3</v>
      </c>
      <c r="F1022" s="1065">
        <v>1</v>
      </c>
      <c r="G1022" s="1169">
        <f t="shared" si="230"/>
        <v>33.333333333333329</v>
      </c>
      <c r="H1022" s="1063">
        <v>48</v>
      </c>
      <c r="I1022" s="1063">
        <v>9</v>
      </c>
      <c r="J1022" s="1169">
        <f t="shared" si="231"/>
        <v>18.75</v>
      </c>
      <c r="K1022" s="1027">
        <f t="shared" si="232"/>
        <v>51</v>
      </c>
      <c r="L1022" s="1027">
        <f t="shared" si="233"/>
        <v>10</v>
      </c>
      <c r="M1022" s="1170">
        <f t="shared" si="234"/>
        <v>19.607843137254903</v>
      </c>
    </row>
    <row r="1023" spans="1:13" ht="15">
      <c r="A1023" s="79"/>
      <c r="C1023" s="925" t="s">
        <v>1877</v>
      </c>
      <c r="D1023" s="963" t="s">
        <v>3877</v>
      </c>
      <c r="E1023" s="1065"/>
      <c r="F1023" s="1065">
        <v>1</v>
      </c>
      <c r="G1023" s="1169" t="e">
        <f t="shared" si="230"/>
        <v>#DIV/0!</v>
      </c>
      <c r="H1023" s="1063">
        <v>33</v>
      </c>
      <c r="I1023" s="1063">
        <v>61</v>
      </c>
      <c r="J1023" s="1169">
        <f t="shared" si="231"/>
        <v>184.84848484848484</v>
      </c>
      <c r="K1023" s="1027">
        <f t="shared" si="232"/>
        <v>33</v>
      </c>
      <c r="L1023" s="1027">
        <f t="shared" si="233"/>
        <v>62</v>
      </c>
      <c r="M1023" s="1170">
        <f t="shared" si="234"/>
        <v>187.87878787878788</v>
      </c>
    </row>
    <row r="1024" spans="1:13" ht="15">
      <c r="A1024" s="79"/>
      <c r="C1024" s="925" t="s">
        <v>1878</v>
      </c>
      <c r="D1024" s="963" t="s">
        <v>3878</v>
      </c>
      <c r="E1024" s="1065">
        <v>4</v>
      </c>
      <c r="F1024" s="1065">
        <v>2</v>
      </c>
      <c r="G1024" s="1169">
        <f t="shared" si="230"/>
        <v>50</v>
      </c>
      <c r="H1024" s="1063">
        <v>262</v>
      </c>
      <c r="I1024" s="1063">
        <v>193</v>
      </c>
      <c r="J1024" s="1169">
        <f t="shared" si="231"/>
        <v>73.664122137404576</v>
      </c>
      <c r="K1024" s="1027">
        <f t="shared" si="232"/>
        <v>266</v>
      </c>
      <c r="L1024" s="1027">
        <f t="shared" si="233"/>
        <v>195</v>
      </c>
      <c r="M1024" s="1170">
        <f t="shared" si="234"/>
        <v>73.308270676691734</v>
      </c>
    </row>
    <row r="1025" spans="1:13" ht="26.25">
      <c r="A1025" s="79"/>
      <c r="C1025" s="925" t="s">
        <v>1763</v>
      </c>
      <c r="D1025" s="954" t="s">
        <v>3745</v>
      </c>
      <c r="E1025" s="1065">
        <v>21</v>
      </c>
      <c r="F1025" s="1065">
        <v>3</v>
      </c>
      <c r="G1025" s="1169">
        <f t="shared" si="230"/>
        <v>14.285714285714285</v>
      </c>
      <c r="H1025" s="1063">
        <v>359</v>
      </c>
      <c r="I1025" s="1063">
        <v>175</v>
      </c>
      <c r="J1025" s="1169">
        <f t="shared" si="231"/>
        <v>48.746518105849582</v>
      </c>
      <c r="K1025" s="1027">
        <f t="shared" si="232"/>
        <v>380</v>
      </c>
      <c r="L1025" s="1027">
        <f t="shared" si="233"/>
        <v>178</v>
      </c>
      <c r="M1025" s="1170">
        <f t="shared" si="234"/>
        <v>46.842105263157897</v>
      </c>
    </row>
    <row r="1026" spans="1:13" ht="15">
      <c r="A1026" s="79"/>
      <c r="C1026" s="925" t="s">
        <v>1764</v>
      </c>
      <c r="D1026" s="940" t="s">
        <v>3760</v>
      </c>
      <c r="E1026" s="1065"/>
      <c r="F1026" s="1065"/>
      <c r="G1026" s="1169" t="e">
        <f t="shared" si="230"/>
        <v>#DIV/0!</v>
      </c>
      <c r="H1026" s="1063">
        <v>36</v>
      </c>
      <c r="I1026" s="1063">
        <v>27</v>
      </c>
      <c r="J1026" s="1169">
        <f t="shared" si="231"/>
        <v>75</v>
      </c>
      <c r="K1026" s="1027">
        <f t="shared" si="232"/>
        <v>36</v>
      </c>
      <c r="L1026" s="1027">
        <f t="shared" si="233"/>
        <v>27</v>
      </c>
      <c r="M1026" s="1170">
        <f t="shared" si="234"/>
        <v>75</v>
      </c>
    </row>
    <row r="1027" spans="1:13" ht="15">
      <c r="A1027" s="79"/>
      <c r="C1027" s="925" t="s">
        <v>1894</v>
      </c>
      <c r="D1027" s="963" t="s">
        <v>5296</v>
      </c>
      <c r="E1027" s="1065"/>
      <c r="F1027" s="1065"/>
      <c r="G1027" s="1169" t="e">
        <f t="shared" si="230"/>
        <v>#DIV/0!</v>
      </c>
      <c r="H1027" s="1063">
        <v>95</v>
      </c>
      <c r="I1027" s="1063">
        <v>34</v>
      </c>
      <c r="J1027" s="1169">
        <f t="shared" si="231"/>
        <v>35.789473684210527</v>
      </c>
      <c r="K1027" s="1027">
        <f t="shared" si="232"/>
        <v>95</v>
      </c>
      <c r="L1027" s="1027">
        <f t="shared" si="233"/>
        <v>34</v>
      </c>
      <c r="M1027" s="1170">
        <f t="shared" si="234"/>
        <v>35.789473684210527</v>
      </c>
    </row>
    <row r="1028" spans="1:13" ht="15">
      <c r="A1028" s="79"/>
      <c r="C1028" s="925" t="s">
        <v>1773</v>
      </c>
      <c r="D1028" s="88" t="s">
        <v>3750</v>
      </c>
      <c r="E1028" s="1065"/>
      <c r="F1028" s="1065"/>
      <c r="G1028" s="1169" t="e">
        <f t="shared" si="230"/>
        <v>#DIV/0!</v>
      </c>
      <c r="H1028" s="1063"/>
      <c r="I1028" s="1063"/>
      <c r="J1028" s="1169" t="e">
        <f t="shared" si="231"/>
        <v>#DIV/0!</v>
      </c>
      <c r="K1028" s="1027">
        <f t="shared" si="232"/>
        <v>0</v>
      </c>
      <c r="L1028" s="1027">
        <f t="shared" si="233"/>
        <v>0</v>
      </c>
      <c r="M1028" s="1170" t="e">
        <f t="shared" si="234"/>
        <v>#DIV/0!</v>
      </c>
    </row>
    <row r="1029" spans="1:13" ht="15">
      <c r="A1029" s="79"/>
      <c r="C1029" s="925" t="s">
        <v>1765</v>
      </c>
      <c r="D1029" s="963" t="s">
        <v>3754</v>
      </c>
      <c r="E1029" s="1065"/>
      <c r="F1029" s="1065"/>
      <c r="G1029" s="1169" t="e">
        <f t="shared" si="230"/>
        <v>#DIV/0!</v>
      </c>
      <c r="H1029" s="1063">
        <v>11</v>
      </c>
      <c r="I1029" s="1063">
        <v>4</v>
      </c>
      <c r="J1029" s="1169">
        <f t="shared" si="231"/>
        <v>36.363636363636367</v>
      </c>
      <c r="K1029" s="1027">
        <f t="shared" si="232"/>
        <v>11</v>
      </c>
      <c r="L1029" s="1027">
        <f t="shared" si="233"/>
        <v>4</v>
      </c>
      <c r="M1029" s="1170">
        <f t="shared" si="234"/>
        <v>36.363636363636367</v>
      </c>
    </row>
    <row r="1030" spans="1:13" ht="15">
      <c r="A1030" s="79"/>
      <c r="C1030" s="925" t="s">
        <v>1895</v>
      </c>
      <c r="D1030" s="88" t="s">
        <v>5332</v>
      </c>
      <c r="E1030" s="1065"/>
      <c r="F1030" s="1065"/>
      <c r="G1030" s="1169" t="e">
        <f t="shared" si="230"/>
        <v>#DIV/0!</v>
      </c>
      <c r="H1030" s="1063">
        <v>6</v>
      </c>
      <c r="I1030" s="1063">
        <v>4</v>
      </c>
      <c r="J1030" s="1169">
        <f t="shared" si="231"/>
        <v>66.666666666666657</v>
      </c>
      <c r="K1030" s="1027">
        <f t="shared" si="232"/>
        <v>6</v>
      </c>
      <c r="L1030" s="1027">
        <f t="shared" si="233"/>
        <v>4</v>
      </c>
      <c r="M1030" s="1170">
        <f t="shared" si="234"/>
        <v>66.666666666666657</v>
      </c>
    </row>
    <row r="1031" spans="1:13" ht="15">
      <c r="A1031" s="79"/>
      <c r="C1031" s="974" t="s">
        <v>1921</v>
      </c>
      <c r="D1031" s="959" t="s">
        <v>5331</v>
      </c>
      <c r="E1031" s="1065"/>
      <c r="F1031" s="1065"/>
      <c r="G1031" s="1169" t="e">
        <f t="shared" si="230"/>
        <v>#DIV/0!</v>
      </c>
      <c r="H1031" s="1063">
        <v>146</v>
      </c>
      <c r="I1031" s="1063">
        <v>128</v>
      </c>
      <c r="J1031" s="1169">
        <f t="shared" si="231"/>
        <v>87.671232876712324</v>
      </c>
      <c r="K1031" s="1027">
        <f t="shared" si="232"/>
        <v>146</v>
      </c>
      <c r="L1031" s="1027">
        <f t="shared" si="233"/>
        <v>128</v>
      </c>
      <c r="M1031" s="1170">
        <f t="shared" si="234"/>
        <v>87.671232876712324</v>
      </c>
    </row>
    <row r="1032" spans="1:13" ht="26.25">
      <c r="A1032" s="79"/>
      <c r="C1032" s="925" t="s">
        <v>1766</v>
      </c>
      <c r="D1032" s="933" t="s">
        <v>3746</v>
      </c>
      <c r="E1032" s="1065"/>
      <c r="F1032" s="1065"/>
      <c r="G1032" s="1169" t="e">
        <f t="shared" si="230"/>
        <v>#DIV/0!</v>
      </c>
      <c r="H1032" s="1063">
        <v>899</v>
      </c>
      <c r="I1032" s="1063">
        <v>483</v>
      </c>
      <c r="J1032" s="1169">
        <f t="shared" si="231"/>
        <v>53.726362625139046</v>
      </c>
      <c r="K1032" s="1027">
        <f t="shared" si="232"/>
        <v>899</v>
      </c>
      <c r="L1032" s="1027">
        <f t="shared" si="233"/>
        <v>483</v>
      </c>
      <c r="M1032" s="1170">
        <f t="shared" si="234"/>
        <v>53.726362625139046</v>
      </c>
    </row>
    <row r="1033" spans="1:13" ht="26.25">
      <c r="A1033" s="79"/>
      <c r="C1033" s="925" t="s">
        <v>1767</v>
      </c>
      <c r="D1033" s="963" t="s">
        <v>3749</v>
      </c>
      <c r="E1033" s="1065"/>
      <c r="F1033" s="1065"/>
      <c r="G1033" s="1169" t="e">
        <f t="shared" si="230"/>
        <v>#DIV/0!</v>
      </c>
      <c r="H1033" s="1063"/>
      <c r="I1033" s="1063">
        <v>613</v>
      </c>
      <c r="J1033" s="1169" t="e">
        <f t="shared" si="231"/>
        <v>#DIV/0!</v>
      </c>
      <c r="K1033" s="1027">
        <f t="shared" si="232"/>
        <v>0</v>
      </c>
      <c r="L1033" s="1027">
        <f t="shared" si="233"/>
        <v>613</v>
      </c>
      <c r="M1033" s="1170" t="e">
        <f t="shared" si="234"/>
        <v>#DIV/0!</v>
      </c>
    </row>
    <row r="1034" spans="1:13" ht="15">
      <c r="A1034" s="79"/>
      <c r="C1034" s="925" t="s">
        <v>1951</v>
      </c>
      <c r="D1034" s="963" t="s">
        <v>3945</v>
      </c>
      <c r="E1034" s="1065"/>
      <c r="F1034" s="1065"/>
      <c r="G1034" s="1169" t="e">
        <f t="shared" si="230"/>
        <v>#DIV/0!</v>
      </c>
      <c r="H1034" s="1030"/>
      <c r="I1034" s="1030"/>
      <c r="J1034" s="1169" t="e">
        <f t="shared" si="231"/>
        <v>#DIV/0!</v>
      </c>
      <c r="K1034" s="1027">
        <f t="shared" si="232"/>
        <v>0</v>
      </c>
      <c r="L1034" s="1027">
        <f t="shared" si="233"/>
        <v>0</v>
      </c>
      <c r="M1034" s="1170" t="e">
        <f t="shared" si="234"/>
        <v>#DIV/0!</v>
      </c>
    </row>
    <row r="1035" spans="1:13" ht="15">
      <c r="A1035" s="79"/>
      <c r="C1035" s="925" t="s">
        <v>2196</v>
      </c>
      <c r="D1035" s="963" t="s">
        <v>4206</v>
      </c>
      <c r="E1035" s="1065"/>
      <c r="F1035" s="1065"/>
      <c r="G1035" s="1169" t="e">
        <f t="shared" si="230"/>
        <v>#DIV/0!</v>
      </c>
      <c r="H1035" s="1030"/>
      <c r="I1035" s="1030"/>
      <c r="J1035" s="1169" t="e">
        <f t="shared" si="231"/>
        <v>#DIV/0!</v>
      </c>
      <c r="K1035" s="1027">
        <f t="shared" si="232"/>
        <v>0</v>
      </c>
      <c r="L1035" s="1027">
        <f t="shared" si="233"/>
        <v>0</v>
      </c>
      <c r="M1035" s="1170" t="e">
        <f t="shared" si="234"/>
        <v>#DIV/0!</v>
      </c>
    </row>
    <row r="1036" spans="1:13" ht="15">
      <c r="A1036" s="79"/>
      <c r="C1036" s="925" t="s">
        <v>2204</v>
      </c>
      <c r="D1036" s="1035" t="s">
        <v>4214</v>
      </c>
      <c r="E1036" s="1030"/>
      <c r="F1036" s="1030"/>
      <c r="G1036" s="1169" t="e">
        <f t="shared" si="230"/>
        <v>#DIV/0!</v>
      </c>
      <c r="H1036" s="1065"/>
      <c r="I1036" s="1065"/>
      <c r="J1036" s="1169" t="e">
        <f t="shared" si="231"/>
        <v>#DIV/0!</v>
      </c>
      <c r="K1036" s="1027">
        <f t="shared" si="232"/>
        <v>0</v>
      </c>
      <c r="L1036" s="1027">
        <f t="shared" si="233"/>
        <v>0</v>
      </c>
      <c r="M1036" s="1170" t="e">
        <f t="shared" si="234"/>
        <v>#DIV/0!</v>
      </c>
    </row>
    <row r="1037" spans="1:13" ht="15">
      <c r="A1037" s="79"/>
      <c r="C1037" s="925" t="s">
        <v>2205</v>
      </c>
      <c r="D1037" s="1035" t="s">
        <v>4215</v>
      </c>
      <c r="E1037" s="1030">
        <v>305</v>
      </c>
      <c r="F1037" s="1030">
        <v>204</v>
      </c>
      <c r="G1037" s="1169">
        <f t="shared" si="230"/>
        <v>66.885245901639351</v>
      </c>
      <c r="H1037" s="1065"/>
      <c r="I1037" s="1065"/>
      <c r="J1037" s="1169" t="e">
        <f t="shared" si="231"/>
        <v>#DIV/0!</v>
      </c>
      <c r="K1037" s="1027">
        <f t="shared" si="232"/>
        <v>305</v>
      </c>
      <c r="L1037" s="1027">
        <f t="shared" si="233"/>
        <v>204</v>
      </c>
      <c r="M1037" s="1170">
        <f t="shared" si="234"/>
        <v>66.885245901639351</v>
      </c>
    </row>
    <row r="1038" spans="1:13" ht="15">
      <c r="A1038" s="79"/>
      <c r="C1038" s="925" t="s">
        <v>2206</v>
      </c>
      <c r="D1038" s="1035" t="s">
        <v>4216</v>
      </c>
      <c r="E1038" s="1030"/>
      <c r="F1038" s="1030"/>
      <c r="G1038" s="1169" t="e">
        <f t="shared" si="230"/>
        <v>#DIV/0!</v>
      </c>
      <c r="H1038" s="1065"/>
      <c r="I1038" s="1065"/>
      <c r="J1038" s="1169" t="e">
        <f t="shared" si="231"/>
        <v>#DIV/0!</v>
      </c>
      <c r="K1038" s="1027">
        <f t="shared" ref="K1038:K1052" si="235">E1038+H1038</f>
        <v>0</v>
      </c>
      <c r="L1038" s="1027">
        <f t="shared" ref="L1038:L1052" si="236">F1038+I1038</f>
        <v>0</v>
      </c>
      <c r="M1038" s="1170" t="e">
        <f t="shared" si="234"/>
        <v>#DIV/0!</v>
      </c>
    </row>
    <row r="1039" spans="1:13" ht="15">
      <c r="A1039" s="79"/>
      <c r="C1039" s="925" t="s">
        <v>2145</v>
      </c>
      <c r="D1039" s="963" t="s">
        <v>4155</v>
      </c>
      <c r="E1039" s="1030"/>
      <c r="F1039" s="1030"/>
      <c r="G1039" s="1169" t="e">
        <f t="shared" si="230"/>
        <v>#DIV/0!</v>
      </c>
      <c r="H1039" s="1030"/>
      <c r="I1039" s="1030"/>
      <c r="J1039" s="1169" t="e">
        <f t="shared" si="231"/>
        <v>#DIV/0!</v>
      </c>
      <c r="K1039" s="1027">
        <f t="shared" si="235"/>
        <v>0</v>
      </c>
      <c r="L1039" s="1027">
        <f t="shared" si="236"/>
        <v>0</v>
      </c>
      <c r="M1039" s="1170" t="e">
        <f t="shared" si="234"/>
        <v>#DIV/0!</v>
      </c>
    </row>
    <row r="1040" spans="1:13" ht="15">
      <c r="A1040" s="79"/>
      <c r="C1040" s="925" t="s">
        <v>2166</v>
      </c>
      <c r="D1040" s="1035" t="s">
        <v>4176</v>
      </c>
      <c r="E1040" s="1030"/>
      <c r="F1040" s="1030"/>
      <c r="G1040" s="1169" t="e">
        <f t="shared" si="230"/>
        <v>#DIV/0!</v>
      </c>
      <c r="H1040" s="1030"/>
      <c r="I1040" s="1030"/>
      <c r="J1040" s="1169" t="e">
        <f t="shared" si="231"/>
        <v>#DIV/0!</v>
      </c>
      <c r="K1040" s="1027">
        <f t="shared" si="235"/>
        <v>0</v>
      </c>
      <c r="L1040" s="1027">
        <f t="shared" si="236"/>
        <v>0</v>
      </c>
      <c r="M1040" s="1170" t="e">
        <f t="shared" si="234"/>
        <v>#DIV/0!</v>
      </c>
    </row>
    <row r="1041" spans="1:13" ht="15">
      <c r="A1041" s="79"/>
      <c r="C1041" s="925" t="s">
        <v>2175</v>
      </c>
      <c r="D1041" s="963" t="s">
        <v>4185</v>
      </c>
      <c r="E1041" s="1030"/>
      <c r="F1041" s="1030">
        <v>17</v>
      </c>
      <c r="G1041" s="1169" t="e">
        <f t="shared" si="230"/>
        <v>#DIV/0!</v>
      </c>
      <c r="H1041" s="1030"/>
      <c r="I1041" s="1030"/>
      <c r="J1041" s="1169" t="e">
        <f t="shared" si="231"/>
        <v>#DIV/0!</v>
      </c>
      <c r="K1041" s="1027">
        <f t="shared" si="235"/>
        <v>0</v>
      </c>
      <c r="L1041" s="1027">
        <f t="shared" si="236"/>
        <v>17</v>
      </c>
      <c r="M1041" s="1170" t="e">
        <f t="shared" si="234"/>
        <v>#DIV/0!</v>
      </c>
    </row>
    <row r="1042" spans="1:13" ht="15">
      <c r="A1042" s="79"/>
      <c r="C1042" s="925" t="s">
        <v>2162</v>
      </c>
      <c r="D1042" s="1035" t="s">
        <v>4172</v>
      </c>
      <c r="E1042" s="1030"/>
      <c r="F1042" s="1030"/>
      <c r="G1042" s="1169" t="e">
        <f t="shared" si="230"/>
        <v>#DIV/0!</v>
      </c>
      <c r="H1042" s="1030"/>
      <c r="I1042" s="1030"/>
      <c r="J1042" s="1169" t="e">
        <f t="shared" si="231"/>
        <v>#DIV/0!</v>
      </c>
      <c r="K1042" s="1027">
        <f t="shared" si="235"/>
        <v>0</v>
      </c>
      <c r="L1042" s="1027">
        <f t="shared" si="236"/>
        <v>0</v>
      </c>
      <c r="M1042" s="1170" t="e">
        <f t="shared" si="234"/>
        <v>#DIV/0!</v>
      </c>
    </row>
    <row r="1043" spans="1:13" ht="25.5">
      <c r="A1043" s="79"/>
      <c r="C1043" s="925" t="s">
        <v>1957</v>
      </c>
      <c r="D1043" s="966" t="s">
        <v>3953</v>
      </c>
      <c r="E1043" s="1030"/>
      <c r="F1043" s="1030"/>
      <c r="G1043" s="1169" t="e">
        <f t="shared" si="230"/>
        <v>#DIV/0!</v>
      </c>
      <c r="H1043" s="1030"/>
      <c r="I1043" s="1030"/>
      <c r="J1043" s="1169" t="e">
        <f t="shared" si="231"/>
        <v>#DIV/0!</v>
      </c>
      <c r="K1043" s="1027">
        <f t="shared" si="235"/>
        <v>0</v>
      </c>
      <c r="L1043" s="1027">
        <f t="shared" si="236"/>
        <v>0</v>
      </c>
      <c r="M1043" s="1170" t="e">
        <f t="shared" si="234"/>
        <v>#DIV/0!</v>
      </c>
    </row>
    <row r="1044" spans="1:13" ht="15">
      <c r="A1044" s="79"/>
      <c r="C1044" s="925" t="s">
        <v>2199</v>
      </c>
      <c r="D1044" s="1035" t="s">
        <v>4209</v>
      </c>
      <c r="E1044" s="1030"/>
      <c r="F1044" s="1030"/>
      <c r="G1044" s="1169" t="e">
        <f t="shared" si="230"/>
        <v>#DIV/0!</v>
      </c>
      <c r="H1044" s="1030"/>
      <c r="I1044" s="1030"/>
      <c r="J1044" s="1169" t="e">
        <f t="shared" si="231"/>
        <v>#DIV/0!</v>
      </c>
      <c r="K1044" s="1027">
        <f t="shared" si="235"/>
        <v>0</v>
      </c>
      <c r="L1044" s="1027">
        <f t="shared" si="236"/>
        <v>0</v>
      </c>
      <c r="M1044" s="1170" t="e">
        <f t="shared" si="234"/>
        <v>#DIV/0!</v>
      </c>
    </row>
    <row r="1045" spans="1:13" ht="15">
      <c r="A1045" s="79"/>
      <c r="C1045" s="925" t="s">
        <v>2154</v>
      </c>
      <c r="D1045" s="1035" t="s">
        <v>4164</v>
      </c>
      <c r="E1045" s="1030"/>
      <c r="F1045" s="1030"/>
      <c r="G1045" s="1169" t="e">
        <f t="shared" si="230"/>
        <v>#DIV/0!</v>
      </c>
      <c r="H1045" s="1030"/>
      <c r="I1045" s="1030"/>
      <c r="J1045" s="1169" t="e">
        <f t="shared" si="231"/>
        <v>#DIV/0!</v>
      </c>
      <c r="K1045" s="1027">
        <f t="shared" si="235"/>
        <v>0</v>
      </c>
      <c r="L1045" s="1027">
        <f t="shared" si="236"/>
        <v>0</v>
      </c>
      <c r="M1045" s="1170" t="e">
        <f t="shared" si="234"/>
        <v>#DIV/0!</v>
      </c>
    </row>
    <row r="1046" spans="1:13" ht="15">
      <c r="A1046" s="79"/>
      <c r="C1046" s="925" t="s">
        <v>1770</v>
      </c>
      <c r="D1046" s="956" t="s">
        <v>3747</v>
      </c>
      <c r="E1046" s="1030"/>
      <c r="F1046" s="1030"/>
      <c r="G1046" s="1169" t="e">
        <f t="shared" si="230"/>
        <v>#DIV/0!</v>
      </c>
      <c r="H1046" s="1030">
        <v>1</v>
      </c>
      <c r="I1046" s="1030"/>
      <c r="J1046" s="1169">
        <f t="shared" si="231"/>
        <v>0</v>
      </c>
      <c r="K1046" s="1027">
        <f t="shared" si="235"/>
        <v>1</v>
      </c>
      <c r="L1046" s="1027">
        <f t="shared" si="236"/>
        <v>0</v>
      </c>
      <c r="M1046" s="1170">
        <f t="shared" si="234"/>
        <v>0</v>
      </c>
    </row>
    <row r="1047" spans="1:13" ht="15">
      <c r="A1047" s="79"/>
      <c r="C1047" s="925" t="s">
        <v>2151</v>
      </c>
      <c r="D1047" s="1035" t="s">
        <v>4161</v>
      </c>
      <c r="E1047" s="1030"/>
      <c r="F1047" s="1030"/>
      <c r="G1047" s="1169" t="e">
        <f t="shared" si="230"/>
        <v>#DIV/0!</v>
      </c>
      <c r="H1047" s="1030"/>
      <c r="I1047" s="1030"/>
      <c r="J1047" s="1169" t="e">
        <f t="shared" si="231"/>
        <v>#DIV/0!</v>
      </c>
      <c r="K1047" s="1027">
        <f t="shared" si="235"/>
        <v>0</v>
      </c>
      <c r="L1047" s="1027">
        <f t="shared" si="236"/>
        <v>0</v>
      </c>
      <c r="M1047" s="1170" t="e">
        <f t="shared" si="234"/>
        <v>#DIV/0!</v>
      </c>
    </row>
    <row r="1048" spans="1:13" ht="15">
      <c r="A1048" s="79"/>
      <c r="C1048" s="925" t="s">
        <v>2207</v>
      </c>
      <c r="D1048" s="1035" t="s">
        <v>4190</v>
      </c>
      <c r="E1048" s="1030"/>
      <c r="F1048" s="1030"/>
      <c r="G1048" s="1169" t="e">
        <f t="shared" si="230"/>
        <v>#DIV/0!</v>
      </c>
      <c r="H1048" s="1030"/>
      <c r="I1048" s="1030"/>
      <c r="J1048" s="1169" t="e">
        <f t="shared" si="231"/>
        <v>#DIV/0!</v>
      </c>
      <c r="K1048" s="1027">
        <f t="shared" si="235"/>
        <v>0</v>
      </c>
      <c r="L1048" s="1027">
        <f t="shared" si="236"/>
        <v>0</v>
      </c>
      <c r="M1048" s="1170" t="e">
        <f t="shared" si="234"/>
        <v>#DIV/0!</v>
      </c>
    </row>
    <row r="1049" spans="1:13" ht="15">
      <c r="A1049" s="79"/>
      <c r="C1049" s="925" t="s">
        <v>1892</v>
      </c>
      <c r="D1049" s="88" t="s">
        <v>3892</v>
      </c>
      <c r="E1049" s="1030"/>
      <c r="F1049" s="1030"/>
      <c r="G1049" s="1169" t="e">
        <f t="shared" si="230"/>
        <v>#DIV/0!</v>
      </c>
      <c r="H1049" s="1030"/>
      <c r="I1049" s="1030"/>
      <c r="J1049" s="1169" t="e">
        <f t="shared" si="231"/>
        <v>#DIV/0!</v>
      </c>
      <c r="K1049" s="1027">
        <f t="shared" si="235"/>
        <v>0</v>
      </c>
      <c r="L1049" s="1027">
        <f t="shared" si="236"/>
        <v>0</v>
      </c>
      <c r="M1049" s="1170" t="e">
        <f t="shared" si="234"/>
        <v>#DIV/0!</v>
      </c>
    </row>
    <row r="1050" spans="1:13" ht="15">
      <c r="A1050" s="79"/>
      <c r="C1050" s="925" t="s">
        <v>1928</v>
      </c>
      <c r="D1050" s="940" t="s">
        <v>3924</v>
      </c>
      <c r="E1050" s="1030"/>
      <c r="F1050" s="1030"/>
      <c r="G1050" s="1169" t="e">
        <f t="shared" si="230"/>
        <v>#DIV/0!</v>
      </c>
      <c r="H1050" s="1030"/>
      <c r="I1050" s="1030"/>
      <c r="J1050" s="1169" t="e">
        <f t="shared" si="231"/>
        <v>#DIV/0!</v>
      </c>
      <c r="K1050" s="1027">
        <f t="shared" si="235"/>
        <v>0</v>
      </c>
      <c r="L1050" s="1027">
        <f t="shared" si="236"/>
        <v>0</v>
      </c>
      <c r="M1050" s="1170" t="e">
        <f t="shared" si="234"/>
        <v>#DIV/0!</v>
      </c>
    </row>
    <row r="1051" spans="1:13" ht="15">
      <c r="A1051" s="79"/>
      <c r="C1051" s="925" t="s">
        <v>1893</v>
      </c>
      <c r="D1051" s="963" t="s">
        <v>3893</v>
      </c>
      <c r="E1051" s="1030"/>
      <c r="F1051" s="1030"/>
      <c r="G1051" s="1169" t="e">
        <f t="shared" si="230"/>
        <v>#DIV/0!</v>
      </c>
      <c r="H1051" s="1030"/>
      <c r="I1051" s="1030"/>
      <c r="J1051" s="1169" t="e">
        <f t="shared" si="231"/>
        <v>#DIV/0!</v>
      </c>
      <c r="K1051" s="1027">
        <f t="shared" si="235"/>
        <v>0</v>
      </c>
      <c r="L1051" s="1027">
        <f t="shared" si="236"/>
        <v>0</v>
      </c>
      <c r="M1051" s="1170" t="e">
        <f t="shared" si="234"/>
        <v>#DIV/0!</v>
      </c>
    </row>
    <row r="1052" spans="1:13" ht="15">
      <c r="A1052" s="79"/>
      <c r="C1052" s="925" t="s">
        <v>2208</v>
      </c>
      <c r="D1052" s="1035" t="s">
        <v>4217</v>
      </c>
      <c r="E1052" s="1030"/>
      <c r="F1052" s="1030"/>
      <c r="G1052" s="1169" t="e">
        <f t="shared" si="230"/>
        <v>#DIV/0!</v>
      </c>
      <c r="H1052" s="1030"/>
      <c r="I1052" s="1030"/>
      <c r="J1052" s="1169" t="e">
        <f t="shared" si="231"/>
        <v>#DIV/0!</v>
      </c>
      <c r="K1052" s="1027">
        <f t="shared" si="235"/>
        <v>0</v>
      </c>
      <c r="L1052" s="1027">
        <f t="shared" si="236"/>
        <v>0</v>
      </c>
      <c r="M1052" s="1170" t="e">
        <f t="shared" si="234"/>
        <v>#DIV/0!</v>
      </c>
    </row>
    <row r="1053" spans="1:13" ht="15">
      <c r="A1053" s="79"/>
      <c r="C1053" s="84" t="s">
        <v>2055</v>
      </c>
      <c r="D1053" s="963" t="s">
        <v>4060</v>
      </c>
      <c r="E1053" s="1089"/>
      <c r="F1053" s="1089"/>
      <c r="G1053" s="1169" t="e">
        <f t="shared" si="230"/>
        <v>#DIV/0!</v>
      </c>
      <c r="H1053" s="1089"/>
      <c r="I1053" s="1089">
        <v>1</v>
      </c>
      <c r="J1053" s="1169" t="e">
        <f t="shared" si="231"/>
        <v>#DIV/0!</v>
      </c>
      <c r="K1053" s="1095">
        <f t="shared" ref="K1053:L1060" si="237">SUM(E1053,H1053)</f>
        <v>0</v>
      </c>
      <c r="L1053" s="1095">
        <f t="shared" si="237"/>
        <v>1</v>
      </c>
      <c r="M1053" s="1170" t="e">
        <f t="shared" si="234"/>
        <v>#DIV/0!</v>
      </c>
    </row>
    <row r="1054" spans="1:13" ht="15">
      <c r="A1054" s="79"/>
      <c r="C1054" s="84" t="s">
        <v>1918</v>
      </c>
      <c r="D1054" s="128" t="s">
        <v>3916</v>
      </c>
      <c r="E1054" s="1089"/>
      <c r="F1054" s="1089"/>
      <c r="G1054" s="1169" t="e">
        <f t="shared" si="230"/>
        <v>#DIV/0!</v>
      </c>
      <c r="H1054" s="1089"/>
      <c r="I1054" s="1089">
        <v>1</v>
      </c>
      <c r="J1054" s="1169" t="e">
        <f t="shared" si="231"/>
        <v>#DIV/0!</v>
      </c>
      <c r="K1054" s="1095">
        <f t="shared" si="237"/>
        <v>0</v>
      </c>
      <c r="L1054" s="1095">
        <f t="shared" si="237"/>
        <v>1</v>
      </c>
      <c r="M1054" s="1170" t="e">
        <f t="shared" si="234"/>
        <v>#DIV/0!</v>
      </c>
    </row>
    <row r="1055" spans="1:13" ht="15">
      <c r="A1055" s="79"/>
      <c r="C1055" s="84" t="s">
        <v>1932</v>
      </c>
      <c r="D1055" s="1036" t="s">
        <v>3928</v>
      </c>
      <c r="E1055" s="1089"/>
      <c r="F1055" s="1089"/>
      <c r="G1055" s="1169" t="e">
        <f t="shared" ref="G1055:G1059" si="238">SUM(F1055/E1055*100)</f>
        <v>#DIV/0!</v>
      </c>
      <c r="H1055" s="1089"/>
      <c r="I1055" s="1089">
        <v>1</v>
      </c>
      <c r="J1055" s="1169" t="e">
        <f t="shared" ref="J1055:J1059" si="239">SUM(I1055/H1055*100)</f>
        <v>#DIV/0!</v>
      </c>
      <c r="K1055" s="1095">
        <f t="shared" ref="K1055:K1059" si="240">SUM(E1055,H1055)</f>
        <v>0</v>
      </c>
      <c r="L1055" s="1095">
        <f t="shared" ref="L1055:L1059" si="241">SUM(F1055,I1055)</f>
        <v>1</v>
      </c>
      <c r="M1055" s="1170" t="e">
        <f t="shared" ref="M1055:M1059" si="242">SUM(L1055/K1055*100)</f>
        <v>#DIV/0!</v>
      </c>
    </row>
    <row r="1056" spans="1:13" ht="15">
      <c r="A1056" s="79"/>
      <c r="C1056" s="939" t="s">
        <v>2056</v>
      </c>
      <c r="D1056" s="945" t="s">
        <v>4061</v>
      </c>
      <c r="E1056" s="1089"/>
      <c r="F1056" s="1089"/>
      <c r="G1056" s="1169" t="e">
        <f t="shared" si="238"/>
        <v>#DIV/0!</v>
      </c>
      <c r="H1056" s="1089"/>
      <c r="I1056" s="1089">
        <v>1</v>
      </c>
      <c r="J1056" s="1169" t="e">
        <f t="shared" si="239"/>
        <v>#DIV/0!</v>
      </c>
      <c r="K1056" s="1095">
        <f t="shared" si="240"/>
        <v>0</v>
      </c>
      <c r="L1056" s="1095">
        <f t="shared" si="241"/>
        <v>1</v>
      </c>
      <c r="M1056" s="1170" t="e">
        <f t="shared" si="242"/>
        <v>#DIV/0!</v>
      </c>
    </row>
    <row r="1057" spans="1:13" ht="15">
      <c r="A1057" s="79"/>
      <c r="C1057" s="939"/>
      <c r="D1057" s="945"/>
      <c r="E1057" s="1089"/>
      <c r="F1057" s="1089"/>
      <c r="G1057" s="1169" t="e">
        <f t="shared" si="238"/>
        <v>#DIV/0!</v>
      </c>
      <c r="H1057" s="1089"/>
      <c r="I1057" s="1089"/>
      <c r="J1057" s="1169" t="e">
        <f t="shared" si="239"/>
        <v>#DIV/0!</v>
      </c>
      <c r="K1057" s="1095">
        <f t="shared" si="240"/>
        <v>0</v>
      </c>
      <c r="L1057" s="1095">
        <f t="shared" si="241"/>
        <v>0</v>
      </c>
      <c r="M1057" s="1170" t="e">
        <f t="shared" si="242"/>
        <v>#DIV/0!</v>
      </c>
    </row>
    <row r="1058" spans="1:13" ht="15">
      <c r="A1058" s="79"/>
      <c r="C1058" s="939"/>
      <c r="D1058" s="945"/>
      <c r="E1058" s="1089"/>
      <c r="F1058" s="1089"/>
      <c r="G1058" s="1169" t="e">
        <f t="shared" si="238"/>
        <v>#DIV/0!</v>
      </c>
      <c r="H1058" s="1089"/>
      <c r="I1058" s="1089"/>
      <c r="J1058" s="1169" t="e">
        <f t="shared" si="239"/>
        <v>#DIV/0!</v>
      </c>
      <c r="K1058" s="1095">
        <f t="shared" si="240"/>
        <v>0</v>
      </c>
      <c r="L1058" s="1095">
        <f t="shared" si="241"/>
        <v>0</v>
      </c>
      <c r="M1058" s="1170" t="e">
        <f t="shared" si="242"/>
        <v>#DIV/0!</v>
      </c>
    </row>
    <row r="1059" spans="1:13" ht="15">
      <c r="A1059" s="79"/>
      <c r="C1059" s="939"/>
      <c r="D1059" s="945"/>
      <c r="E1059" s="1089"/>
      <c r="F1059" s="1089"/>
      <c r="G1059" s="1169" t="e">
        <f t="shared" si="238"/>
        <v>#DIV/0!</v>
      </c>
      <c r="H1059" s="1089"/>
      <c r="I1059" s="1089"/>
      <c r="J1059" s="1169" t="e">
        <f t="shared" si="239"/>
        <v>#DIV/0!</v>
      </c>
      <c r="K1059" s="1095">
        <f t="shared" si="240"/>
        <v>0</v>
      </c>
      <c r="L1059" s="1095">
        <f t="shared" si="241"/>
        <v>0</v>
      </c>
      <c r="M1059" s="1170" t="e">
        <f t="shared" si="242"/>
        <v>#DIV/0!</v>
      </c>
    </row>
    <row r="1060" spans="1:13" ht="15">
      <c r="A1060" s="79"/>
      <c r="C1060" s="939"/>
      <c r="D1060" s="945"/>
      <c r="E1060" s="1089"/>
      <c r="F1060" s="1089"/>
      <c r="G1060" s="1169" t="e">
        <f t="shared" si="230"/>
        <v>#DIV/0!</v>
      </c>
      <c r="H1060" s="1089"/>
      <c r="I1060" s="1089"/>
      <c r="J1060" s="1169" t="e">
        <f t="shared" si="231"/>
        <v>#DIV/0!</v>
      </c>
      <c r="K1060" s="1095">
        <f t="shared" si="237"/>
        <v>0</v>
      </c>
      <c r="L1060" s="1095">
        <f t="shared" si="237"/>
        <v>0</v>
      </c>
      <c r="M1060" s="1170" t="e">
        <f t="shared" si="234"/>
        <v>#DIV/0!</v>
      </c>
    </row>
    <row r="1061" spans="1:13" ht="15">
      <c r="E1061" s="1068"/>
      <c r="F1061" s="1068"/>
      <c r="G1061" s="1068"/>
      <c r="H1061" s="1068"/>
      <c r="I1061" s="1068"/>
      <c r="J1061" s="1068"/>
      <c r="K1061" s="1068"/>
      <c r="L1061" s="1068"/>
    </row>
    <row r="1062" spans="1:13" ht="15">
      <c r="E1062" s="1068"/>
      <c r="F1062" s="1068"/>
      <c r="G1062" s="1068"/>
      <c r="H1062" s="1068"/>
      <c r="I1062" s="1068"/>
      <c r="J1062" s="1068"/>
      <c r="K1062" s="1068"/>
      <c r="L1062" s="1068"/>
    </row>
    <row r="1063" spans="1:13" ht="25.5">
      <c r="A1063" s="510" t="s">
        <v>5351</v>
      </c>
      <c r="B1063" s="206" t="s">
        <v>1699</v>
      </c>
      <c r="C1063" s="926"/>
      <c r="D1063" s="927"/>
      <c r="E1063" s="1057"/>
      <c r="F1063" s="1057"/>
      <c r="G1063" s="1057"/>
      <c r="H1063" s="1057"/>
      <c r="I1063" s="1057"/>
      <c r="J1063" s="1057"/>
      <c r="K1063" s="1057"/>
      <c r="L1063" s="1057"/>
      <c r="M1063" s="206"/>
    </row>
    <row r="1064" spans="1:13" ht="14.25">
      <c r="A1064" s="510"/>
      <c r="B1064" s="177" t="s">
        <v>189</v>
      </c>
      <c r="C1064" s="179"/>
      <c r="D1064" s="78"/>
      <c r="E1064" s="1033">
        <f t="shared" ref="E1064:K1064" si="243">SUM(E1065:E1066)</f>
        <v>12051</v>
      </c>
      <c r="F1064" s="1033">
        <f>SUM(F1065:F1067)</f>
        <v>8703</v>
      </c>
      <c r="G1064" s="1178">
        <f t="shared" ref="G1064:G1070" si="244">SUM(F1064/E1064*100)</f>
        <v>72.218073188946974</v>
      </c>
      <c r="H1064" s="1033">
        <f t="shared" si="243"/>
        <v>0</v>
      </c>
      <c r="I1064" s="1033">
        <f>SUM(I1065:I1067)</f>
        <v>1</v>
      </c>
      <c r="J1064" s="1178" t="e">
        <f t="shared" ref="J1064:J1070" si="245">SUM(I1064/H1064*100)</f>
        <v>#DIV/0!</v>
      </c>
      <c r="K1064" s="1033">
        <f t="shared" si="243"/>
        <v>12051</v>
      </c>
      <c r="L1064" s="1033">
        <f>SUM(L1065:L1067)</f>
        <v>8704</v>
      </c>
      <c r="M1064" s="1178">
        <f t="shared" ref="M1064:M1070" si="246">SUM(L1064/K1064*100)</f>
        <v>72.226371255497469</v>
      </c>
    </row>
    <row r="1065" spans="1:13" ht="15">
      <c r="A1065" s="510"/>
      <c r="C1065" s="925" t="s">
        <v>1758</v>
      </c>
      <c r="D1065" s="963" t="s">
        <v>3741</v>
      </c>
      <c r="E1065" s="1030">
        <v>5759</v>
      </c>
      <c r="F1065" s="1030">
        <v>4252</v>
      </c>
      <c r="G1065" s="1169">
        <f t="shared" si="244"/>
        <v>73.832262545580832</v>
      </c>
      <c r="H1065" s="1030"/>
      <c r="I1065" s="1030"/>
      <c r="J1065" s="1169" t="e">
        <f t="shared" si="245"/>
        <v>#DIV/0!</v>
      </c>
      <c r="K1065" s="1027">
        <f>E1065+H1065</f>
        <v>5759</v>
      </c>
      <c r="L1065" s="1027">
        <f>F1065+I1065</f>
        <v>4252</v>
      </c>
      <c r="M1065" s="1170">
        <f t="shared" si="246"/>
        <v>73.832262545580832</v>
      </c>
    </row>
    <row r="1066" spans="1:13" ht="15">
      <c r="A1066" s="510"/>
      <c r="C1066" s="925" t="s">
        <v>1759</v>
      </c>
      <c r="D1066" s="963" t="s">
        <v>3742</v>
      </c>
      <c r="E1066" s="1030">
        <v>6292</v>
      </c>
      <c r="F1066" s="1030">
        <v>4451</v>
      </c>
      <c r="G1066" s="1169">
        <f t="shared" si="244"/>
        <v>70.740623013350287</v>
      </c>
      <c r="H1066" s="1030"/>
      <c r="I1066" s="1030"/>
      <c r="J1066" s="1169" t="e">
        <f t="shared" si="245"/>
        <v>#DIV/0!</v>
      </c>
      <c r="K1066" s="1027">
        <f>E1066+H1066</f>
        <v>6292</v>
      </c>
      <c r="L1066" s="1027">
        <f>F1066+I1066</f>
        <v>4451</v>
      </c>
      <c r="M1066" s="1170">
        <f t="shared" si="246"/>
        <v>70.740623013350287</v>
      </c>
    </row>
    <row r="1067" spans="1:13" ht="15">
      <c r="A1067" s="510"/>
      <c r="C1067" s="171" t="s">
        <v>5452</v>
      </c>
      <c r="D1067" s="1038" t="s">
        <v>5453</v>
      </c>
      <c r="E1067" s="1070"/>
      <c r="F1067" s="1070"/>
      <c r="G1067" s="1169" t="e">
        <f t="shared" si="244"/>
        <v>#DIV/0!</v>
      </c>
      <c r="H1067" s="1070"/>
      <c r="I1067" s="1070">
        <v>1</v>
      </c>
      <c r="J1067" s="1169" t="e">
        <f t="shared" si="245"/>
        <v>#DIV/0!</v>
      </c>
      <c r="K1067" s="1070">
        <f t="shared" ref="K1067:L1070" si="247">SUM(E1067,H1067)</f>
        <v>0</v>
      </c>
      <c r="L1067" s="1070">
        <f t="shared" si="247"/>
        <v>1</v>
      </c>
      <c r="M1067" s="1170" t="e">
        <f t="shared" si="246"/>
        <v>#DIV/0!</v>
      </c>
    </row>
    <row r="1068" spans="1:13" ht="15">
      <c r="A1068" s="510"/>
      <c r="C1068" s="171"/>
      <c r="D1068" s="1037"/>
      <c r="E1068" s="1070"/>
      <c r="F1068" s="1070"/>
      <c r="G1068" s="1169" t="e">
        <f t="shared" si="244"/>
        <v>#DIV/0!</v>
      </c>
      <c r="H1068" s="1070"/>
      <c r="I1068" s="1070"/>
      <c r="J1068" s="1169" t="e">
        <f t="shared" si="245"/>
        <v>#DIV/0!</v>
      </c>
      <c r="K1068" s="1070">
        <f t="shared" si="247"/>
        <v>0</v>
      </c>
      <c r="L1068" s="1070">
        <f t="shared" si="247"/>
        <v>0</v>
      </c>
      <c r="M1068" s="1170" t="e">
        <f t="shared" si="246"/>
        <v>#DIV/0!</v>
      </c>
    </row>
    <row r="1069" spans="1:13" ht="15">
      <c r="A1069" s="510"/>
      <c r="C1069" s="171"/>
      <c r="D1069" s="1037"/>
      <c r="E1069" s="1070"/>
      <c r="F1069" s="1070"/>
      <c r="G1069" s="1169" t="e">
        <f t="shared" si="244"/>
        <v>#DIV/0!</v>
      </c>
      <c r="H1069" s="1070"/>
      <c r="I1069" s="1070"/>
      <c r="J1069" s="1169" t="e">
        <f t="shared" si="245"/>
        <v>#DIV/0!</v>
      </c>
      <c r="K1069" s="1070">
        <f t="shared" si="247"/>
        <v>0</v>
      </c>
      <c r="L1069" s="1070">
        <f t="shared" si="247"/>
        <v>0</v>
      </c>
      <c r="M1069" s="1170" t="e">
        <f t="shared" si="246"/>
        <v>#DIV/0!</v>
      </c>
    </row>
    <row r="1070" spans="1:13" ht="15">
      <c r="A1070" s="510"/>
      <c r="B1070" s="149"/>
      <c r="C1070" s="171"/>
      <c r="D1070" s="80"/>
      <c r="E1070" s="1070"/>
      <c r="F1070" s="1070"/>
      <c r="G1070" s="1169" t="e">
        <f t="shared" si="244"/>
        <v>#DIV/0!</v>
      </c>
      <c r="H1070" s="1070"/>
      <c r="I1070" s="1070"/>
      <c r="J1070" s="1169" t="e">
        <f t="shared" si="245"/>
        <v>#DIV/0!</v>
      </c>
      <c r="K1070" s="1070">
        <f t="shared" si="247"/>
        <v>0</v>
      </c>
      <c r="L1070" s="1070">
        <f t="shared" si="247"/>
        <v>0</v>
      </c>
      <c r="M1070" s="1170" t="e">
        <f t="shared" si="246"/>
        <v>#DIV/0!</v>
      </c>
    </row>
    <row r="1071" spans="1:13" ht="15">
      <c r="A1071" s="510"/>
      <c r="E1071" s="1068"/>
      <c r="F1071" s="1068"/>
      <c r="G1071" s="1068"/>
      <c r="H1071" s="1068"/>
      <c r="I1071" s="1068"/>
      <c r="J1071" s="1068"/>
      <c r="K1071" s="1068"/>
      <c r="L1071" s="1068"/>
    </row>
    <row r="1072" spans="1:13" ht="15">
      <c r="A1072" s="510"/>
      <c r="B1072" s="206" t="s">
        <v>1698</v>
      </c>
      <c r="C1072" s="926"/>
      <c r="D1072" s="927"/>
      <c r="E1072" s="1057"/>
      <c r="F1072" s="1057"/>
      <c r="G1072" s="1057"/>
      <c r="H1072" s="1057"/>
      <c r="I1072" s="1057"/>
      <c r="J1072" s="1057"/>
      <c r="K1072" s="1057"/>
      <c r="L1072" s="1057"/>
      <c r="M1072" s="206"/>
    </row>
    <row r="1073" spans="1:13" ht="14.25">
      <c r="A1073" s="510"/>
      <c r="B1073" s="177" t="s">
        <v>188</v>
      </c>
      <c r="C1073" s="178"/>
      <c r="D1073" s="78"/>
      <c r="E1073" s="1073">
        <f>SUM(E1074,E1264)</f>
        <v>6934</v>
      </c>
      <c r="F1073" s="1073">
        <f>SUM(F1074,F1264)</f>
        <v>4754</v>
      </c>
      <c r="G1073" s="1178">
        <f t="shared" ref="G1073:G1136" si="248">SUM(F1073/E1073*100)</f>
        <v>68.560715315835026</v>
      </c>
      <c r="H1073" s="1073">
        <f>SUM(H1074,H1264)</f>
        <v>59884</v>
      </c>
      <c r="I1073" s="1073">
        <f>SUM(I1074,I1264)</f>
        <v>45973</v>
      </c>
      <c r="J1073" s="1178">
        <f t="shared" ref="J1073:J1136" si="249">SUM(I1073/H1073*100)</f>
        <v>76.770088838420946</v>
      </c>
      <c r="K1073" s="1073">
        <f>SUM(K1074,K1264)</f>
        <v>66818</v>
      </c>
      <c r="L1073" s="1073">
        <f>SUM(L1074,L1264)</f>
        <v>50686</v>
      </c>
      <c r="M1073" s="1178">
        <f t="shared" ref="M1073:M1136" si="250">SUM(L1073/K1073*100)</f>
        <v>75.856805052530746</v>
      </c>
    </row>
    <row r="1074" spans="1:13" ht="14.25">
      <c r="A1074" s="510"/>
      <c r="B1074" s="177" t="s">
        <v>186</v>
      </c>
      <c r="C1074" s="178"/>
      <c r="D1074" s="78"/>
      <c r="E1074" s="1061">
        <f>SUM(E1075:E1263)</f>
        <v>43</v>
      </c>
      <c r="F1074" s="1061">
        <f>SUM(F1075:F1263)</f>
        <v>34</v>
      </c>
      <c r="G1074" s="1170">
        <f t="shared" si="248"/>
        <v>79.069767441860463</v>
      </c>
      <c r="H1074" s="1061">
        <f>SUM(H1075:H1263)</f>
        <v>979</v>
      </c>
      <c r="I1074" s="1061">
        <f>SUM(I1075:I1263)</f>
        <v>755</v>
      </c>
      <c r="J1074" s="1170">
        <f t="shared" si="249"/>
        <v>77.119509703779372</v>
      </c>
      <c r="K1074" s="1061">
        <f>SUM(K1075:K1263)</f>
        <v>1022</v>
      </c>
      <c r="L1074" s="1061">
        <f>SUM(L1075:L1263)</f>
        <v>789</v>
      </c>
      <c r="M1074" s="1170">
        <f t="shared" si="250"/>
        <v>77.20156555772995</v>
      </c>
    </row>
    <row r="1075" spans="1:13" ht="15">
      <c r="A1075" s="510"/>
      <c r="C1075" s="925" t="s">
        <v>2209</v>
      </c>
      <c r="D1075" s="963" t="s">
        <v>4218</v>
      </c>
      <c r="E1075" s="1072"/>
      <c r="F1075" s="1072"/>
      <c r="G1075" s="1169" t="e">
        <f t="shared" si="248"/>
        <v>#DIV/0!</v>
      </c>
      <c r="H1075" s="1030">
        <v>2</v>
      </c>
      <c r="I1075" s="1030"/>
      <c r="J1075" s="1169">
        <f t="shared" si="249"/>
        <v>0</v>
      </c>
      <c r="K1075" s="1027">
        <f t="shared" ref="K1075:K1106" si="251">E1075+H1075</f>
        <v>2</v>
      </c>
      <c r="L1075" s="1027">
        <f t="shared" ref="L1075:L1106" si="252">F1075+I1075</f>
        <v>0</v>
      </c>
      <c r="M1075" s="1170">
        <f t="shared" si="250"/>
        <v>0</v>
      </c>
    </row>
    <row r="1076" spans="1:13" ht="26.25">
      <c r="A1076" s="510"/>
      <c r="C1076" s="925" t="s">
        <v>1842</v>
      </c>
      <c r="D1076" s="940" t="s">
        <v>3838</v>
      </c>
      <c r="E1076" s="1030">
        <v>1</v>
      </c>
      <c r="F1076" s="1030">
        <v>1</v>
      </c>
      <c r="G1076" s="1169">
        <f t="shared" si="248"/>
        <v>100</v>
      </c>
      <c r="H1076" s="1030">
        <v>3</v>
      </c>
      <c r="I1076" s="1030">
        <v>1</v>
      </c>
      <c r="J1076" s="1169">
        <f t="shared" si="249"/>
        <v>33.333333333333329</v>
      </c>
      <c r="K1076" s="1027">
        <f t="shared" si="251"/>
        <v>4</v>
      </c>
      <c r="L1076" s="1027">
        <f t="shared" si="252"/>
        <v>2</v>
      </c>
      <c r="M1076" s="1170">
        <f t="shared" si="250"/>
        <v>50</v>
      </c>
    </row>
    <row r="1077" spans="1:13" ht="15">
      <c r="A1077" s="510"/>
      <c r="C1077" s="925" t="s">
        <v>1819</v>
      </c>
      <c r="D1077" s="1035" t="s">
        <v>3815</v>
      </c>
      <c r="E1077" s="1030"/>
      <c r="F1077" s="1030"/>
      <c r="G1077" s="1169" t="e">
        <f t="shared" si="248"/>
        <v>#DIV/0!</v>
      </c>
      <c r="H1077" s="1030">
        <v>4</v>
      </c>
      <c r="I1077" s="1030">
        <v>1</v>
      </c>
      <c r="J1077" s="1169">
        <f t="shared" si="249"/>
        <v>25</v>
      </c>
      <c r="K1077" s="1027">
        <f t="shared" si="251"/>
        <v>4</v>
      </c>
      <c r="L1077" s="1027">
        <f t="shared" si="252"/>
        <v>1</v>
      </c>
      <c r="M1077" s="1170">
        <f t="shared" si="250"/>
        <v>25</v>
      </c>
    </row>
    <row r="1078" spans="1:13" ht="15">
      <c r="A1078" s="510"/>
      <c r="C1078" s="925" t="s">
        <v>1820</v>
      </c>
      <c r="D1078" s="1035" t="s">
        <v>3816</v>
      </c>
      <c r="E1078" s="1030">
        <v>14</v>
      </c>
      <c r="F1078" s="1030">
        <v>8</v>
      </c>
      <c r="G1078" s="1169">
        <f t="shared" si="248"/>
        <v>57.142857142857139</v>
      </c>
      <c r="H1078" s="1030">
        <v>68</v>
      </c>
      <c r="I1078" s="1030">
        <v>33</v>
      </c>
      <c r="J1078" s="1169">
        <f t="shared" si="249"/>
        <v>48.529411764705884</v>
      </c>
      <c r="K1078" s="1027">
        <f t="shared" si="251"/>
        <v>82</v>
      </c>
      <c r="L1078" s="1027">
        <f t="shared" si="252"/>
        <v>41</v>
      </c>
      <c r="M1078" s="1170">
        <f t="shared" si="250"/>
        <v>50</v>
      </c>
    </row>
    <row r="1079" spans="1:13" ht="15">
      <c r="A1079" s="510"/>
      <c r="C1079" s="925" t="s">
        <v>1816</v>
      </c>
      <c r="D1079" s="963" t="s">
        <v>3812</v>
      </c>
      <c r="E1079" s="1030"/>
      <c r="F1079" s="1030"/>
      <c r="G1079" s="1169" t="e">
        <f t="shared" si="248"/>
        <v>#DIV/0!</v>
      </c>
      <c r="H1079" s="1030">
        <v>1</v>
      </c>
      <c r="I1079" s="1030">
        <v>2</v>
      </c>
      <c r="J1079" s="1169">
        <f t="shared" si="249"/>
        <v>200</v>
      </c>
      <c r="K1079" s="1027">
        <f t="shared" si="251"/>
        <v>1</v>
      </c>
      <c r="L1079" s="1027">
        <f t="shared" si="252"/>
        <v>2</v>
      </c>
      <c r="M1079" s="1170">
        <f t="shared" si="250"/>
        <v>200</v>
      </c>
    </row>
    <row r="1080" spans="1:13" ht="15">
      <c r="A1080" s="510"/>
      <c r="C1080" s="925" t="s">
        <v>2210</v>
      </c>
      <c r="D1080" s="963" t="s">
        <v>4219</v>
      </c>
      <c r="E1080" s="1030"/>
      <c r="F1080" s="1030">
        <v>1</v>
      </c>
      <c r="G1080" s="1169" t="e">
        <f t="shared" si="248"/>
        <v>#DIV/0!</v>
      </c>
      <c r="H1080" s="1030">
        <v>15</v>
      </c>
      <c r="I1080" s="1030">
        <v>9</v>
      </c>
      <c r="J1080" s="1169">
        <f t="shared" si="249"/>
        <v>60</v>
      </c>
      <c r="K1080" s="1027">
        <f t="shared" si="251"/>
        <v>15</v>
      </c>
      <c r="L1080" s="1027">
        <f t="shared" si="252"/>
        <v>10</v>
      </c>
      <c r="M1080" s="1170">
        <f t="shared" si="250"/>
        <v>66.666666666666657</v>
      </c>
    </row>
    <row r="1081" spans="1:13" ht="15">
      <c r="A1081" s="510"/>
      <c r="C1081" s="925" t="s">
        <v>2211</v>
      </c>
      <c r="D1081" s="963" t="s">
        <v>4220</v>
      </c>
      <c r="E1081" s="1030"/>
      <c r="F1081" s="1030"/>
      <c r="G1081" s="1169" t="e">
        <f t="shared" si="248"/>
        <v>#DIV/0!</v>
      </c>
      <c r="H1081" s="1030"/>
      <c r="I1081" s="1030">
        <v>2</v>
      </c>
      <c r="J1081" s="1169" t="e">
        <f t="shared" si="249"/>
        <v>#DIV/0!</v>
      </c>
      <c r="K1081" s="1027">
        <f t="shared" si="251"/>
        <v>0</v>
      </c>
      <c r="L1081" s="1027">
        <f t="shared" si="252"/>
        <v>2</v>
      </c>
      <c r="M1081" s="1170" t="e">
        <f t="shared" si="250"/>
        <v>#DIV/0!</v>
      </c>
    </row>
    <row r="1082" spans="1:13" ht="15">
      <c r="A1082" s="510"/>
      <c r="C1082" s="925" t="s">
        <v>2212</v>
      </c>
      <c r="D1082" s="963" t="s">
        <v>4221</v>
      </c>
      <c r="E1082" s="1030"/>
      <c r="F1082" s="1030">
        <v>1</v>
      </c>
      <c r="G1082" s="1169" t="e">
        <f t="shared" si="248"/>
        <v>#DIV/0!</v>
      </c>
      <c r="H1082" s="1030"/>
      <c r="I1082" s="1030"/>
      <c r="J1082" s="1169" t="e">
        <f t="shared" si="249"/>
        <v>#DIV/0!</v>
      </c>
      <c r="K1082" s="1027">
        <f t="shared" si="251"/>
        <v>0</v>
      </c>
      <c r="L1082" s="1027">
        <f t="shared" si="252"/>
        <v>1</v>
      </c>
      <c r="M1082" s="1170" t="e">
        <f t="shared" si="250"/>
        <v>#DIV/0!</v>
      </c>
    </row>
    <row r="1083" spans="1:13" ht="15">
      <c r="A1083" s="510"/>
      <c r="C1083" s="925" t="s">
        <v>2213</v>
      </c>
      <c r="D1083" s="88" t="s">
        <v>4222</v>
      </c>
      <c r="E1083" s="1060"/>
      <c r="F1083" s="1060"/>
      <c r="G1083" s="1169" t="e">
        <f t="shared" si="248"/>
        <v>#DIV/0!</v>
      </c>
      <c r="H1083" s="1030">
        <v>7</v>
      </c>
      <c r="I1083" s="1030">
        <v>2</v>
      </c>
      <c r="J1083" s="1169">
        <f t="shared" si="249"/>
        <v>28.571428571428569</v>
      </c>
      <c r="K1083" s="1027">
        <f t="shared" si="251"/>
        <v>7</v>
      </c>
      <c r="L1083" s="1027">
        <f t="shared" si="252"/>
        <v>2</v>
      </c>
      <c r="M1083" s="1170">
        <f t="shared" si="250"/>
        <v>28.571428571428569</v>
      </c>
    </row>
    <row r="1084" spans="1:13" ht="15">
      <c r="A1084" s="510"/>
      <c r="C1084" s="925" t="s">
        <v>1909</v>
      </c>
      <c r="D1084" s="958" t="s">
        <v>3907</v>
      </c>
      <c r="E1084" s="1060"/>
      <c r="F1084" s="1060"/>
      <c r="G1084" s="1169" t="e">
        <f t="shared" si="248"/>
        <v>#DIV/0!</v>
      </c>
      <c r="H1084" s="1030"/>
      <c r="I1084" s="1030"/>
      <c r="J1084" s="1169" t="e">
        <f t="shared" si="249"/>
        <v>#DIV/0!</v>
      </c>
      <c r="K1084" s="1027">
        <f t="shared" si="251"/>
        <v>0</v>
      </c>
      <c r="L1084" s="1027">
        <f t="shared" si="252"/>
        <v>0</v>
      </c>
      <c r="M1084" s="1170" t="e">
        <f t="shared" si="250"/>
        <v>#DIV/0!</v>
      </c>
    </row>
    <row r="1085" spans="1:13" ht="15">
      <c r="A1085" s="510"/>
      <c r="C1085" s="925" t="s">
        <v>2214</v>
      </c>
      <c r="D1085" s="88" t="s">
        <v>4223</v>
      </c>
      <c r="E1085" s="1060"/>
      <c r="F1085" s="1060"/>
      <c r="G1085" s="1169" t="e">
        <f t="shared" si="248"/>
        <v>#DIV/0!</v>
      </c>
      <c r="H1085" s="1030"/>
      <c r="I1085" s="1030">
        <v>1</v>
      </c>
      <c r="J1085" s="1169" t="e">
        <f t="shared" si="249"/>
        <v>#DIV/0!</v>
      </c>
      <c r="K1085" s="1027">
        <f t="shared" si="251"/>
        <v>0</v>
      </c>
      <c r="L1085" s="1027">
        <f t="shared" si="252"/>
        <v>1</v>
      </c>
      <c r="M1085" s="1170" t="e">
        <f t="shared" si="250"/>
        <v>#DIV/0!</v>
      </c>
    </row>
    <row r="1086" spans="1:13" ht="15">
      <c r="A1086" s="510"/>
      <c r="C1086" s="925" t="s">
        <v>2215</v>
      </c>
      <c r="D1086" s="88" t="s">
        <v>4224</v>
      </c>
      <c r="E1086" s="1060"/>
      <c r="F1086" s="1060"/>
      <c r="G1086" s="1169" t="e">
        <f t="shared" si="248"/>
        <v>#DIV/0!</v>
      </c>
      <c r="H1086" s="1030">
        <v>1</v>
      </c>
      <c r="I1086" s="1030"/>
      <c r="J1086" s="1169">
        <f t="shared" si="249"/>
        <v>0</v>
      </c>
      <c r="K1086" s="1027">
        <f t="shared" si="251"/>
        <v>1</v>
      </c>
      <c r="L1086" s="1027">
        <f t="shared" si="252"/>
        <v>0</v>
      </c>
      <c r="M1086" s="1170">
        <f t="shared" si="250"/>
        <v>0</v>
      </c>
    </row>
    <row r="1087" spans="1:13" ht="15">
      <c r="A1087" s="510"/>
      <c r="C1087" s="925" t="s">
        <v>1782</v>
      </c>
      <c r="D1087" s="88" t="s">
        <v>3776</v>
      </c>
      <c r="E1087" s="1060"/>
      <c r="F1087" s="1060"/>
      <c r="G1087" s="1169" t="e">
        <f t="shared" si="248"/>
        <v>#DIV/0!</v>
      </c>
      <c r="H1087" s="1030">
        <v>7</v>
      </c>
      <c r="I1087" s="1030">
        <v>13</v>
      </c>
      <c r="J1087" s="1169">
        <f t="shared" si="249"/>
        <v>185.71428571428572</v>
      </c>
      <c r="K1087" s="1027">
        <f t="shared" si="251"/>
        <v>7</v>
      </c>
      <c r="L1087" s="1027">
        <f t="shared" si="252"/>
        <v>13</v>
      </c>
      <c r="M1087" s="1170">
        <f t="shared" si="250"/>
        <v>185.71428571428572</v>
      </c>
    </row>
    <row r="1088" spans="1:13" ht="15">
      <c r="A1088" s="510"/>
      <c r="C1088" s="925" t="s">
        <v>2216</v>
      </c>
      <c r="D1088" s="88" t="s">
        <v>4225</v>
      </c>
      <c r="E1088" s="1060"/>
      <c r="F1088" s="1060"/>
      <c r="G1088" s="1169" t="e">
        <f t="shared" si="248"/>
        <v>#DIV/0!</v>
      </c>
      <c r="H1088" s="1030">
        <v>16</v>
      </c>
      <c r="I1088" s="1030">
        <v>7</v>
      </c>
      <c r="J1088" s="1169">
        <f t="shared" si="249"/>
        <v>43.75</v>
      </c>
      <c r="K1088" s="1027">
        <f t="shared" si="251"/>
        <v>16</v>
      </c>
      <c r="L1088" s="1027">
        <f t="shared" si="252"/>
        <v>7</v>
      </c>
      <c r="M1088" s="1170">
        <f t="shared" si="250"/>
        <v>43.75</v>
      </c>
    </row>
    <row r="1089" spans="1:13" ht="15">
      <c r="A1089" s="510"/>
      <c r="C1089" s="925" t="s">
        <v>2217</v>
      </c>
      <c r="D1089" s="88" t="s">
        <v>4226</v>
      </c>
      <c r="E1089" s="1060"/>
      <c r="F1089" s="1060"/>
      <c r="G1089" s="1169" t="e">
        <f t="shared" si="248"/>
        <v>#DIV/0!</v>
      </c>
      <c r="H1089" s="1030">
        <v>2</v>
      </c>
      <c r="I1089" s="1030">
        <v>3</v>
      </c>
      <c r="J1089" s="1169">
        <f t="shared" si="249"/>
        <v>150</v>
      </c>
      <c r="K1089" s="1027">
        <f t="shared" si="251"/>
        <v>2</v>
      </c>
      <c r="L1089" s="1027">
        <f t="shared" si="252"/>
        <v>3</v>
      </c>
      <c r="M1089" s="1170">
        <f t="shared" si="250"/>
        <v>150</v>
      </c>
    </row>
    <row r="1090" spans="1:13" ht="15">
      <c r="A1090" s="510"/>
      <c r="C1090" s="925" t="s">
        <v>2271</v>
      </c>
      <c r="D1090" s="992" t="s">
        <v>4227</v>
      </c>
      <c r="E1090" s="1060"/>
      <c r="F1090" s="1060"/>
      <c r="G1090" s="1169" t="e">
        <f t="shared" si="248"/>
        <v>#DIV/0!</v>
      </c>
      <c r="H1090" s="1030">
        <v>10</v>
      </c>
      <c r="I1090" s="1030">
        <v>3</v>
      </c>
      <c r="J1090" s="1169">
        <f t="shared" si="249"/>
        <v>30</v>
      </c>
      <c r="K1090" s="1027">
        <f t="shared" si="251"/>
        <v>10</v>
      </c>
      <c r="L1090" s="1027">
        <f t="shared" si="252"/>
        <v>3</v>
      </c>
      <c r="M1090" s="1170">
        <f t="shared" si="250"/>
        <v>30</v>
      </c>
    </row>
    <row r="1091" spans="1:13" ht="15">
      <c r="A1091" s="510"/>
      <c r="C1091" s="925" t="s">
        <v>5274</v>
      </c>
      <c r="D1091" s="88" t="s">
        <v>5275</v>
      </c>
      <c r="E1091" s="1060"/>
      <c r="F1091" s="1060"/>
      <c r="G1091" s="1169" t="e">
        <f t="shared" si="248"/>
        <v>#DIV/0!</v>
      </c>
      <c r="H1091" s="1030">
        <v>1</v>
      </c>
      <c r="I1091" s="1030">
        <v>4</v>
      </c>
      <c r="J1091" s="1169">
        <f t="shared" si="249"/>
        <v>400</v>
      </c>
      <c r="K1091" s="1027">
        <f t="shared" si="251"/>
        <v>1</v>
      </c>
      <c r="L1091" s="1027">
        <f t="shared" si="252"/>
        <v>4</v>
      </c>
      <c r="M1091" s="1170">
        <f t="shared" si="250"/>
        <v>400</v>
      </c>
    </row>
    <row r="1092" spans="1:13" ht="15">
      <c r="A1092" s="510"/>
      <c r="C1092" s="925" t="s">
        <v>1783</v>
      </c>
      <c r="D1092" s="88" t="s">
        <v>3777</v>
      </c>
      <c r="E1092" s="1060"/>
      <c r="F1092" s="1060"/>
      <c r="G1092" s="1169" t="e">
        <f t="shared" si="248"/>
        <v>#DIV/0!</v>
      </c>
      <c r="H1092" s="1030">
        <v>21</v>
      </c>
      <c r="I1092" s="1030">
        <v>19</v>
      </c>
      <c r="J1092" s="1169">
        <f t="shared" si="249"/>
        <v>90.476190476190482</v>
      </c>
      <c r="K1092" s="1027">
        <f t="shared" si="251"/>
        <v>21</v>
      </c>
      <c r="L1092" s="1027">
        <f t="shared" si="252"/>
        <v>19</v>
      </c>
      <c r="M1092" s="1170">
        <f t="shared" si="250"/>
        <v>90.476190476190482</v>
      </c>
    </row>
    <row r="1093" spans="1:13" ht="15">
      <c r="A1093" s="510"/>
      <c r="C1093" s="925" t="s">
        <v>1833</v>
      </c>
      <c r="D1093" s="943" t="s">
        <v>3829</v>
      </c>
      <c r="E1093" s="1060"/>
      <c r="F1093" s="1060"/>
      <c r="G1093" s="1169" t="e">
        <f t="shared" si="248"/>
        <v>#DIV/0!</v>
      </c>
      <c r="H1093" s="1030"/>
      <c r="I1093" s="1030">
        <v>5</v>
      </c>
      <c r="J1093" s="1169" t="e">
        <f t="shared" si="249"/>
        <v>#DIV/0!</v>
      </c>
      <c r="K1093" s="1027">
        <f t="shared" si="251"/>
        <v>0</v>
      </c>
      <c r="L1093" s="1027">
        <f t="shared" si="252"/>
        <v>5</v>
      </c>
      <c r="M1093" s="1170" t="e">
        <f t="shared" si="250"/>
        <v>#DIV/0!</v>
      </c>
    </row>
    <row r="1094" spans="1:13" ht="15">
      <c r="A1094" s="510"/>
      <c r="C1094" s="925" t="s">
        <v>1785</v>
      </c>
      <c r="D1094" s="88" t="s">
        <v>3780</v>
      </c>
      <c r="E1094" s="1060"/>
      <c r="F1094" s="1060"/>
      <c r="G1094" s="1169" t="e">
        <f t="shared" si="248"/>
        <v>#DIV/0!</v>
      </c>
      <c r="H1094" s="1030">
        <v>128</v>
      </c>
      <c r="I1094" s="1030">
        <v>105</v>
      </c>
      <c r="J1094" s="1169">
        <f t="shared" si="249"/>
        <v>82.03125</v>
      </c>
      <c r="K1094" s="1027">
        <f t="shared" si="251"/>
        <v>128</v>
      </c>
      <c r="L1094" s="1027">
        <f t="shared" si="252"/>
        <v>105</v>
      </c>
      <c r="M1094" s="1170">
        <f t="shared" si="250"/>
        <v>82.03125</v>
      </c>
    </row>
    <row r="1095" spans="1:13" ht="15">
      <c r="A1095" s="510"/>
      <c r="C1095" s="925" t="s">
        <v>2219</v>
      </c>
      <c r="D1095" s="88" t="s">
        <v>4228</v>
      </c>
      <c r="E1095" s="1060">
        <v>1</v>
      </c>
      <c r="F1095" s="1060"/>
      <c r="G1095" s="1169">
        <f t="shared" si="248"/>
        <v>0</v>
      </c>
      <c r="H1095" s="1030"/>
      <c r="I1095" s="1030">
        <v>4</v>
      </c>
      <c r="J1095" s="1169" t="e">
        <f t="shared" si="249"/>
        <v>#DIV/0!</v>
      </c>
      <c r="K1095" s="1027">
        <f t="shared" si="251"/>
        <v>1</v>
      </c>
      <c r="L1095" s="1027">
        <f t="shared" si="252"/>
        <v>4</v>
      </c>
      <c r="M1095" s="1170">
        <f t="shared" si="250"/>
        <v>400</v>
      </c>
    </row>
    <row r="1096" spans="1:13" ht="15">
      <c r="A1096" s="510"/>
      <c r="C1096" s="925" t="s">
        <v>2220</v>
      </c>
      <c r="D1096" s="88" t="s">
        <v>5276</v>
      </c>
      <c r="E1096" s="1060"/>
      <c r="F1096" s="1060"/>
      <c r="G1096" s="1169" t="e">
        <f t="shared" si="248"/>
        <v>#DIV/0!</v>
      </c>
      <c r="H1096" s="1030">
        <v>11</v>
      </c>
      <c r="I1096" s="1030">
        <v>10</v>
      </c>
      <c r="J1096" s="1169">
        <f t="shared" si="249"/>
        <v>90.909090909090907</v>
      </c>
      <c r="K1096" s="1027">
        <f t="shared" si="251"/>
        <v>11</v>
      </c>
      <c r="L1096" s="1027">
        <f t="shared" si="252"/>
        <v>10</v>
      </c>
      <c r="M1096" s="1170">
        <f t="shared" si="250"/>
        <v>90.909090909090907</v>
      </c>
    </row>
    <row r="1097" spans="1:13" ht="15">
      <c r="A1097" s="510"/>
      <c r="C1097" s="925" t="s">
        <v>2221</v>
      </c>
      <c r="D1097" s="88" t="s">
        <v>4229</v>
      </c>
      <c r="E1097" s="1060"/>
      <c r="F1097" s="1060"/>
      <c r="G1097" s="1169" t="e">
        <f t="shared" si="248"/>
        <v>#DIV/0!</v>
      </c>
      <c r="H1097" s="1030"/>
      <c r="I1097" s="1030"/>
      <c r="J1097" s="1169" t="e">
        <f t="shared" si="249"/>
        <v>#DIV/0!</v>
      </c>
      <c r="K1097" s="1027">
        <f t="shared" si="251"/>
        <v>0</v>
      </c>
      <c r="L1097" s="1027">
        <f t="shared" si="252"/>
        <v>0</v>
      </c>
      <c r="M1097" s="1170" t="e">
        <f t="shared" si="250"/>
        <v>#DIV/0!</v>
      </c>
    </row>
    <row r="1098" spans="1:13" ht="15">
      <c r="A1098" s="510"/>
      <c r="C1098" s="925" t="s">
        <v>2222</v>
      </c>
      <c r="D1098" s="88" t="s">
        <v>4230</v>
      </c>
      <c r="E1098" s="1060"/>
      <c r="F1098" s="1060"/>
      <c r="G1098" s="1169" t="e">
        <f t="shared" si="248"/>
        <v>#DIV/0!</v>
      </c>
      <c r="H1098" s="1030">
        <v>5</v>
      </c>
      <c r="I1098" s="1030">
        <v>2</v>
      </c>
      <c r="J1098" s="1169">
        <f t="shared" si="249"/>
        <v>40</v>
      </c>
      <c r="K1098" s="1027">
        <f t="shared" si="251"/>
        <v>5</v>
      </c>
      <c r="L1098" s="1027">
        <f t="shared" si="252"/>
        <v>2</v>
      </c>
      <c r="M1098" s="1170">
        <f t="shared" si="250"/>
        <v>40</v>
      </c>
    </row>
    <row r="1099" spans="1:13" ht="15">
      <c r="A1099" s="510"/>
      <c r="C1099" s="925" t="s">
        <v>2223</v>
      </c>
      <c r="D1099" s="88" t="s">
        <v>4231</v>
      </c>
      <c r="E1099" s="1060"/>
      <c r="F1099" s="1060"/>
      <c r="G1099" s="1169" t="e">
        <f t="shared" si="248"/>
        <v>#DIV/0!</v>
      </c>
      <c r="H1099" s="1030">
        <v>17</v>
      </c>
      <c r="I1099" s="1030">
        <v>16</v>
      </c>
      <c r="J1099" s="1169">
        <f t="shared" si="249"/>
        <v>94.117647058823522</v>
      </c>
      <c r="K1099" s="1027">
        <f t="shared" si="251"/>
        <v>17</v>
      </c>
      <c r="L1099" s="1027">
        <f t="shared" si="252"/>
        <v>16</v>
      </c>
      <c r="M1099" s="1170">
        <f t="shared" si="250"/>
        <v>94.117647058823522</v>
      </c>
    </row>
    <row r="1100" spans="1:13" ht="15">
      <c r="A1100" s="510"/>
      <c r="C1100" s="925" t="s">
        <v>2224</v>
      </c>
      <c r="D1100" s="88" t="s">
        <v>4232</v>
      </c>
      <c r="E1100" s="1060"/>
      <c r="F1100" s="1060"/>
      <c r="G1100" s="1169" t="e">
        <f t="shared" si="248"/>
        <v>#DIV/0!</v>
      </c>
      <c r="H1100" s="1030">
        <v>45</v>
      </c>
      <c r="I1100" s="1030">
        <v>47</v>
      </c>
      <c r="J1100" s="1169">
        <f t="shared" si="249"/>
        <v>104.44444444444446</v>
      </c>
      <c r="K1100" s="1027">
        <f t="shared" si="251"/>
        <v>45</v>
      </c>
      <c r="L1100" s="1027">
        <f t="shared" si="252"/>
        <v>47</v>
      </c>
      <c r="M1100" s="1170">
        <f t="shared" si="250"/>
        <v>104.44444444444446</v>
      </c>
    </row>
    <row r="1101" spans="1:13" ht="15">
      <c r="A1101" s="510"/>
      <c r="C1101" s="925" t="s">
        <v>2225</v>
      </c>
      <c r="D1101" s="88" t="s">
        <v>4233</v>
      </c>
      <c r="E1101" s="1060"/>
      <c r="F1101" s="1060"/>
      <c r="G1101" s="1169" t="e">
        <f t="shared" si="248"/>
        <v>#DIV/0!</v>
      </c>
      <c r="H1101" s="1030">
        <v>3</v>
      </c>
      <c r="I1101" s="1030">
        <v>1</v>
      </c>
      <c r="J1101" s="1169">
        <f t="shared" si="249"/>
        <v>33.333333333333329</v>
      </c>
      <c r="K1101" s="1027">
        <f t="shared" si="251"/>
        <v>3</v>
      </c>
      <c r="L1101" s="1027">
        <f t="shared" si="252"/>
        <v>1</v>
      </c>
      <c r="M1101" s="1170">
        <f t="shared" si="250"/>
        <v>33.333333333333329</v>
      </c>
    </row>
    <row r="1102" spans="1:13" ht="15">
      <c r="A1102" s="510"/>
      <c r="C1102" s="925" t="s">
        <v>2226</v>
      </c>
      <c r="D1102" s="88" t="s">
        <v>4234</v>
      </c>
      <c r="E1102" s="1060"/>
      <c r="F1102" s="1060"/>
      <c r="G1102" s="1169" t="e">
        <f t="shared" si="248"/>
        <v>#DIV/0!</v>
      </c>
      <c r="H1102" s="1030">
        <v>1</v>
      </c>
      <c r="I1102" s="1030"/>
      <c r="J1102" s="1169">
        <f t="shared" si="249"/>
        <v>0</v>
      </c>
      <c r="K1102" s="1027">
        <f t="shared" si="251"/>
        <v>1</v>
      </c>
      <c r="L1102" s="1027">
        <f t="shared" si="252"/>
        <v>0</v>
      </c>
      <c r="M1102" s="1170">
        <f t="shared" si="250"/>
        <v>0</v>
      </c>
    </row>
    <row r="1103" spans="1:13" ht="15">
      <c r="A1103" s="510"/>
      <c r="C1103" s="925" t="s">
        <v>2227</v>
      </c>
      <c r="D1103" s="88" t="s">
        <v>4235</v>
      </c>
      <c r="E1103" s="1060"/>
      <c r="F1103" s="1060"/>
      <c r="G1103" s="1169" t="e">
        <f t="shared" si="248"/>
        <v>#DIV/0!</v>
      </c>
      <c r="H1103" s="1030">
        <v>1</v>
      </c>
      <c r="I1103" s="1030">
        <v>1</v>
      </c>
      <c r="J1103" s="1169">
        <f t="shared" si="249"/>
        <v>100</v>
      </c>
      <c r="K1103" s="1027">
        <f t="shared" si="251"/>
        <v>1</v>
      </c>
      <c r="L1103" s="1027">
        <f t="shared" si="252"/>
        <v>1</v>
      </c>
      <c r="M1103" s="1170">
        <f t="shared" si="250"/>
        <v>100</v>
      </c>
    </row>
    <row r="1104" spans="1:13" ht="26.25">
      <c r="A1104" s="510"/>
      <c r="C1104" s="925" t="s">
        <v>2228</v>
      </c>
      <c r="D1104" s="88" t="s">
        <v>4236</v>
      </c>
      <c r="E1104" s="1060"/>
      <c r="F1104" s="1060"/>
      <c r="G1104" s="1169" t="e">
        <f t="shared" si="248"/>
        <v>#DIV/0!</v>
      </c>
      <c r="H1104" s="1030">
        <v>2</v>
      </c>
      <c r="I1104" s="1030">
        <v>2</v>
      </c>
      <c r="J1104" s="1169">
        <f t="shared" si="249"/>
        <v>100</v>
      </c>
      <c r="K1104" s="1027">
        <f t="shared" si="251"/>
        <v>2</v>
      </c>
      <c r="L1104" s="1027">
        <f t="shared" si="252"/>
        <v>2</v>
      </c>
      <c r="M1104" s="1170">
        <f t="shared" si="250"/>
        <v>100</v>
      </c>
    </row>
    <row r="1105" spans="1:13" ht="15">
      <c r="A1105" s="510"/>
      <c r="C1105" s="925" t="s">
        <v>2229</v>
      </c>
      <c r="D1105" s="88" t="s">
        <v>4237</v>
      </c>
      <c r="E1105" s="1060"/>
      <c r="F1105" s="1060"/>
      <c r="G1105" s="1169" t="e">
        <f t="shared" si="248"/>
        <v>#DIV/0!</v>
      </c>
      <c r="H1105" s="1030">
        <v>4</v>
      </c>
      <c r="I1105" s="1030"/>
      <c r="J1105" s="1169">
        <f t="shared" si="249"/>
        <v>0</v>
      </c>
      <c r="K1105" s="1027">
        <f t="shared" si="251"/>
        <v>4</v>
      </c>
      <c r="L1105" s="1027">
        <f t="shared" si="252"/>
        <v>0</v>
      </c>
      <c r="M1105" s="1170">
        <f t="shared" si="250"/>
        <v>0</v>
      </c>
    </row>
    <row r="1106" spans="1:13" ht="15">
      <c r="A1106" s="510"/>
      <c r="C1106" s="925" t="s">
        <v>2230</v>
      </c>
      <c r="D1106" s="88" t="s">
        <v>4238</v>
      </c>
      <c r="E1106" s="1060"/>
      <c r="F1106" s="1060"/>
      <c r="G1106" s="1169" t="e">
        <f t="shared" si="248"/>
        <v>#DIV/0!</v>
      </c>
      <c r="H1106" s="1030">
        <v>5</v>
      </c>
      <c r="I1106" s="1030">
        <v>3</v>
      </c>
      <c r="J1106" s="1169">
        <f t="shared" si="249"/>
        <v>60</v>
      </c>
      <c r="K1106" s="1027">
        <f t="shared" si="251"/>
        <v>5</v>
      </c>
      <c r="L1106" s="1027">
        <f t="shared" si="252"/>
        <v>3</v>
      </c>
      <c r="M1106" s="1170">
        <f t="shared" si="250"/>
        <v>60</v>
      </c>
    </row>
    <row r="1107" spans="1:13" ht="15">
      <c r="A1107" s="510"/>
      <c r="C1107" s="925" t="s">
        <v>1828</v>
      </c>
      <c r="D1107" s="88" t="s">
        <v>3824</v>
      </c>
      <c r="E1107" s="1060"/>
      <c r="F1107" s="1060"/>
      <c r="G1107" s="1169" t="e">
        <f t="shared" si="248"/>
        <v>#DIV/0!</v>
      </c>
      <c r="H1107" s="1030">
        <v>6</v>
      </c>
      <c r="I1107" s="1030">
        <v>3</v>
      </c>
      <c r="J1107" s="1169">
        <f t="shared" si="249"/>
        <v>50</v>
      </c>
      <c r="K1107" s="1027">
        <f t="shared" ref="K1107:K1138" si="253">E1107+H1107</f>
        <v>6</v>
      </c>
      <c r="L1107" s="1027">
        <f t="shared" ref="L1107:L1138" si="254">F1107+I1107</f>
        <v>3</v>
      </c>
      <c r="M1107" s="1170">
        <f t="shared" si="250"/>
        <v>50</v>
      </c>
    </row>
    <row r="1108" spans="1:13" ht="15">
      <c r="A1108" s="510"/>
      <c r="C1108" s="925" t="s">
        <v>1802</v>
      </c>
      <c r="D1108" s="947" t="s">
        <v>3798</v>
      </c>
      <c r="E1108" s="1060"/>
      <c r="F1108" s="1060"/>
      <c r="G1108" s="1169" t="e">
        <f t="shared" si="248"/>
        <v>#DIV/0!</v>
      </c>
      <c r="H1108" s="1030">
        <v>65</v>
      </c>
      <c r="I1108" s="1030">
        <v>40</v>
      </c>
      <c r="J1108" s="1169">
        <f t="shared" si="249"/>
        <v>61.53846153846154</v>
      </c>
      <c r="K1108" s="1027">
        <f t="shared" si="253"/>
        <v>65</v>
      </c>
      <c r="L1108" s="1027">
        <f t="shared" si="254"/>
        <v>40</v>
      </c>
      <c r="M1108" s="1170">
        <f t="shared" si="250"/>
        <v>61.53846153846154</v>
      </c>
    </row>
    <row r="1109" spans="1:13" ht="15">
      <c r="A1109" s="510"/>
      <c r="C1109" s="925" t="s">
        <v>2231</v>
      </c>
      <c r="D1109" s="88" t="s">
        <v>4239</v>
      </c>
      <c r="E1109" s="1060"/>
      <c r="F1109" s="1060"/>
      <c r="G1109" s="1169" t="e">
        <f t="shared" si="248"/>
        <v>#DIV/0!</v>
      </c>
      <c r="H1109" s="1030">
        <v>5</v>
      </c>
      <c r="I1109" s="1030">
        <v>3</v>
      </c>
      <c r="J1109" s="1169">
        <f t="shared" si="249"/>
        <v>60</v>
      </c>
      <c r="K1109" s="1027">
        <f t="shared" si="253"/>
        <v>5</v>
      </c>
      <c r="L1109" s="1027">
        <f t="shared" si="254"/>
        <v>3</v>
      </c>
      <c r="M1109" s="1170">
        <f t="shared" si="250"/>
        <v>60</v>
      </c>
    </row>
    <row r="1110" spans="1:13" ht="15">
      <c r="A1110" s="510"/>
      <c r="C1110" s="925" t="s">
        <v>2232</v>
      </c>
      <c r="D1110" s="88" t="s">
        <v>4240</v>
      </c>
      <c r="E1110" s="1060"/>
      <c r="F1110" s="1060"/>
      <c r="G1110" s="1169" t="e">
        <f t="shared" si="248"/>
        <v>#DIV/0!</v>
      </c>
      <c r="H1110" s="1030">
        <v>141</v>
      </c>
      <c r="I1110" s="1030">
        <v>105</v>
      </c>
      <c r="J1110" s="1169">
        <f t="shared" si="249"/>
        <v>74.468085106382972</v>
      </c>
      <c r="K1110" s="1027">
        <f t="shared" si="253"/>
        <v>141</v>
      </c>
      <c r="L1110" s="1027">
        <f t="shared" si="254"/>
        <v>105</v>
      </c>
      <c r="M1110" s="1170">
        <f t="shared" si="250"/>
        <v>74.468085106382972</v>
      </c>
    </row>
    <row r="1111" spans="1:13" ht="15">
      <c r="A1111" s="510"/>
      <c r="C1111" s="925" t="s">
        <v>2233</v>
      </c>
      <c r="D1111" s="88" t="s">
        <v>4241</v>
      </c>
      <c r="E1111" s="1060"/>
      <c r="F1111" s="1060"/>
      <c r="G1111" s="1169" t="e">
        <f t="shared" si="248"/>
        <v>#DIV/0!</v>
      </c>
      <c r="H1111" s="1030">
        <v>12</v>
      </c>
      <c r="I1111" s="1030">
        <v>6</v>
      </c>
      <c r="J1111" s="1169">
        <f t="shared" si="249"/>
        <v>50</v>
      </c>
      <c r="K1111" s="1027">
        <f t="shared" si="253"/>
        <v>12</v>
      </c>
      <c r="L1111" s="1027">
        <f t="shared" si="254"/>
        <v>6</v>
      </c>
      <c r="M1111" s="1170">
        <f t="shared" si="250"/>
        <v>50</v>
      </c>
    </row>
    <row r="1112" spans="1:13" ht="15">
      <c r="A1112" s="510"/>
      <c r="C1112" s="925" t="s">
        <v>2234</v>
      </c>
      <c r="D1112" s="88" t="s">
        <v>4242</v>
      </c>
      <c r="E1112" s="1060"/>
      <c r="F1112" s="1060"/>
      <c r="G1112" s="1169" t="e">
        <f t="shared" si="248"/>
        <v>#DIV/0!</v>
      </c>
      <c r="H1112" s="1030">
        <v>15</v>
      </c>
      <c r="I1112" s="1030">
        <v>14</v>
      </c>
      <c r="J1112" s="1169">
        <f t="shared" si="249"/>
        <v>93.333333333333329</v>
      </c>
      <c r="K1112" s="1027">
        <f t="shared" si="253"/>
        <v>15</v>
      </c>
      <c r="L1112" s="1027">
        <f t="shared" si="254"/>
        <v>14</v>
      </c>
      <c r="M1112" s="1170">
        <f t="shared" si="250"/>
        <v>93.333333333333329</v>
      </c>
    </row>
    <row r="1113" spans="1:13" ht="15">
      <c r="A1113" s="510"/>
      <c r="C1113" s="925" t="s">
        <v>2235</v>
      </c>
      <c r="D1113" s="88" t="s">
        <v>4243</v>
      </c>
      <c r="E1113" s="1060"/>
      <c r="F1113" s="1060"/>
      <c r="G1113" s="1169" t="e">
        <f t="shared" si="248"/>
        <v>#DIV/0!</v>
      </c>
      <c r="H1113" s="1030">
        <v>18</v>
      </c>
      <c r="I1113" s="1030">
        <v>18</v>
      </c>
      <c r="J1113" s="1169">
        <f t="shared" si="249"/>
        <v>100</v>
      </c>
      <c r="K1113" s="1027">
        <f t="shared" si="253"/>
        <v>18</v>
      </c>
      <c r="L1113" s="1027">
        <f t="shared" si="254"/>
        <v>18</v>
      </c>
      <c r="M1113" s="1170">
        <f t="shared" si="250"/>
        <v>100</v>
      </c>
    </row>
    <row r="1114" spans="1:13" ht="15">
      <c r="A1114" s="510"/>
      <c r="C1114" s="925" t="s">
        <v>2236</v>
      </c>
      <c r="D1114" s="88" t="s">
        <v>4244</v>
      </c>
      <c r="E1114" s="1060"/>
      <c r="F1114" s="1060"/>
      <c r="G1114" s="1169" t="e">
        <f t="shared" si="248"/>
        <v>#DIV/0!</v>
      </c>
      <c r="H1114" s="1030"/>
      <c r="I1114" s="1030"/>
      <c r="J1114" s="1169" t="e">
        <f t="shared" si="249"/>
        <v>#DIV/0!</v>
      </c>
      <c r="K1114" s="1027">
        <f t="shared" si="253"/>
        <v>0</v>
      </c>
      <c r="L1114" s="1027">
        <f t="shared" si="254"/>
        <v>0</v>
      </c>
      <c r="M1114" s="1170" t="e">
        <f t="shared" si="250"/>
        <v>#DIV/0!</v>
      </c>
    </row>
    <row r="1115" spans="1:13" ht="15">
      <c r="A1115" s="510"/>
      <c r="C1115" s="925" t="s">
        <v>2237</v>
      </c>
      <c r="D1115" s="88" t="s">
        <v>4245</v>
      </c>
      <c r="E1115" s="1060"/>
      <c r="F1115" s="1060"/>
      <c r="G1115" s="1169" t="e">
        <f t="shared" si="248"/>
        <v>#DIV/0!</v>
      </c>
      <c r="H1115" s="1030">
        <v>2</v>
      </c>
      <c r="I1115" s="1030">
        <v>5</v>
      </c>
      <c r="J1115" s="1169">
        <f t="shared" si="249"/>
        <v>250</v>
      </c>
      <c r="K1115" s="1027">
        <f t="shared" si="253"/>
        <v>2</v>
      </c>
      <c r="L1115" s="1027">
        <f t="shared" si="254"/>
        <v>5</v>
      </c>
      <c r="M1115" s="1170">
        <f t="shared" si="250"/>
        <v>250</v>
      </c>
    </row>
    <row r="1116" spans="1:13" ht="15">
      <c r="A1116" s="510"/>
      <c r="C1116" s="925" t="s">
        <v>2238</v>
      </c>
      <c r="D1116" s="88" t="s">
        <v>4246</v>
      </c>
      <c r="E1116" s="1060"/>
      <c r="F1116" s="1060"/>
      <c r="G1116" s="1169" t="e">
        <f t="shared" si="248"/>
        <v>#DIV/0!</v>
      </c>
      <c r="H1116" s="1030">
        <v>1</v>
      </c>
      <c r="I1116" s="1030"/>
      <c r="J1116" s="1169">
        <f t="shared" si="249"/>
        <v>0</v>
      </c>
      <c r="K1116" s="1027">
        <f t="shared" si="253"/>
        <v>1</v>
      </c>
      <c r="L1116" s="1027">
        <f t="shared" si="254"/>
        <v>0</v>
      </c>
      <c r="M1116" s="1170">
        <f t="shared" si="250"/>
        <v>0</v>
      </c>
    </row>
    <row r="1117" spans="1:13" ht="15">
      <c r="A1117" s="510"/>
      <c r="C1117" s="925" t="s">
        <v>2239</v>
      </c>
      <c r="D1117" s="88" t="s">
        <v>4247</v>
      </c>
      <c r="E1117" s="1060"/>
      <c r="F1117" s="1060"/>
      <c r="G1117" s="1169" t="e">
        <f t="shared" si="248"/>
        <v>#DIV/0!</v>
      </c>
      <c r="H1117" s="1030"/>
      <c r="I1117" s="1030">
        <v>1</v>
      </c>
      <c r="J1117" s="1169" t="e">
        <f t="shared" si="249"/>
        <v>#DIV/0!</v>
      </c>
      <c r="K1117" s="1027">
        <f t="shared" si="253"/>
        <v>0</v>
      </c>
      <c r="L1117" s="1027">
        <f t="shared" si="254"/>
        <v>1</v>
      </c>
      <c r="M1117" s="1170" t="e">
        <f t="shared" si="250"/>
        <v>#DIV/0!</v>
      </c>
    </row>
    <row r="1118" spans="1:13" ht="15">
      <c r="A1118" s="510"/>
      <c r="C1118" s="925" t="s">
        <v>2240</v>
      </c>
      <c r="D1118" s="88" t="s">
        <v>4248</v>
      </c>
      <c r="E1118" s="1060"/>
      <c r="F1118" s="1060"/>
      <c r="G1118" s="1169" t="e">
        <f t="shared" si="248"/>
        <v>#DIV/0!</v>
      </c>
      <c r="H1118" s="1030">
        <v>6</v>
      </c>
      <c r="I1118" s="1030">
        <v>11</v>
      </c>
      <c r="J1118" s="1169">
        <f t="shared" si="249"/>
        <v>183.33333333333331</v>
      </c>
      <c r="K1118" s="1027">
        <f t="shared" si="253"/>
        <v>6</v>
      </c>
      <c r="L1118" s="1027">
        <f t="shared" si="254"/>
        <v>11</v>
      </c>
      <c r="M1118" s="1170">
        <f t="shared" si="250"/>
        <v>183.33333333333331</v>
      </c>
    </row>
    <row r="1119" spans="1:13" ht="15">
      <c r="A1119" s="510"/>
      <c r="C1119" s="925" t="s">
        <v>1849</v>
      </c>
      <c r="D1119" s="948" t="s">
        <v>3846</v>
      </c>
      <c r="E1119" s="1060">
        <v>6</v>
      </c>
      <c r="F1119" s="1060">
        <v>5</v>
      </c>
      <c r="G1119" s="1169">
        <f t="shared" si="248"/>
        <v>83.333333333333343</v>
      </c>
      <c r="H1119" s="1030">
        <v>80</v>
      </c>
      <c r="I1119" s="1030">
        <v>45</v>
      </c>
      <c r="J1119" s="1169">
        <f t="shared" si="249"/>
        <v>56.25</v>
      </c>
      <c r="K1119" s="1027">
        <f t="shared" si="253"/>
        <v>86</v>
      </c>
      <c r="L1119" s="1027">
        <f t="shared" si="254"/>
        <v>50</v>
      </c>
      <c r="M1119" s="1170">
        <f t="shared" si="250"/>
        <v>58.139534883720934</v>
      </c>
    </row>
    <row r="1120" spans="1:13" ht="15">
      <c r="A1120" s="510"/>
      <c r="C1120" s="925" t="s">
        <v>2241</v>
      </c>
      <c r="D1120" s="88" t="s">
        <v>4249</v>
      </c>
      <c r="E1120" s="1060">
        <v>2</v>
      </c>
      <c r="F1120" s="1060">
        <v>1</v>
      </c>
      <c r="G1120" s="1169">
        <f t="shared" si="248"/>
        <v>50</v>
      </c>
      <c r="H1120" s="1030">
        <v>13</v>
      </c>
      <c r="I1120" s="1030">
        <v>8</v>
      </c>
      <c r="J1120" s="1169">
        <f t="shared" si="249"/>
        <v>61.53846153846154</v>
      </c>
      <c r="K1120" s="1027">
        <f t="shared" si="253"/>
        <v>15</v>
      </c>
      <c r="L1120" s="1027">
        <f t="shared" si="254"/>
        <v>9</v>
      </c>
      <c r="M1120" s="1170">
        <f t="shared" si="250"/>
        <v>60</v>
      </c>
    </row>
    <row r="1121" spans="1:13" ht="15">
      <c r="A1121" s="510"/>
      <c r="C1121" s="925" t="s">
        <v>2242</v>
      </c>
      <c r="D1121" s="88" t="s">
        <v>4250</v>
      </c>
      <c r="E1121" s="1060"/>
      <c r="F1121" s="1060"/>
      <c r="G1121" s="1169" t="e">
        <f t="shared" si="248"/>
        <v>#DIV/0!</v>
      </c>
      <c r="H1121" s="1030">
        <v>9</v>
      </c>
      <c r="I1121" s="1030">
        <v>2</v>
      </c>
      <c r="J1121" s="1169">
        <f t="shared" si="249"/>
        <v>22.222222222222221</v>
      </c>
      <c r="K1121" s="1027">
        <f t="shared" si="253"/>
        <v>9</v>
      </c>
      <c r="L1121" s="1027">
        <f t="shared" si="254"/>
        <v>2</v>
      </c>
      <c r="M1121" s="1170">
        <f t="shared" si="250"/>
        <v>22.222222222222221</v>
      </c>
    </row>
    <row r="1122" spans="1:13" ht="15">
      <c r="A1122" s="510"/>
      <c r="C1122" s="925" t="s">
        <v>2243</v>
      </c>
      <c r="D1122" s="88" t="s">
        <v>4251</v>
      </c>
      <c r="E1122" s="1060">
        <v>1</v>
      </c>
      <c r="F1122" s="1060"/>
      <c r="G1122" s="1169">
        <f t="shared" si="248"/>
        <v>0</v>
      </c>
      <c r="H1122" s="1030">
        <v>2</v>
      </c>
      <c r="I1122" s="1030">
        <v>4</v>
      </c>
      <c r="J1122" s="1169">
        <f t="shared" si="249"/>
        <v>200</v>
      </c>
      <c r="K1122" s="1027">
        <f t="shared" si="253"/>
        <v>3</v>
      </c>
      <c r="L1122" s="1027">
        <f t="shared" si="254"/>
        <v>4</v>
      </c>
      <c r="M1122" s="1170">
        <f t="shared" si="250"/>
        <v>133.33333333333331</v>
      </c>
    </row>
    <row r="1123" spans="1:13" ht="15">
      <c r="A1123" s="510"/>
      <c r="C1123" s="925" t="s">
        <v>1926</v>
      </c>
      <c r="D1123" s="948" t="s">
        <v>3922</v>
      </c>
      <c r="E1123" s="1060"/>
      <c r="F1123" s="1060"/>
      <c r="G1123" s="1169" t="e">
        <f t="shared" si="248"/>
        <v>#DIV/0!</v>
      </c>
      <c r="H1123" s="1030">
        <v>2</v>
      </c>
      <c r="I1123" s="1030">
        <v>6</v>
      </c>
      <c r="J1123" s="1169">
        <f t="shared" si="249"/>
        <v>300</v>
      </c>
      <c r="K1123" s="1027">
        <f t="shared" si="253"/>
        <v>2</v>
      </c>
      <c r="L1123" s="1027">
        <f t="shared" si="254"/>
        <v>6</v>
      </c>
      <c r="M1123" s="1170">
        <f t="shared" si="250"/>
        <v>300</v>
      </c>
    </row>
    <row r="1124" spans="1:13" ht="15">
      <c r="A1124" s="510"/>
      <c r="C1124" s="925" t="s">
        <v>2244</v>
      </c>
      <c r="D1124" s="88" t="s">
        <v>4252</v>
      </c>
      <c r="E1124" s="1060"/>
      <c r="F1124" s="1060"/>
      <c r="G1124" s="1169" t="e">
        <f t="shared" si="248"/>
        <v>#DIV/0!</v>
      </c>
      <c r="H1124" s="1030"/>
      <c r="I1124" s="1030">
        <v>1</v>
      </c>
      <c r="J1124" s="1169" t="e">
        <f t="shared" si="249"/>
        <v>#DIV/0!</v>
      </c>
      <c r="K1124" s="1027">
        <f t="shared" si="253"/>
        <v>0</v>
      </c>
      <c r="L1124" s="1027">
        <f t="shared" si="254"/>
        <v>1</v>
      </c>
      <c r="M1124" s="1170" t="e">
        <f t="shared" si="250"/>
        <v>#DIV/0!</v>
      </c>
    </row>
    <row r="1125" spans="1:13" ht="15">
      <c r="A1125" s="510"/>
      <c r="C1125" s="925" t="s">
        <v>2245</v>
      </c>
      <c r="D1125" s="88" t="s">
        <v>4253</v>
      </c>
      <c r="E1125" s="1060"/>
      <c r="F1125" s="1060"/>
      <c r="G1125" s="1169" t="e">
        <f t="shared" si="248"/>
        <v>#DIV/0!</v>
      </c>
      <c r="H1125" s="1030">
        <v>3</v>
      </c>
      <c r="I1125" s="1030"/>
      <c r="J1125" s="1169">
        <f t="shared" si="249"/>
        <v>0</v>
      </c>
      <c r="K1125" s="1027">
        <f t="shared" si="253"/>
        <v>3</v>
      </c>
      <c r="L1125" s="1027">
        <f t="shared" si="254"/>
        <v>0</v>
      </c>
      <c r="M1125" s="1170">
        <f t="shared" si="250"/>
        <v>0</v>
      </c>
    </row>
    <row r="1126" spans="1:13" ht="15">
      <c r="A1126" s="510"/>
      <c r="C1126" s="925" t="s">
        <v>1838</v>
      </c>
      <c r="D1126" s="948" t="s">
        <v>3834</v>
      </c>
      <c r="E1126" s="1060"/>
      <c r="F1126" s="1060"/>
      <c r="G1126" s="1169" t="e">
        <f t="shared" si="248"/>
        <v>#DIV/0!</v>
      </c>
      <c r="H1126" s="1030">
        <v>2</v>
      </c>
      <c r="I1126" s="1030"/>
      <c r="J1126" s="1169">
        <f t="shared" si="249"/>
        <v>0</v>
      </c>
      <c r="K1126" s="1027">
        <f t="shared" si="253"/>
        <v>2</v>
      </c>
      <c r="L1126" s="1027">
        <f t="shared" si="254"/>
        <v>0</v>
      </c>
      <c r="M1126" s="1170">
        <f t="shared" si="250"/>
        <v>0</v>
      </c>
    </row>
    <row r="1127" spans="1:13" ht="15">
      <c r="A1127" s="510"/>
      <c r="C1127" s="925" t="s">
        <v>2246</v>
      </c>
      <c r="D1127" s="88" t="s">
        <v>4254</v>
      </c>
      <c r="E1127" s="1060"/>
      <c r="F1127" s="1060"/>
      <c r="G1127" s="1169" t="e">
        <f t="shared" si="248"/>
        <v>#DIV/0!</v>
      </c>
      <c r="H1127" s="1030">
        <v>6</v>
      </c>
      <c r="I1127" s="1030">
        <v>6</v>
      </c>
      <c r="J1127" s="1169">
        <f t="shared" si="249"/>
        <v>100</v>
      </c>
      <c r="K1127" s="1027">
        <f t="shared" si="253"/>
        <v>6</v>
      </c>
      <c r="L1127" s="1027">
        <f t="shared" si="254"/>
        <v>6</v>
      </c>
      <c r="M1127" s="1170">
        <f t="shared" si="250"/>
        <v>100</v>
      </c>
    </row>
    <row r="1128" spans="1:13" ht="15">
      <c r="A1128" s="510"/>
      <c r="C1128" s="925" t="s">
        <v>1850</v>
      </c>
      <c r="D1128" s="948" t="s">
        <v>3847</v>
      </c>
      <c r="E1128" s="1060"/>
      <c r="F1128" s="1060"/>
      <c r="G1128" s="1169" t="e">
        <f t="shared" si="248"/>
        <v>#DIV/0!</v>
      </c>
      <c r="H1128" s="1030">
        <v>8</v>
      </c>
      <c r="I1128" s="1030">
        <v>13</v>
      </c>
      <c r="J1128" s="1169">
        <f t="shared" si="249"/>
        <v>162.5</v>
      </c>
      <c r="K1128" s="1027">
        <f t="shared" si="253"/>
        <v>8</v>
      </c>
      <c r="L1128" s="1027">
        <f t="shared" si="254"/>
        <v>13</v>
      </c>
      <c r="M1128" s="1170">
        <f t="shared" si="250"/>
        <v>162.5</v>
      </c>
    </row>
    <row r="1129" spans="1:13" ht="15">
      <c r="A1129" s="510"/>
      <c r="C1129" s="925" t="s">
        <v>2247</v>
      </c>
      <c r="D1129" s="88" t="s">
        <v>4255</v>
      </c>
      <c r="E1129" s="1060"/>
      <c r="F1129" s="1060"/>
      <c r="G1129" s="1169" t="e">
        <f t="shared" si="248"/>
        <v>#DIV/0!</v>
      </c>
      <c r="H1129" s="1030">
        <v>5</v>
      </c>
      <c r="I1129" s="1030">
        <v>1</v>
      </c>
      <c r="J1129" s="1169">
        <f t="shared" si="249"/>
        <v>20</v>
      </c>
      <c r="K1129" s="1027">
        <f t="shared" si="253"/>
        <v>5</v>
      </c>
      <c r="L1129" s="1027">
        <f t="shared" si="254"/>
        <v>1</v>
      </c>
      <c r="M1129" s="1170">
        <f t="shared" si="250"/>
        <v>20</v>
      </c>
    </row>
    <row r="1130" spans="1:13" ht="15">
      <c r="A1130" s="510"/>
      <c r="C1130" s="925" t="s">
        <v>2248</v>
      </c>
      <c r="D1130" s="88" t="s">
        <v>4256</v>
      </c>
      <c r="E1130" s="1060"/>
      <c r="F1130" s="1060"/>
      <c r="G1130" s="1169" t="e">
        <f t="shared" si="248"/>
        <v>#DIV/0!</v>
      </c>
      <c r="H1130" s="1030"/>
      <c r="I1130" s="1030"/>
      <c r="J1130" s="1169" t="e">
        <f t="shared" si="249"/>
        <v>#DIV/0!</v>
      </c>
      <c r="K1130" s="1027">
        <f t="shared" si="253"/>
        <v>0</v>
      </c>
      <c r="L1130" s="1027">
        <f t="shared" si="254"/>
        <v>0</v>
      </c>
      <c r="M1130" s="1170" t="e">
        <f t="shared" si="250"/>
        <v>#DIV/0!</v>
      </c>
    </row>
    <row r="1131" spans="1:13" ht="15">
      <c r="A1131" s="510"/>
      <c r="C1131" s="925" t="s">
        <v>2249</v>
      </c>
      <c r="D1131" s="88" t="s">
        <v>4257</v>
      </c>
      <c r="E1131" s="1060"/>
      <c r="F1131" s="1060"/>
      <c r="G1131" s="1169" t="e">
        <f t="shared" si="248"/>
        <v>#DIV/0!</v>
      </c>
      <c r="H1131" s="1030"/>
      <c r="I1131" s="1030"/>
      <c r="J1131" s="1169" t="e">
        <f t="shared" si="249"/>
        <v>#DIV/0!</v>
      </c>
      <c r="K1131" s="1027">
        <f t="shared" si="253"/>
        <v>0</v>
      </c>
      <c r="L1131" s="1027">
        <f t="shared" si="254"/>
        <v>0</v>
      </c>
      <c r="M1131" s="1170" t="e">
        <f t="shared" si="250"/>
        <v>#DIV/0!</v>
      </c>
    </row>
    <row r="1132" spans="1:13" ht="15">
      <c r="A1132" s="510"/>
      <c r="C1132" s="925" t="s">
        <v>2250</v>
      </c>
      <c r="D1132" s="88" t="s">
        <v>4258</v>
      </c>
      <c r="E1132" s="1060">
        <v>5</v>
      </c>
      <c r="F1132" s="1060">
        <v>6</v>
      </c>
      <c r="G1132" s="1169">
        <f t="shared" si="248"/>
        <v>120</v>
      </c>
      <c r="H1132" s="1030">
        <v>5</v>
      </c>
      <c r="I1132" s="1030">
        <v>4</v>
      </c>
      <c r="J1132" s="1169">
        <f t="shared" si="249"/>
        <v>80</v>
      </c>
      <c r="K1132" s="1027">
        <f t="shared" si="253"/>
        <v>10</v>
      </c>
      <c r="L1132" s="1027">
        <f t="shared" si="254"/>
        <v>10</v>
      </c>
      <c r="M1132" s="1170">
        <f t="shared" si="250"/>
        <v>100</v>
      </c>
    </row>
    <row r="1133" spans="1:13" ht="15">
      <c r="A1133" s="510"/>
      <c r="C1133" s="925" t="s">
        <v>2251</v>
      </c>
      <c r="D1133" s="88" t="s">
        <v>4259</v>
      </c>
      <c r="E1133" s="1060"/>
      <c r="F1133" s="1060"/>
      <c r="G1133" s="1169" t="e">
        <f t="shared" si="248"/>
        <v>#DIV/0!</v>
      </c>
      <c r="H1133" s="1030">
        <v>23</v>
      </c>
      <c r="I1133" s="1030">
        <v>20</v>
      </c>
      <c r="J1133" s="1169">
        <f t="shared" si="249"/>
        <v>86.956521739130437</v>
      </c>
      <c r="K1133" s="1027">
        <f t="shared" si="253"/>
        <v>23</v>
      </c>
      <c r="L1133" s="1027">
        <f t="shared" si="254"/>
        <v>20</v>
      </c>
      <c r="M1133" s="1170">
        <f t="shared" si="250"/>
        <v>86.956521739130437</v>
      </c>
    </row>
    <row r="1134" spans="1:13" ht="15">
      <c r="A1134" s="510"/>
      <c r="C1134" s="925" t="s">
        <v>2252</v>
      </c>
      <c r="D1134" s="88" t="s">
        <v>4260</v>
      </c>
      <c r="E1134" s="1060"/>
      <c r="F1134" s="1060"/>
      <c r="G1134" s="1169" t="e">
        <f t="shared" si="248"/>
        <v>#DIV/0!</v>
      </c>
      <c r="H1134" s="1030">
        <v>4</v>
      </c>
      <c r="I1134" s="1030">
        <v>3</v>
      </c>
      <c r="J1134" s="1169">
        <f t="shared" si="249"/>
        <v>75</v>
      </c>
      <c r="K1134" s="1027">
        <f t="shared" si="253"/>
        <v>4</v>
      </c>
      <c r="L1134" s="1027">
        <f t="shared" si="254"/>
        <v>3</v>
      </c>
      <c r="M1134" s="1170">
        <f t="shared" si="250"/>
        <v>75</v>
      </c>
    </row>
    <row r="1135" spans="1:13" ht="15">
      <c r="A1135" s="510"/>
      <c r="C1135" s="925" t="s">
        <v>2253</v>
      </c>
      <c r="D1135" s="88" t="s">
        <v>4261</v>
      </c>
      <c r="E1135" s="1060"/>
      <c r="F1135" s="1060"/>
      <c r="G1135" s="1169" t="e">
        <f t="shared" si="248"/>
        <v>#DIV/0!</v>
      </c>
      <c r="H1135" s="1030">
        <v>10</v>
      </c>
      <c r="I1135" s="1030">
        <v>6</v>
      </c>
      <c r="J1135" s="1169">
        <f t="shared" si="249"/>
        <v>60</v>
      </c>
      <c r="K1135" s="1027">
        <f t="shared" si="253"/>
        <v>10</v>
      </c>
      <c r="L1135" s="1027">
        <f t="shared" si="254"/>
        <v>6</v>
      </c>
      <c r="M1135" s="1170">
        <f t="shared" si="250"/>
        <v>60</v>
      </c>
    </row>
    <row r="1136" spans="1:13" ht="15">
      <c r="A1136" s="510"/>
      <c r="C1136" s="925" t="s">
        <v>2254</v>
      </c>
      <c r="D1136" s="88" t="s">
        <v>4262</v>
      </c>
      <c r="E1136" s="1060"/>
      <c r="F1136" s="1060"/>
      <c r="G1136" s="1169" t="e">
        <f t="shared" si="248"/>
        <v>#DIV/0!</v>
      </c>
      <c r="H1136" s="1030">
        <v>1</v>
      </c>
      <c r="I1136" s="1030"/>
      <c r="J1136" s="1169">
        <f t="shared" si="249"/>
        <v>0</v>
      </c>
      <c r="K1136" s="1027">
        <f t="shared" si="253"/>
        <v>1</v>
      </c>
      <c r="L1136" s="1027">
        <f t="shared" si="254"/>
        <v>0</v>
      </c>
      <c r="M1136" s="1170">
        <f t="shared" si="250"/>
        <v>0</v>
      </c>
    </row>
    <row r="1137" spans="1:13" ht="15">
      <c r="A1137" s="510"/>
      <c r="C1137" s="925" t="s">
        <v>2255</v>
      </c>
      <c r="D1137" s="88" t="s">
        <v>4263</v>
      </c>
      <c r="E1137" s="1060"/>
      <c r="F1137" s="1060"/>
      <c r="G1137" s="1169" t="e">
        <f t="shared" ref="G1137:G1200" si="255">SUM(F1137/E1137*100)</f>
        <v>#DIV/0!</v>
      </c>
      <c r="H1137" s="1030">
        <v>1</v>
      </c>
      <c r="I1137" s="1030">
        <v>2</v>
      </c>
      <c r="J1137" s="1169">
        <f t="shared" ref="J1137:J1200" si="256">SUM(I1137/H1137*100)</f>
        <v>200</v>
      </c>
      <c r="K1137" s="1027">
        <f t="shared" si="253"/>
        <v>1</v>
      </c>
      <c r="L1137" s="1027">
        <f t="shared" si="254"/>
        <v>2</v>
      </c>
      <c r="M1137" s="1170">
        <f t="shared" ref="M1137:M1200" si="257">SUM(L1137/K1137*100)</f>
        <v>200</v>
      </c>
    </row>
    <row r="1138" spans="1:13" ht="15">
      <c r="A1138" s="510"/>
      <c r="C1138" s="925" t="s">
        <v>2256</v>
      </c>
      <c r="D1138" s="88" t="s">
        <v>4264</v>
      </c>
      <c r="E1138" s="1060"/>
      <c r="F1138" s="1060">
        <v>5</v>
      </c>
      <c r="G1138" s="1169" t="e">
        <f t="shared" si="255"/>
        <v>#DIV/0!</v>
      </c>
      <c r="H1138" s="1030">
        <v>25</v>
      </c>
      <c r="I1138" s="1030">
        <v>16</v>
      </c>
      <c r="J1138" s="1169">
        <f t="shared" si="256"/>
        <v>64</v>
      </c>
      <c r="K1138" s="1027">
        <f t="shared" si="253"/>
        <v>25</v>
      </c>
      <c r="L1138" s="1027">
        <f t="shared" si="254"/>
        <v>21</v>
      </c>
      <c r="M1138" s="1170">
        <f t="shared" si="257"/>
        <v>84</v>
      </c>
    </row>
    <row r="1139" spans="1:13" ht="15">
      <c r="A1139" s="510"/>
      <c r="C1139" s="925" t="s">
        <v>2257</v>
      </c>
      <c r="D1139" s="88" t="s">
        <v>4265</v>
      </c>
      <c r="E1139" s="1060">
        <v>1</v>
      </c>
      <c r="F1139" s="1060"/>
      <c r="G1139" s="1169">
        <f t="shared" si="255"/>
        <v>0</v>
      </c>
      <c r="H1139" s="1030">
        <v>17</v>
      </c>
      <c r="I1139" s="1030">
        <v>11</v>
      </c>
      <c r="J1139" s="1169">
        <f t="shared" si="256"/>
        <v>64.705882352941174</v>
      </c>
      <c r="K1139" s="1027">
        <f t="shared" ref="K1139:K1170" si="258">E1139+H1139</f>
        <v>18</v>
      </c>
      <c r="L1139" s="1027">
        <f t="shared" ref="L1139:L1170" si="259">F1139+I1139</f>
        <v>11</v>
      </c>
      <c r="M1139" s="1170">
        <f t="shared" si="257"/>
        <v>61.111111111111114</v>
      </c>
    </row>
    <row r="1140" spans="1:13" ht="15">
      <c r="A1140" s="510"/>
      <c r="C1140" s="925" t="s">
        <v>2258</v>
      </c>
      <c r="D1140" s="88" t="s">
        <v>4266</v>
      </c>
      <c r="E1140" s="1060"/>
      <c r="F1140" s="1060"/>
      <c r="G1140" s="1169" t="e">
        <f t="shared" si="255"/>
        <v>#DIV/0!</v>
      </c>
      <c r="H1140" s="1030">
        <v>11</v>
      </c>
      <c r="I1140" s="1030"/>
      <c r="J1140" s="1169">
        <f t="shared" si="256"/>
        <v>0</v>
      </c>
      <c r="K1140" s="1027">
        <f t="shared" si="258"/>
        <v>11</v>
      </c>
      <c r="L1140" s="1027">
        <f t="shared" si="259"/>
        <v>0</v>
      </c>
      <c r="M1140" s="1170">
        <f t="shared" si="257"/>
        <v>0</v>
      </c>
    </row>
    <row r="1141" spans="1:13" ht="15">
      <c r="A1141" s="510"/>
      <c r="C1141" s="925" t="s">
        <v>2259</v>
      </c>
      <c r="D1141" s="88" t="s">
        <v>4267</v>
      </c>
      <c r="E1141" s="1060"/>
      <c r="F1141" s="1060"/>
      <c r="G1141" s="1169" t="e">
        <f t="shared" si="255"/>
        <v>#DIV/0!</v>
      </c>
      <c r="H1141" s="1030">
        <v>2</v>
      </c>
      <c r="I1141" s="1030">
        <v>2</v>
      </c>
      <c r="J1141" s="1169">
        <f t="shared" si="256"/>
        <v>100</v>
      </c>
      <c r="K1141" s="1027">
        <f t="shared" si="258"/>
        <v>2</v>
      </c>
      <c r="L1141" s="1027">
        <f t="shared" si="259"/>
        <v>2</v>
      </c>
      <c r="M1141" s="1170">
        <f t="shared" si="257"/>
        <v>100</v>
      </c>
    </row>
    <row r="1142" spans="1:13" ht="15">
      <c r="A1142" s="510"/>
      <c r="C1142" s="925" t="s">
        <v>2260</v>
      </c>
      <c r="D1142" s="88" t="s">
        <v>4268</v>
      </c>
      <c r="E1142" s="1060"/>
      <c r="F1142" s="1060"/>
      <c r="G1142" s="1169" t="e">
        <f t="shared" si="255"/>
        <v>#DIV/0!</v>
      </c>
      <c r="H1142" s="1030"/>
      <c r="I1142" s="1030"/>
      <c r="J1142" s="1169" t="e">
        <f t="shared" si="256"/>
        <v>#DIV/0!</v>
      </c>
      <c r="K1142" s="1027">
        <f t="shared" si="258"/>
        <v>0</v>
      </c>
      <c r="L1142" s="1027">
        <f t="shared" si="259"/>
        <v>0</v>
      </c>
      <c r="M1142" s="1170" t="e">
        <f t="shared" si="257"/>
        <v>#DIV/0!</v>
      </c>
    </row>
    <row r="1143" spans="1:13" ht="15">
      <c r="A1143" s="510"/>
      <c r="C1143" s="925" t="s">
        <v>2261</v>
      </c>
      <c r="D1143" s="88" t="s">
        <v>4269</v>
      </c>
      <c r="E1143" s="1060"/>
      <c r="F1143" s="1060"/>
      <c r="G1143" s="1169" t="e">
        <f t="shared" si="255"/>
        <v>#DIV/0!</v>
      </c>
      <c r="H1143" s="1030">
        <v>3</v>
      </c>
      <c r="I1143" s="1030">
        <v>1</v>
      </c>
      <c r="J1143" s="1169">
        <f t="shared" si="256"/>
        <v>33.333333333333329</v>
      </c>
      <c r="K1143" s="1027">
        <f t="shared" si="258"/>
        <v>3</v>
      </c>
      <c r="L1143" s="1027">
        <f t="shared" si="259"/>
        <v>1</v>
      </c>
      <c r="M1143" s="1170">
        <f t="shared" si="257"/>
        <v>33.333333333333329</v>
      </c>
    </row>
    <row r="1144" spans="1:13" ht="15">
      <c r="A1144" s="510"/>
      <c r="C1144" s="925" t="s">
        <v>2262</v>
      </c>
      <c r="D1144" s="88" t="s">
        <v>4270</v>
      </c>
      <c r="E1144" s="1060"/>
      <c r="F1144" s="1060"/>
      <c r="G1144" s="1169" t="e">
        <f t="shared" si="255"/>
        <v>#DIV/0!</v>
      </c>
      <c r="H1144" s="1030"/>
      <c r="I1144" s="1030">
        <v>1</v>
      </c>
      <c r="J1144" s="1169" t="e">
        <f t="shared" si="256"/>
        <v>#DIV/0!</v>
      </c>
      <c r="K1144" s="1027">
        <f t="shared" si="258"/>
        <v>0</v>
      </c>
      <c r="L1144" s="1027">
        <f t="shared" si="259"/>
        <v>1</v>
      </c>
      <c r="M1144" s="1170" t="e">
        <f t="shared" si="257"/>
        <v>#DIV/0!</v>
      </c>
    </row>
    <row r="1145" spans="1:13" ht="15">
      <c r="A1145" s="510"/>
      <c r="C1145" s="925" t="s">
        <v>2263</v>
      </c>
      <c r="D1145" s="88" t="s">
        <v>4271</v>
      </c>
      <c r="E1145" s="1060"/>
      <c r="F1145" s="1060"/>
      <c r="G1145" s="1169" t="e">
        <f t="shared" si="255"/>
        <v>#DIV/0!</v>
      </c>
      <c r="H1145" s="1030"/>
      <c r="I1145" s="1030">
        <v>2</v>
      </c>
      <c r="J1145" s="1169" t="e">
        <f t="shared" si="256"/>
        <v>#DIV/0!</v>
      </c>
      <c r="K1145" s="1027">
        <f t="shared" si="258"/>
        <v>0</v>
      </c>
      <c r="L1145" s="1027">
        <f t="shared" si="259"/>
        <v>2</v>
      </c>
      <c r="M1145" s="1170" t="e">
        <f t="shared" si="257"/>
        <v>#DIV/0!</v>
      </c>
    </row>
    <row r="1146" spans="1:13" ht="15">
      <c r="A1146" s="510"/>
      <c r="C1146" s="925" t="s">
        <v>2264</v>
      </c>
      <c r="D1146" s="88" t="s">
        <v>4272</v>
      </c>
      <c r="E1146" s="1060"/>
      <c r="F1146" s="1060"/>
      <c r="G1146" s="1169" t="e">
        <f t="shared" si="255"/>
        <v>#DIV/0!</v>
      </c>
      <c r="H1146" s="1030">
        <v>2</v>
      </c>
      <c r="I1146" s="1030">
        <v>2</v>
      </c>
      <c r="J1146" s="1169">
        <f t="shared" si="256"/>
        <v>100</v>
      </c>
      <c r="K1146" s="1027">
        <f t="shared" si="258"/>
        <v>2</v>
      </c>
      <c r="L1146" s="1027">
        <f t="shared" si="259"/>
        <v>2</v>
      </c>
      <c r="M1146" s="1170">
        <f t="shared" si="257"/>
        <v>100</v>
      </c>
    </row>
    <row r="1147" spans="1:13" ht="15">
      <c r="A1147" s="510"/>
      <c r="C1147" s="925" t="s">
        <v>2265</v>
      </c>
      <c r="D1147" s="88" t="s">
        <v>4273</v>
      </c>
      <c r="E1147" s="1060"/>
      <c r="F1147" s="1060"/>
      <c r="G1147" s="1169" t="e">
        <f t="shared" si="255"/>
        <v>#DIV/0!</v>
      </c>
      <c r="H1147" s="1030">
        <v>7</v>
      </c>
      <c r="I1147" s="1030">
        <v>8</v>
      </c>
      <c r="J1147" s="1169">
        <f t="shared" si="256"/>
        <v>114.28571428571428</v>
      </c>
      <c r="K1147" s="1027">
        <f t="shared" si="258"/>
        <v>7</v>
      </c>
      <c r="L1147" s="1027">
        <f t="shared" si="259"/>
        <v>8</v>
      </c>
      <c r="M1147" s="1170">
        <f t="shared" si="257"/>
        <v>114.28571428571428</v>
      </c>
    </row>
    <row r="1148" spans="1:13" ht="15">
      <c r="A1148" s="510"/>
      <c r="C1148" s="925" t="s">
        <v>2266</v>
      </c>
      <c r="D1148" s="88" t="s">
        <v>4274</v>
      </c>
      <c r="E1148" s="1060"/>
      <c r="F1148" s="1060"/>
      <c r="G1148" s="1169" t="e">
        <f t="shared" si="255"/>
        <v>#DIV/0!</v>
      </c>
      <c r="H1148" s="1030"/>
      <c r="I1148" s="1030">
        <v>1</v>
      </c>
      <c r="J1148" s="1169" t="e">
        <f t="shared" si="256"/>
        <v>#DIV/0!</v>
      </c>
      <c r="K1148" s="1027">
        <f t="shared" si="258"/>
        <v>0</v>
      </c>
      <c r="L1148" s="1027">
        <f t="shared" si="259"/>
        <v>1</v>
      </c>
      <c r="M1148" s="1170" t="e">
        <f t="shared" si="257"/>
        <v>#DIV/0!</v>
      </c>
    </row>
    <row r="1149" spans="1:13" ht="15">
      <c r="A1149" s="510"/>
      <c r="C1149" s="925" t="s">
        <v>2267</v>
      </c>
      <c r="D1149" s="88" t="s">
        <v>4275</v>
      </c>
      <c r="E1149" s="1060"/>
      <c r="F1149" s="1060"/>
      <c r="G1149" s="1169" t="e">
        <f t="shared" si="255"/>
        <v>#DIV/0!</v>
      </c>
      <c r="H1149" s="1030">
        <v>1</v>
      </c>
      <c r="I1149" s="1030"/>
      <c r="J1149" s="1169">
        <f t="shared" si="256"/>
        <v>0</v>
      </c>
      <c r="K1149" s="1027">
        <f t="shared" si="258"/>
        <v>1</v>
      </c>
      <c r="L1149" s="1027">
        <f t="shared" si="259"/>
        <v>0</v>
      </c>
      <c r="M1149" s="1170">
        <f t="shared" si="257"/>
        <v>0</v>
      </c>
    </row>
    <row r="1150" spans="1:13" ht="15">
      <c r="A1150" s="510"/>
      <c r="C1150" s="925" t="s">
        <v>2268</v>
      </c>
      <c r="D1150" s="88" t="s">
        <v>4276</v>
      </c>
      <c r="E1150" s="1060"/>
      <c r="F1150" s="1060"/>
      <c r="G1150" s="1169" t="e">
        <f t="shared" si="255"/>
        <v>#DIV/0!</v>
      </c>
      <c r="H1150" s="1030">
        <v>1</v>
      </c>
      <c r="I1150" s="1030"/>
      <c r="J1150" s="1169">
        <f t="shared" si="256"/>
        <v>0</v>
      </c>
      <c r="K1150" s="1027">
        <f t="shared" si="258"/>
        <v>1</v>
      </c>
      <c r="L1150" s="1027">
        <f t="shared" si="259"/>
        <v>0</v>
      </c>
      <c r="M1150" s="1170">
        <f t="shared" si="257"/>
        <v>0</v>
      </c>
    </row>
    <row r="1151" spans="1:13" ht="15">
      <c r="A1151" s="510"/>
      <c r="C1151" s="925" t="s">
        <v>2052</v>
      </c>
      <c r="D1151" s="88" t="s">
        <v>4057</v>
      </c>
      <c r="E1151" s="1060"/>
      <c r="F1151" s="1060"/>
      <c r="G1151" s="1169" t="e">
        <f t="shared" si="255"/>
        <v>#DIV/0!</v>
      </c>
      <c r="H1151" s="1030"/>
      <c r="I1151" s="1030"/>
      <c r="J1151" s="1169" t="e">
        <f t="shared" si="256"/>
        <v>#DIV/0!</v>
      </c>
      <c r="K1151" s="1027">
        <f t="shared" si="258"/>
        <v>0</v>
      </c>
      <c r="L1151" s="1027">
        <f t="shared" si="259"/>
        <v>0</v>
      </c>
      <c r="M1151" s="1170" t="e">
        <f t="shared" si="257"/>
        <v>#DIV/0!</v>
      </c>
    </row>
    <row r="1152" spans="1:13" ht="15">
      <c r="A1152" s="510"/>
      <c r="C1152" s="925" t="s">
        <v>2269</v>
      </c>
      <c r="D1152" s="88" t="s">
        <v>4277</v>
      </c>
      <c r="E1152" s="1060"/>
      <c r="F1152" s="1060"/>
      <c r="G1152" s="1169" t="e">
        <f t="shared" si="255"/>
        <v>#DIV/0!</v>
      </c>
      <c r="H1152" s="1030">
        <v>4</v>
      </c>
      <c r="I1152" s="1030"/>
      <c r="J1152" s="1169">
        <f t="shared" si="256"/>
        <v>0</v>
      </c>
      <c r="K1152" s="1027">
        <f t="shared" si="258"/>
        <v>4</v>
      </c>
      <c r="L1152" s="1027">
        <f t="shared" si="259"/>
        <v>0</v>
      </c>
      <c r="M1152" s="1170">
        <f t="shared" si="257"/>
        <v>0</v>
      </c>
    </row>
    <row r="1153" spans="1:13" ht="15">
      <c r="A1153" s="510"/>
      <c r="C1153" s="925" t="s">
        <v>2270</v>
      </c>
      <c r="D1153" s="88" t="s">
        <v>4278</v>
      </c>
      <c r="E1153" s="1060"/>
      <c r="F1153" s="1060"/>
      <c r="G1153" s="1169" t="e">
        <f t="shared" si="255"/>
        <v>#DIV/0!</v>
      </c>
      <c r="H1153" s="1030"/>
      <c r="I1153" s="1030">
        <v>1</v>
      </c>
      <c r="J1153" s="1169" t="e">
        <f t="shared" si="256"/>
        <v>#DIV/0!</v>
      </c>
      <c r="K1153" s="1027">
        <f t="shared" si="258"/>
        <v>0</v>
      </c>
      <c r="L1153" s="1027">
        <f t="shared" si="259"/>
        <v>1</v>
      </c>
      <c r="M1153" s="1170" t="e">
        <f t="shared" si="257"/>
        <v>#DIV/0!</v>
      </c>
    </row>
    <row r="1154" spans="1:13" ht="15">
      <c r="A1154" s="510"/>
      <c r="C1154" s="925" t="s">
        <v>2271</v>
      </c>
      <c r="D1154" s="992" t="s">
        <v>4227</v>
      </c>
      <c r="E1154" s="1060"/>
      <c r="F1154" s="1060"/>
      <c r="G1154" s="1169" t="e">
        <f t="shared" si="255"/>
        <v>#DIV/0!</v>
      </c>
      <c r="H1154" s="1030"/>
      <c r="I1154" s="1030"/>
      <c r="J1154" s="1169" t="e">
        <f t="shared" si="256"/>
        <v>#DIV/0!</v>
      </c>
      <c r="K1154" s="1027">
        <f t="shared" si="258"/>
        <v>0</v>
      </c>
      <c r="L1154" s="1027">
        <f t="shared" si="259"/>
        <v>0</v>
      </c>
      <c r="M1154" s="1170" t="e">
        <f t="shared" si="257"/>
        <v>#DIV/0!</v>
      </c>
    </row>
    <row r="1155" spans="1:13" ht="15">
      <c r="A1155" s="510"/>
      <c r="C1155" s="925" t="s">
        <v>2272</v>
      </c>
      <c r="D1155" s="88" t="s">
        <v>4279</v>
      </c>
      <c r="E1155" s="1060"/>
      <c r="F1155" s="1060"/>
      <c r="G1155" s="1169" t="e">
        <f t="shared" si="255"/>
        <v>#DIV/0!</v>
      </c>
      <c r="H1155" s="1030"/>
      <c r="I1155" s="1030">
        <v>2</v>
      </c>
      <c r="J1155" s="1169" t="e">
        <f t="shared" si="256"/>
        <v>#DIV/0!</v>
      </c>
      <c r="K1155" s="1027">
        <f t="shared" si="258"/>
        <v>0</v>
      </c>
      <c r="L1155" s="1027">
        <f t="shared" si="259"/>
        <v>2</v>
      </c>
      <c r="M1155" s="1170" t="e">
        <f t="shared" si="257"/>
        <v>#DIV/0!</v>
      </c>
    </row>
    <row r="1156" spans="1:13" ht="26.25">
      <c r="A1156" s="510"/>
      <c r="C1156" s="925" t="s">
        <v>2273</v>
      </c>
      <c r="D1156" s="88" t="s">
        <v>5366</v>
      </c>
      <c r="E1156" s="1060"/>
      <c r="F1156" s="1060"/>
      <c r="G1156" s="1169" t="e">
        <f t="shared" si="255"/>
        <v>#DIV/0!</v>
      </c>
      <c r="H1156" s="1030"/>
      <c r="I1156" s="1030"/>
      <c r="J1156" s="1169" t="e">
        <f t="shared" si="256"/>
        <v>#DIV/0!</v>
      </c>
      <c r="K1156" s="1027">
        <f t="shared" si="258"/>
        <v>0</v>
      </c>
      <c r="L1156" s="1027">
        <f t="shared" si="259"/>
        <v>0</v>
      </c>
      <c r="M1156" s="1170" t="e">
        <f t="shared" si="257"/>
        <v>#DIV/0!</v>
      </c>
    </row>
    <row r="1157" spans="1:13" ht="15">
      <c r="A1157" s="510"/>
      <c r="C1157" s="925" t="s">
        <v>2274</v>
      </c>
      <c r="D1157" s="963" t="s">
        <v>4280</v>
      </c>
      <c r="E1157" s="1030"/>
      <c r="F1157" s="1060"/>
      <c r="G1157" s="1169" t="e">
        <f t="shared" si="255"/>
        <v>#DIV/0!</v>
      </c>
      <c r="H1157" s="1030"/>
      <c r="I1157" s="1030"/>
      <c r="J1157" s="1169" t="e">
        <f t="shared" si="256"/>
        <v>#DIV/0!</v>
      </c>
      <c r="K1157" s="1027">
        <f t="shared" si="258"/>
        <v>0</v>
      </c>
      <c r="L1157" s="1027">
        <f t="shared" si="259"/>
        <v>0</v>
      </c>
      <c r="M1157" s="1170" t="e">
        <f t="shared" si="257"/>
        <v>#DIV/0!</v>
      </c>
    </row>
    <row r="1158" spans="1:13" ht="15">
      <c r="A1158" s="510"/>
      <c r="C1158" s="925" t="s">
        <v>2275</v>
      </c>
      <c r="D1158" s="963" t="s">
        <v>4281</v>
      </c>
      <c r="E1158" s="1030"/>
      <c r="F1158" s="1060"/>
      <c r="G1158" s="1169" t="e">
        <f t="shared" si="255"/>
        <v>#DIV/0!</v>
      </c>
      <c r="H1158" s="1030">
        <v>1</v>
      </c>
      <c r="I1158" s="1030"/>
      <c r="J1158" s="1169">
        <f t="shared" si="256"/>
        <v>0</v>
      </c>
      <c r="K1158" s="1027">
        <f t="shared" si="258"/>
        <v>1</v>
      </c>
      <c r="L1158" s="1027">
        <f t="shared" si="259"/>
        <v>0</v>
      </c>
      <c r="M1158" s="1170">
        <f t="shared" si="257"/>
        <v>0</v>
      </c>
    </row>
    <row r="1159" spans="1:13" ht="26.25">
      <c r="A1159" s="510"/>
      <c r="C1159" s="925" t="s">
        <v>2276</v>
      </c>
      <c r="D1159" s="963" t="s">
        <v>4282</v>
      </c>
      <c r="E1159" s="1030"/>
      <c r="F1159" s="1060"/>
      <c r="G1159" s="1169" t="e">
        <f t="shared" si="255"/>
        <v>#DIV/0!</v>
      </c>
      <c r="H1159" s="1030"/>
      <c r="I1159" s="1030"/>
      <c r="J1159" s="1169" t="e">
        <f t="shared" si="256"/>
        <v>#DIV/0!</v>
      </c>
      <c r="K1159" s="1027">
        <f t="shared" si="258"/>
        <v>0</v>
      </c>
      <c r="L1159" s="1027">
        <f t="shared" si="259"/>
        <v>0</v>
      </c>
      <c r="M1159" s="1170" t="e">
        <f t="shared" si="257"/>
        <v>#DIV/0!</v>
      </c>
    </row>
    <row r="1160" spans="1:13" ht="15">
      <c r="A1160" s="510"/>
      <c r="C1160" s="925" t="s">
        <v>2045</v>
      </c>
      <c r="D1160" s="933" t="s">
        <v>4049</v>
      </c>
      <c r="E1160" s="1030"/>
      <c r="F1160" s="1060"/>
      <c r="G1160" s="1169" t="e">
        <f t="shared" si="255"/>
        <v>#DIV/0!</v>
      </c>
      <c r="H1160" s="1030">
        <v>1</v>
      </c>
      <c r="I1160" s="1030">
        <v>1</v>
      </c>
      <c r="J1160" s="1169">
        <f t="shared" si="256"/>
        <v>100</v>
      </c>
      <c r="K1160" s="1027">
        <f t="shared" si="258"/>
        <v>1</v>
      </c>
      <c r="L1160" s="1027">
        <f t="shared" si="259"/>
        <v>1</v>
      </c>
      <c r="M1160" s="1170">
        <f t="shared" si="257"/>
        <v>100</v>
      </c>
    </row>
    <row r="1161" spans="1:13" ht="15">
      <c r="A1161" s="510"/>
      <c r="C1161" s="925" t="s">
        <v>2277</v>
      </c>
      <c r="D1161" s="992" t="s">
        <v>5470</v>
      </c>
      <c r="E1161" s="1030"/>
      <c r="F1161" s="1060"/>
      <c r="G1161" s="1169" t="e">
        <f t="shared" si="255"/>
        <v>#DIV/0!</v>
      </c>
      <c r="H1161" s="1030"/>
      <c r="I1161" s="1030"/>
      <c r="J1161" s="1169" t="e">
        <f t="shared" si="256"/>
        <v>#DIV/0!</v>
      </c>
      <c r="K1161" s="1027">
        <f t="shared" si="258"/>
        <v>0</v>
      </c>
      <c r="L1161" s="1027">
        <f t="shared" si="259"/>
        <v>0</v>
      </c>
      <c r="M1161" s="1170" t="e">
        <f t="shared" si="257"/>
        <v>#DIV/0!</v>
      </c>
    </row>
    <row r="1162" spans="1:13" ht="15">
      <c r="A1162" s="510"/>
      <c r="C1162" s="925" t="s">
        <v>2278</v>
      </c>
      <c r="D1162" s="963" t="s">
        <v>4283</v>
      </c>
      <c r="E1162" s="1030">
        <v>1</v>
      </c>
      <c r="F1162" s="1060"/>
      <c r="G1162" s="1169">
        <f t="shared" si="255"/>
        <v>0</v>
      </c>
      <c r="H1162" s="1030">
        <v>4</v>
      </c>
      <c r="I1162" s="1030">
        <v>3</v>
      </c>
      <c r="J1162" s="1169">
        <f t="shared" si="256"/>
        <v>75</v>
      </c>
      <c r="K1162" s="1027">
        <f t="shared" si="258"/>
        <v>5</v>
      </c>
      <c r="L1162" s="1027">
        <f t="shared" si="259"/>
        <v>3</v>
      </c>
      <c r="M1162" s="1170">
        <f t="shared" si="257"/>
        <v>60</v>
      </c>
    </row>
    <row r="1163" spans="1:13" ht="15">
      <c r="A1163" s="510"/>
      <c r="C1163" s="925" t="s">
        <v>2279</v>
      </c>
      <c r="D1163" s="963" t="s">
        <v>4284</v>
      </c>
      <c r="E1163" s="1030"/>
      <c r="F1163" s="1060"/>
      <c r="G1163" s="1169" t="e">
        <f t="shared" si="255"/>
        <v>#DIV/0!</v>
      </c>
      <c r="H1163" s="1030"/>
      <c r="I1163" s="1030"/>
      <c r="J1163" s="1169" t="e">
        <f t="shared" si="256"/>
        <v>#DIV/0!</v>
      </c>
      <c r="K1163" s="1027">
        <f t="shared" si="258"/>
        <v>0</v>
      </c>
      <c r="L1163" s="1027">
        <f t="shared" si="259"/>
        <v>0</v>
      </c>
      <c r="M1163" s="1170" t="e">
        <f t="shared" si="257"/>
        <v>#DIV/0!</v>
      </c>
    </row>
    <row r="1164" spans="1:13" ht="15">
      <c r="A1164" s="510"/>
      <c r="C1164" s="925" t="s">
        <v>2280</v>
      </c>
      <c r="D1164" s="963" t="s">
        <v>4285</v>
      </c>
      <c r="E1164" s="1030"/>
      <c r="F1164" s="1060"/>
      <c r="G1164" s="1169" t="e">
        <f t="shared" si="255"/>
        <v>#DIV/0!</v>
      </c>
      <c r="H1164" s="1030"/>
      <c r="I1164" s="1030"/>
      <c r="J1164" s="1169" t="e">
        <f t="shared" si="256"/>
        <v>#DIV/0!</v>
      </c>
      <c r="K1164" s="1027">
        <f t="shared" si="258"/>
        <v>0</v>
      </c>
      <c r="L1164" s="1027">
        <f t="shared" si="259"/>
        <v>0</v>
      </c>
      <c r="M1164" s="1170" t="e">
        <f t="shared" si="257"/>
        <v>#DIV/0!</v>
      </c>
    </row>
    <row r="1165" spans="1:13" ht="15">
      <c r="A1165" s="510"/>
      <c r="C1165" s="925" t="s">
        <v>2281</v>
      </c>
      <c r="D1165" s="88" t="s">
        <v>4286</v>
      </c>
      <c r="E1165" s="1060"/>
      <c r="F1165" s="1060"/>
      <c r="G1165" s="1169" t="e">
        <f t="shared" si="255"/>
        <v>#DIV/0!</v>
      </c>
      <c r="H1165" s="1030"/>
      <c r="I1165" s="1030"/>
      <c r="J1165" s="1169" t="e">
        <f t="shared" si="256"/>
        <v>#DIV/0!</v>
      </c>
      <c r="K1165" s="1027">
        <f t="shared" si="258"/>
        <v>0</v>
      </c>
      <c r="L1165" s="1027">
        <f t="shared" si="259"/>
        <v>0</v>
      </c>
      <c r="M1165" s="1170" t="e">
        <f t="shared" si="257"/>
        <v>#DIV/0!</v>
      </c>
    </row>
    <row r="1166" spans="1:13" ht="15">
      <c r="A1166" s="510"/>
      <c r="C1166" s="925" t="s">
        <v>2282</v>
      </c>
      <c r="D1166" s="88" t="s">
        <v>4287</v>
      </c>
      <c r="E1166" s="1060"/>
      <c r="F1166" s="1060"/>
      <c r="G1166" s="1169" t="e">
        <f t="shared" si="255"/>
        <v>#DIV/0!</v>
      </c>
      <c r="H1166" s="1030"/>
      <c r="I1166" s="1030"/>
      <c r="J1166" s="1169" t="e">
        <f t="shared" si="256"/>
        <v>#DIV/0!</v>
      </c>
      <c r="K1166" s="1027">
        <f t="shared" si="258"/>
        <v>0</v>
      </c>
      <c r="L1166" s="1027">
        <f t="shared" si="259"/>
        <v>0</v>
      </c>
      <c r="M1166" s="1170" t="e">
        <f t="shared" si="257"/>
        <v>#DIV/0!</v>
      </c>
    </row>
    <row r="1167" spans="1:13" ht="15">
      <c r="A1167" s="510"/>
      <c r="C1167" s="925" t="s">
        <v>2283</v>
      </c>
      <c r="D1167" s="88" t="s">
        <v>4288</v>
      </c>
      <c r="E1167" s="1060"/>
      <c r="F1167" s="1060"/>
      <c r="G1167" s="1169" t="e">
        <f t="shared" si="255"/>
        <v>#DIV/0!</v>
      </c>
      <c r="H1167" s="1030"/>
      <c r="I1167" s="1030"/>
      <c r="J1167" s="1169" t="e">
        <f t="shared" si="256"/>
        <v>#DIV/0!</v>
      </c>
      <c r="K1167" s="1027">
        <f t="shared" si="258"/>
        <v>0</v>
      </c>
      <c r="L1167" s="1027">
        <f t="shared" si="259"/>
        <v>0</v>
      </c>
      <c r="M1167" s="1170" t="e">
        <f t="shared" si="257"/>
        <v>#DIV/0!</v>
      </c>
    </row>
    <row r="1168" spans="1:13" ht="15">
      <c r="A1168" s="510"/>
      <c r="C1168" s="925" t="s">
        <v>2284</v>
      </c>
      <c r="D1168" s="88" t="s">
        <v>4289</v>
      </c>
      <c r="E1168" s="1060"/>
      <c r="F1168" s="1060"/>
      <c r="G1168" s="1169" t="e">
        <f t="shared" si="255"/>
        <v>#DIV/0!</v>
      </c>
      <c r="H1168" s="1030"/>
      <c r="I1168" s="1030">
        <v>1</v>
      </c>
      <c r="J1168" s="1169" t="e">
        <f t="shared" si="256"/>
        <v>#DIV/0!</v>
      </c>
      <c r="K1168" s="1027">
        <f t="shared" si="258"/>
        <v>0</v>
      </c>
      <c r="L1168" s="1027">
        <f t="shared" si="259"/>
        <v>1</v>
      </c>
      <c r="M1168" s="1170" t="e">
        <f t="shared" si="257"/>
        <v>#DIV/0!</v>
      </c>
    </row>
    <row r="1169" spans="1:13" ht="15">
      <c r="A1169" s="510"/>
      <c r="C1169" s="925" t="s">
        <v>2285</v>
      </c>
      <c r="D1169" s="88" t="s">
        <v>4290</v>
      </c>
      <c r="E1169" s="1060"/>
      <c r="F1169" s="1060"/>
      <c r="G1169" s="1169" t="e">
        <f t="shared" si="255"/>
        <v>#DIV/0!</v>
      </c>
      <c r="H1169" s="1030"/>
      <c r="I1169" s="1030"/>
      <c r="J1169" s="1169" t="e">
        <f t="shared" si="256"/>
        <v>#DIV/0!</v>
      </c>
      <c r="K1169" s="1027">
        <f t="shared" si="258"/>
        <v>0</v>
      </c>
      <c r="L1169" s="1027">
        <f t="shared" si="259"/>
        <v>0</v>
      </c>
      <c r="M1169" s="1170" t="e">
        <f t="shared" si="257"/>
        <v>#DIV/0!</v>
      </c>
    </row>
    <row r="1170" spans="1:13" ht="15">
      <c r="A1170" s="510"/>
      <c r="C1170" s="925" t="s">
        <v>2286</v>
      </c>
      <c r="D1170" s="88" t="s">
        <v>4291</v>
      </c>
      <c r="E1170" s="1060"/>
      <c r="F1170" s="1060"/>
      <c r="G1170" s="1169" t="e">
        <f t="shared" si="255"/>
        <v>#DIV/0!</v>
      </c>
      <c r="H1170" s="1030"/>
      <c r="I1170" s="1030">
        <v>1</v>
      </c>
      <c r="J1170" s="1169" t="e">
        <f t="shared" si="256"/>
        <v>#DIV/0!</v>
      </c>
      <c r="K1170" s="1027">
        <f t="shared" si="258"/>
        <v>0</v>
      </c>
      <c r="L1170" s="1027">
        <f t="shared" si="259"/>
        <v>1</v>
      </c>
      <c r="M1170" s="1170" t="e">
        <f t="shared" si="257"/>
        <v>#DIV/0!</v>
      </c>
    </row>
    <row r="1171" spans="1:13" ht="15">
      <c r="A1171" s="510"/>
      <c r="C1171" s="925" t="s">
        <v>2287</v>
      </c>
      <c r="D1171" s="88" t="s">
        <v>4292</v>
      </c>
      <c r="E1171" s="1060"/>
      <c r="F1171" s="1060"/>
      <c r="G1171" s="1169" t="e">
        <f t="shared" si="255"/>
        <v>#DIV/0!</v>
      </c>
      <c r="H1171" s="1030"/>
      <c r="I1171" s="1030"/>
      <c r="J1171" s="1169" t="e">
        <f t="shared" si="256"/>
        <v>#DIV/0!</v>
      </c>
      <c r="K1171" s="1027">
        <f t="shared" ref="K1171:K1202" si="260">E1171+H1171</f>
        <v>0</v>
      </c>
      <c r="L1171" s="1027">
        <f t="shared" ref="L1171:L1202" si="261">F1171+I1171</f>
        <v>0</v>
      </c>
      <c r="M1171" s="1170" t="e">
        <f t="shared" si="257"/>
        <v>#DIV/0!</v>
      </c>
    </row>
    <row r="1172" spans="1:13" ht="15">
      <c r="A1172" s="510"/>
      <c r="C1172" s="925" t="s">
        <v>2288</v>
      </c>
      <c r="D1172" s="88" t="s">
        <v>4293</v>
      </c>
      <c r="E1172" s="1060"/>
      <c r="F1172" s="1060"/>
      <c r="G1172" s="1169" t="e">
        <f t="shared" si="255"/>
        <v>#DIV/0!</v>
      </c>
      <c r="H1172" s="1030"/>
      <c r="I1172" s="1030"/>
      <c r="J1172" s="1169" t="e">
        <f t="shared" si="256"/>
        <v>#DIV/0!</v>
      </c>
      <c r="K1172" s="1027">
        <f t="shared" si="260"/>
        <v>0</v>
      </c>
      <c r="L1172" s="1027">
        <f t="shared" si="261"/>
        <v>0</v>
      </c>
      <c r="M1172" s="1170" t="e">
        <f t="shared" si="257"/>
        <v>#DIV/0!</v>
      </c>
    </row>
    <row r="1173" spans="1:13" ht="15">
      <c r="A1173" s="510"/>
      <c r="C1173" s="925" t="s">
        <v>2289</v>
      </c>
      <c r="D1173" s="88" t="s">
        <v>4294</v>
      </c>
      <c r="E1173" s="1060"/>
      <c r="F1173" s="1060"/>
      <c r="G1173" s="1169" t="e">
        <f t="shared" si="255"/>
        <v>#DIV/0!</v>
      </c>
      <c r="H1173" s="1030">
        <v>2</v>
      </c>
      <c r="I1173" s="1030">
        <v>3</v>
      </c>
      <c r="J1173" s="1169">
        <f t="shared" si="256"/>
        <v>150</v>
      </c>
      <c r="K1173" s="1027">
        <f t="shared" si="260"/>
        <v>2</v>
      </c>
      <c r="L1173" s="1027">
        <f t="shared" si="261"/>
        <v>3</v>
      </c>
      <c r="M1173" s="1170">
        <f t="shared" si="257"/>
        <v>150</v>
      </c>
    </row>
    <row r="1174" spans="1:13" ht="15">
      <c r="A1174" s="510"/>
      <c r="C1174" s="925" t="s">
        <v>1827</v>
      </c>
      <c r="D1174" s="943" t="s">
        <v>3823</v>
      </c>
      <c r="E1174" s="1060"/>
      <c r="F1174" s="1060"/>
      <c r="G1174" s="1169" t="e">
        <f t="shared" si="255"/>
        <v>#DIV/0!</v>
      </c>
      <c r="H1174" s="1030">
        <v>5</v>
      </c>
      <c r="I1174" s="1030">
        <v>9</v>
      </c>
      <c r="J1174" s="1169">
        <f t="shared" si="256"/>
        <v>180</v>
      </c>
      <c r="K1174" s="1027">
        <f t="shared" si="260"/>
        <v>5</v>
      </c>
      <c r="L1174" s="1027">
        <f t="shared" si="261"/>
        <v>9</v>
      </c>
      <c r="M1174" s="1170">
        <f t="shared" si="257"/>
        <v>180</v>
      </c>
    </row>
    <row r="1175" spans="1:13" ht="15">
      <c r="A1175" s="510"/>
      <c r="C1175" s="925" t="s">
        <v>2290</v>
      </c>
      <c r="D1175" s="88" t="s">
        <v>4295</v>
      </c>
      <c r="E1175" s="1060"/>
      <c r="F1175" s="1060"/>
      <c r="G1175" s="1169" t="e">
        <f t="shared" si="255"/>
        <v>#DIV/0!</v>
      </c>
      <c r="H1175" s="1030">
        <v>3</v>
      </c>
      <c r="I1175" s="1030">
        <v>3</v>
      </c>
      <c r="J1175" s="1169">
        <f t="shared" si="256"/>
        <v>100</v>
      </c>
      <c r="K1175" s="1027">
        <f t="shared" si="260"/>
        <v>3</v>
      </c>
      <c r="L1175" s="1027">
        <f t="shared" si="261"/>
        <v>3</v>
      </c>
      <c r="M1175" s="1170">
        <f t="shared" si="257"/>
        <v>100</v>
      </c>
    </row>
    <row r="1176" spans="1:13" ht="15">
      <c r="A1176" s="510"/>
      <c r="C1176" s="925" t="s">
        <v>2291</v>
      </c>
      <c r="D1176" s="88" t="s">
        <v>4296</v>
      </c>
      <c r="E1176" s="1060"/>
      <c r="F1176" s="1060"/>
      <c r="G1176" s="1169" t="e">
        <f t="shared" si="255"/>
        <v>#DIV/0!</v>
      </c>
      <c r="H1176" s="1030"/>
      <c r="I1176" s="1030"/>
      <c r="J1176" s="1169" t="e">
        <f t="shared" si="256"/>
        <v>#DIV/0!</v>
      </c>
      <c r="K1176" s="1027">
        <f t="shared" si="260"/>
        <v>0</v>
      </c>
      <c r="L1176" s="1027">
        <f t="shared" si="261"/>
        <v>0</v>
      </c>
      <c r="M1176" s="1170" t="e">
        <f t="shared" si="257"/>
        <v>#DIV/0!</v>
      </c>
    </row>
    <row r="1177" spans="1:13" ht="15">
      <c r="A1177" s="510"/>
      <c r="C1177" s="925" t="s">
        <v>2268</v>
      </c>
      <c r="D1177" s="88" t="s">
        <v>4276</v>
      </c>
      <c r="E1177" s="1060"/>
      <c r="F1177" s="1060"/>
      <c r="G1177" s="1169" t="e">
        <f t="shared" si="255"/>
        <v>#DIV/0!</v>
      </c>
      <c r="H1177" s="1030"/>
      <c r="I1177" s="1030"/>
      <c r="J1177" s="1169" t="e">
        <f t="shared" si="256"/>
        <v>#DIV/0!</v>
      </c>
      <c r="K1177" s="1027">
        <f t="shared" si="260"/>
        <v>0</v>
      </c>
      <c r="L1177" s="1027">
        <f t="shared" si="261"/>
        <v>0</v>
      </c>
      <c r="M1177" s="1170" t="e">
        <f t="shared" si="257"/>
        <v>#DIV/0!</v>
      </c>
    </row>
    <row r="1178" spans="1:13" ht="15">
      <c r="A1178" s="510"/>
      <c r="C1178" s="925" t="s">
        <v>2292</v>
      </c>
      <c r="D1178" s="88" t="s">
        <v>4297</v>
      </c>
      <c r="E1178" s="1060"/>
      <c r="F1178" s="1060"/>
      <c r="G1178" s="1169" t="e">
        <f t="shared" si="255"/>
        <v>#DIV/0!</v>
      </c>
      <c r="H1178" s="1030">
        <v>1</v>
      </c>
      <c r="I1178" s="1030"/>
      <c r="J1178" s="1169">
        <f t="shared" si="256"/>
        <v>0</v>
      </c>
      <c r="K1178" s="1027">
        <f t="shared" si="260"/>
        <v>1</v>
      </c>
      <c r="L1178" s="1027">
        <f t="shared" si="261"/>
        <v>0</v>
      </c>
      <c r="M1178" s="1170">
        <f t="shared" si="257"/>
        <v>0</v>
      </c>
    </row>
    <row r="1179" spans="1:13" ht="15">
      <c r="A1179" s="510"/>
      <c r="C1179" s="925" t="s">
        <v>2293</v>
      </c>
      <c r="D1179" s="88" t="s">
        <v>4298</v>
      </c>
      <c r="E1179" s="1060"/>
      <c r="F1179" s="1060"/>
      <c r="G1179" s="1169" t="e">
        <f t="shared" si="255"/>
        <v>#DIV/0!</v>
      </c>
      <c r="H1179" s="1030">
        <v>9</v>
      </c>
      <c r="I1179" s="1030">
        <v>6</v>
      </c>
      <c r="J1179" s="1169">
        <f t="shared" si="256"/>
        <v>66.666666666666657</v>
      </c>
      <c r="K1179" s="1027">
        <f t="shared" si="260"/>
        <v>9</v>
      </c>
      <c r="L1179" s="1027">
        <f t="shared" si="261"/>
        <v>6</v>
      </c>
      <c r="M1179" s="1170">
        <f t="shared" si="257"/>
        <v>66.666666666666657</v>
      </c>
    </row>
    <row r="1180" spans="1:13" ht="15">
      <c r="A1180" s="510"/>
      <c r="C1180" s="925" t="s">
        <v>2294</v>
      </c>
      <c r="D1180" s="88" t="s">
        <v>4299</v>
      </c>
      <c r="E1180" s="1060"/>
      <c r="F1180" s="1060"/>
      <c r="G1180" s="1169" t="e">
        <f t="shared" si="255"/>
        <v>#DIV/0!</v>
      </c>
      <c r="H1180" s="1030"/>
      <c r="I1180" s="1030"/>
      <c r="J1180" s="1169" t="e">
        <f t="shared" si="256"/>
        <v>#DIV/0!</v>
      </c>
      <c r="K1180" s="1027">
        <f t="shared" si="260"/>
        <v>0</v>
      </c>
      <c r="L1180" s="1027">
        <f t="shared" si="261"/>
        <v>0</v>
      </c>
      <c r="M1180" s="1170" t="e">
        <f t="shared" si="257"/>
        <v>#DIV/0!</v>
      </c>
    </row>
    <row r="1181" spans="1:13" ht="15">
      <c r="A1181" s="510"/>
      <c r="C1181" s="925" t="s">
        <v>2295</v>
      </c>
      <c r="D1181" s="88" t="s">
        <v>4300</v>
      </c>
      <c r="E1181" s="1060"/>
      <c r="F1181" s="1060"/>
      <c r="G1181" s="1169" t="e">
        <f t="shared" si="255"/>
        <v>#DIV/0!</v>
      </c>
      <c r="H1181" s="1030"/>
      <c r="I1181" s="1030"/>
      <c r="J1181" s="1169" t="e">
        <f t="shared" si="256"/>
        <v>#DIV/0!</v>
      </c>
      <c r="K1181" s="1027">
        <f t="shared" si="260"/>
        <v>0</v>
      </c>
      <c r="L1181" s="1027">
        <f t="shared" si="261"/>
        <v>0</v>
      </c>
      <c r="M1181" s="1170" t="e">
        <f t="shared" si="257"/>
        <v>#DIV/0!</v>
      </c>
    </row>
    <row r="1182" spans="1:13" ht="15">
      <c r="A1182" s="510"/>
      <c r="C1182" s="925" t="s">
        <v>2296</v>
      </c>
      <c r="D1182" s="88" t="s">
        <v>4301</v>
      </c>
      <c r="E1182" s="1060"/>
      <c r="F1182" s="1060"/>
      <c r="G1182" s="1169" t="e">
        <f t="shared" si="255"/>
        <v>#DIV/0!</v>
      </c>
      <c r="H1182" s="1030">
        <v>1</v>
      </c>
      <c r="I1182" s="1030"/>
      <c r="J1182" s="1169">
        <f t="shared" si="256"/>
        <v>0</v>
      </c>
      <c r="K1182" s="1027">
        <f t="shared" si="260"/>
        <v>1</v>
      </c>
      <c r="L1182" s="1027">
        <f t="shared" si="261"/>
        <v>0</v>
      </c>
      <c r="M1182" s="1170">
        <f t="shared" si="257"/>
        <v>0</v>
      </c>
    </row>
    <row r="1183" spans="1:13" ht="15">
      <c r="A1183" s="510"/>
      <c r="C1183" s="925" t="s">
        <v>2297</v>
      </c>
      <c r="D1183" s="88" t="s">
        <v>4302</v>
      </c>
      <c r="E1183" s="1060"/>
      <c r="F1183" s="1060"/>
      <c r="G1183" s="1169" t="e">
        <f t="shared" si="255"/>
        <v>#DIV/0!</v>
      </c>
      <c r="H1183" s="1030">
        <v>2</v>
      </c>
      <c r="I1183" s="1030"/>
      <c r="J1183" s="1169">
        <f t="shared" si="256"/>
        <v>0</v>
      </c>
      <c r="K1183" s="1027">
        <f t="shared" si="260"/>
        <v>2</v>
      </c>
      <c r="L1183" s="1027">
        <f t="shared" si="261"/>
        <v>0</v>
      </c>
      <c r="M1183" s="1170">
        <f t="shared" si="257"/>
        <v>0</v>
      </c>
    </row>
    <row r="1184" spans="1:13" ht="15">
      <c r="A1184" s="510"/>
      <c r="C1184" s="925" t="s">
        <v>2298</v>
      </c>
      <c r="D1184" s="88" t="s">
        <v>4303</v>
      </c>
      <c r="E1184" s="1060"/>
      <c r="F1184" s="1060"/>
      <c r="G1184" s="1169" t="e">
        <f t="shared" si="255"/>
        <v>#DIV/0!</v>
      </c>
      <c r="H1184" s="1030">
        <v>1</v>
      </c>
      <c r="I1184" s="1030">
        <v>5</v>
      </c>
      <c r="J1184" s="1169">
        <f t="shared" si="256"/>
        <v>500</v>
      </c>
      <c r="K1184" s="1027">
        <f t="shared" si="260"/>
        <v>1</v>
      </c>
      <c r="L1184" s="1027">
        <f t="shared" si="261"/>
        <v>5</v>
      </c>
      <c r="M1184" s="1170">
        <f t="shared" si="257"/>
        <v>500</v>
      </c>
    </row>
    <row r="1185" spans="1:13" ht="15">
      <c r="A1185" s="510"/>
      <c r="C1185" s="925" t="s">
        <v>2299</v>
      </c>
      <c r="D1185" s="88" t="s">
        <v>4304</v>
      </c>
      <c r="E1185" s="1060"/>
      <c r="F1185" s="1060"/>
      <c r="G1185" s="1169" t="e">
        <f t="shared" si="255"/>
        <v>#DIV/0!</v>
      </c>
      <c r="H1185" s="1030"/>
      <c r="I1185" s="1030"/>
      <c r="J1185" s="1169" t="e">
        <f t="shared" si="256"/>
        <v>#DIV/0!</v>
      </c>
      <c r="K1185" s="1027">
        <f t="shared" si="260"/>
        <v>0</v>
      </c>
      <c r="L1185" s="1027">
        <f t="shared" si="261"/>
        <v>0</v>
      </c>
      <c r="M1185" s="1170" t="e">
        <f t="shared" si="257"/>
        <v>#DIV/0!</v>
      </c>
    </row>
    <row r="1186" spans="1:13" ht="15">
      <c r="A1186" s="510"/>
      <c r="C1186" s="925" t="s">
        <v>124</v>
      </c>
      <c r="D1186" s="88" t="s">
        <v>4144</v>
      </c>
      <c r="E1186" s="1060">
        <v>1</v>
      </c>
      <c r="F1186" s="1060"/>
      <c r="G1186" s="1169">
        <f t="shared" si="255"/>
        <v>0</v>
      </c>
      <c r="H1186" s="1030"/>
      <c r="I1186" s="1030">
        <v>1</v>
      </c>
      <c r="J1186" s="1169" t="e">
        <f t="shared" si="256"/>
        <v>#DIV/0!</v>
      </c>
      <c r="K1186" s="1027">
        <f t="shared" si="260"/>
        <v>1</v>
      </c>
      <c r="L1186" s="1027">
        <f t="shared" si="261"/>
        <v>1</v>
      </c>
      <c r="M1186" s="1170">
        <f t="shared" si="257"/>
        <v>100</v>
      </c>
    </row>
    <row r="1187" spans="1:13" ht="15">
      <c r="A1187" s="510"/>
      <c r="C1187" s="925" t="s">
        <v>2300</v>
      </c>
      <c r="D1187" s="88" t="s">
        <v>4305</v>
      </c>
      <c r="E1187" s="1060"/>
      <c r="F1187" s="1060"/>
      <c r="G1187" s="1169" t="e">
        <f t="shared" si="255"/>
        <v>#DIV/0!</v>
      </c>
      <c r="H1187" s="1030"/>
      <c r="I1187" s="1030"/>
      <c r="J1187" s="1169" t="e">
        <f t="shared" si="256"/>
        <v>#DIV/0!</v>
      </c>
      <c r="K1187" s="1027">
        <f t="shared" si="260"/>
        <v>0</v>
      </c>
      <c r="L1187" s="1027">
        <f t="shared" si="261"/>
        <v>0</v>
      </c>
      <c r="M1187" s="1170" t="e">
        <f t="shared" si="257"/>
        <v>#DIV/0!</v>
      </c>
    </row>
    <row r="1188" spans="1:13" ht="15">
      <c r="A1188" s="510"/>
      <c r="C1188" s="925" t="s">
        <v>2301</v>
      </c>
      <c r="D1188" s="88" t="s">
        <v>4306</v>
      </c>
      <c r="E1188" s="1060"/>
      <c r="F1188" s="1060"/>
      <c r="G1188" s="1169" t="e">
        <f t="shared" si="255"/>
        <v>#DIV/0!</v>
      </c>
      <c r="H1188" s="1030"/>
      <c r="I1188" s="1030"/>
      <c r="J1188" s="1169" t="e">
        <f t="shared" si="256"/>
        <v>#DIV/0!</v>
      </c>
      <c r="K1188" s="1027">
        <f t="shared" si="260"/>
        <v>0</v>
      </c>
      <c r="L1188" s="1027">
        <f t="shared" si="261"/>
        <v>0</v>
      </c>
      <c r="M1188" s="1170" t="e">
        <f t="shared" si="257"/>
        <v>#DIV/0!</v>
      </c>
    </row>
    <row r="1189" spans="1:13" ht="15">
      <c r="A1189" s="510"/>
      <c r="C1189" s="925" t="s">
        <v>2302</v>
      </c>
      <c r="D1189" s="88" t="s">
        <v>4307</v>
      </c>
      <c r="E1189" s="1060"/>
      <c r="F1189" s="1060"/>
      <c r="G1189" s="1169" t="e">
        <f t="shared" si="255"/>
        <v>#DIV/0!</v>
      </c>
      <c r="H1189" s="1030"/>
      <c r="I1189" s="1030"/>
      <c r="J1189" s="1169" t="e">
        <f t="shared" si="256"/>
        <v>#DIV/0!</v>
      </c>
      <c r="K1189" s="1027">
        <f t="shared" si="260"/>
        <v>0</v>
      </c>
      <c r="L1189" s="1027">
        <f t="shared" si="261"/>
        <v>0</v>
      </c>
      <c r="M1189" s="1170" t="e">
        <f t="shared" si="257"/>
        <v>#DIV/0!</v>
      </c>
    </row>
    <row r="1190" spans="1:13" ht="15">
      <c r="A1190" s="510"/>
      <c r="C1190" s="925" t="s">
        <v>2303</v>
      </c>
      <c r="D1190" s="88" t="s">
        <v>4308</v>
      </c>
      <c r="E1190" s="1060"/>
      <c r="F1190" s="1060"/>
      <c r="G1190" s="1169" t="e">
        <f t="shared" si="255"/>
        <v>#DIV/0!</v>
      </c>
      <c r="H1190" s="1030"/>
      <c r="I1190" s="1030"/>
      <c r="J1190" s="1169" t="e">
        <f t="shared" si="256"/>
        <v>#DIV/0!</v>
      </c>
      <c r="K1190" s="1027">
        <f t="shared" si="260"/>
        <v>0</v>
      </c>
      <c r="L1190" s="1027">
        <f t="shared" si="261"/>
        <v>0</v>
      </c>
      <c r="M1190" s="1170" t="e">
        <f t="shared" si="257"/>
        <v>#DIV/0!</v>
      </c>
    </row>
    <row r="1191" spans="1:13" ht="15">
      <c r="A1191" s="510"/>
      <c r="C1191" s="925" t="s">
        <v>2304</v>
      </c>
      <c r="D1191" s="88" t="s">
        <v>4309</v>
      </c>
      <c r="E1191" s="1060"/>
      <c r="F1191" s="1060"/>
      <c r="G1191" s="1169" t="e">
        <f t="shared" si="255"/>
        <v>#DIV/0!</v>
      </c>
      <c r="H1191" s="1030">
        <v>2</v>
      </c>
      <c r="I1191" s="1030">
        <v>2</v>
      </c>
      <c r="J1191" s="1169">
        <f t="shared" si="256"/>
        <v>100</v>
      </c>
      <c r="K1191" s="1027">
        <f t="shared" si="260"/>
        <v>2</v>
      </c>
      <c r="L1191" s="1027">
        <f t="shared" si="261"/>
        <v>2</v>
      </c>
      <c r="M1191" s="1170">
        <f t="shared" si="257"/>
        <v>100</v>
      </c>
    </row>
    <row r="1192" spans="1:13" ht="15">
      <c r="A1192" s="510"/>
      <c r="C1192" s="925" t="s">
        <v>2305</v>
      </c>
      <c r="D1192" s="88" t="s">
        <v>4310</v>
      </c>
      <c r="E1192" s="1060"/>
      <c r="F1192" s="1060"/>
      <c r="G1192" s="1169" t="e">
        <f t="shared" si="255"/>
        <v>#DIV/0!</v>
      </c>
      <c r="H1192" s="1030"/>
      <c r="I1192" s="1030"/>
      <c r="J1192" s="1169" t="e">
        <f t="shared" si="256"/>
        <v>#DIV/0!</v>
      </c>
      <c r="K1192" s="1027">
        <f t="shared" si="260"/>
        <v>0</v>
      </c>
      <c r="L1192" s="1027">
        <f t="shared" si="261"/>
        <v>0</v>
      </c>
      <c r="M1192" s="1170" t="e">
        <f t="shared" si="257"/>
        <v>#DIV/0!</v>
      </c>
    </row>
    <row r="1193" spans="1:13" ht="15">
      <c r="A1193" s="510"/>
      <c r="C1193" s="925" t="s">
        <v>2306</v>
      </c>
      <c r="D1193" s="88" t="s">
        <v>4311</v>
      </c>
      <c r="E1193" s="1060"/>
      <c r="F1193" s="1060"/>
      <c r="G1193" s="1169" t="e">
        <f t="shared" si="255"/>
        <v>#DIV/0!</v>
      </c>
      <c r="H1193" s="1030"/>
      <c r="I1193" s="1030"/>
      <c r="J1193" s="1169" t="e">
        <f t="shared" si="256"/>
        <v>#DIV/0!</v>
      </c>
      <c r="K1193" s="1027">
        <f t="shared" si="260"/>
        <v>0</v>
      </c>
      <c r="L1193" s="1027">
        <f t="shared" si="261"/>
        <v>0</v>
      </c>
      <c r="M1193" s="1170" t="e">
        <f t="shared" si="257"/>
        <v>#DIV/0!</v>
      </c>
    </row>
    <row r="1194" spans="1:13" ht="15">
      <c r="A1194" s="510"/>
      <c r="C1194" s="925" t="s">
        <v>2307</v>
      </c>
      <c r="D1194" s="88" t="s">
        <v>4312</v>
      </c>
      <c r="E1194" s="1060"/>
      <c r="F1194" s="1060"/>
      <c r="G1194" s="1169" t="e">
        <f t="shared" si="255"/>
        <v>#DIV/0!</v>
      </c>
      <c r="H1194" s="1030"/>
      <c r="I1194" s="1030"/>
      <c r="J1194" s="1169" t="e">
        <f t="shared" si="256"/>
        <v>#DIV/0!</v>
      </c>
      <c r="K1194" s="1027">
        <f t="shared" si="260"/>
        <v>0</v>
      </c>
      <c r="L1194" s="1027">
        <f t="shared" si="261"/>
        <v>0</v>
      </c>
      <c r="M1194" s="1170" t="e">
        <f t="shared" si="257"/>
        <v>#DIV/0!</v>
      </c>
    </row>
    <row r="1195" spans="1:13" ht="15">
      <c r="A1195" s="510"/>
      <c r="C1195" s="925" t="s">
        <v>1799</v>
      </c>
      <c r="D1195" s="88" t="s">
        <v>3795</v>
      </c>
      <c r="E1195" s="1060"/>
      <c r="F1195" s="1060"/>
      <c r="G1195" s="1169" t="e">
        <f t="shared" si="255"/>
        <v>#DIV/0!</v>
      </c>
      <c r="H1195" s="1030"/>
      <c r="I1195" s="1030"/>
      <c r="J1195" s="1169" t="e">
        <f t="shared" si="256"/>
        <v>#DIV/0!</v>
      </c>
      <c r="K1195" s="1027">
        <f t="shared" si="260"/>
        <v>0</v>
      </c>
      <c r="L1195" s="1027">
        <f t="shared" si="261"/>
        <v>0</v>
      </c>
      <c r="M1195" s="1170" t="e">
        <f t="shared" si="257"/>
        <v>#DIV/0!</v>
      </c>
    </row>
    <row r="1196" spans="1:13" ht="15">
      <c r="A1196" s="510"/>
      <c r="C1196" s="925" t="s">
        <v>2308</v>
      </c>
      <c r="D1196" s="88" t="s">
        <v>4313</v>
      </c>
      <c r="E1196" s="1060"/>
      <c r="F1196" s="1060"/>
      <c r="G1196" s="1169" t="e">
        <f t="shared" si="255"/>
        <v>#DIV/0!</v>
      </c>
      <c r="H1196" s="1030"/>
      <c r="I1196" s="1030"/>
      <c r="J1196" s="1169" t="e">
        <f t="shared" si="256"/>
        <v>#DIV/0!</v>
      </c>
      <c r="K1196" s="1027">
        <f t="shared" si="260"/>
        <v>0</v>
      </c>
      <c r="L1196" s="1027">
        <f t="shared" si="261"/>
        <v>0</v>
      </c>
      <c r="M1196" s="1170" t="e">
        <f t="shared" si="257"/>
        <v>#DIV/0!</v>
      </c>
    </row>
    <row r="1197" spans="1:13" ht="15">
      <c r="A1197" s="510"/>
      <c r="C1197" s="925" t="s">
        <v>2309</v>
      </c>
      <c r="D1197" s="88" t="s">
        <v>4314</v>
      </c>
      <c r="E1197" s="1060"/>
      <c r="F1197" s="1060"/>
      <c r="G1197" s="1169" t="e">
        <f t="shared" si="255"/>
        <v>#DIV/0!</v>
      </c>
      <c r="H1197" s="1030">
        <v>1</v>
      </c>
      <c r="I1197" s="1030">
        <v>1</v>
      </c>
      <c r="J1197" s="1169">
        <f t="shared" si="256"/>
        <v>100</v>
      </c>
      <c r="K1197" s="1027">
        <f t="shared" si="260"/>
        <v>1</v>
      </c>
      <c r="L1197" s="1027">
        <f t="shared" si="261"/>
        <v>1</v>
      </c>
      <c r="M1197" s="1170">
        <f t="shared" si="257"/>
        <v>100</v>
      </c>
    </row>
    <row r="1198" spans="1:13" ht="15">
      <c r="A1198" s="510"/>
      <c r="C1198" s="925" t="s">
        <v>2310</v>
      </c>
      <c r="D1198" s="88" t="s">
        <v>4315</v>
      </c>
      <c r="E1198" s="1060">
        <v>1</v>
      </c>
      <c r="F1198" s="1060"/>
      <c r="G1198" s="1169">
        <f t="shared" si="255"/>
        <v>0</v>
      </c>
      <c r="H1198" s="1030">
        <v>1</v>
      </c>
      <c r="I1198" s="1030"/>
      <c r="J1198" s="1169">
        <f t="shared" si="256"/>
        <v>0</v>
      </c>
      <c r="K1198" s="1027">
        <f t="shared" si="260"/>
        <v>2</v>
      </c>
      <c r="L1198" s="1027">
        <f t="shared" si="261"/>
        <v>0</v>
      </c>
      <c r="M1198" s="1170">
        <f t="shared" si="257"/>
        <v>0</v>
      </c>
    </row>
    <row r="1199" spans="1:13" ht="15">
      <c r="A1199" s="510"/>
      <c r="C1199" s="925" t="s">
        <v>2311</v>
      </c>
      <c r="D1199" s="88" t="s">
        <v>4316</v>
      </c>
      <c r="E1199" s="1060"/>
      <c r="F1199" s="1060"/>
      <c r="G1199" s="1169" t="e">
        <f t="shared" si="255"/>
        <v>#DIV/0!</v>
      </c>
      <c r="H1199" s="1030">
        <v>1</v>
      </c>
      <c r="I1199" s="1030"/>
      <c r="J1199" s="1169">
        <f t="shared" si="256"/>
        <v>0</v>
      </c>
      <c r="K1199" s="1027">
        <f t="shared" si="260"/>
        <v>1</v>
      </c>
      <c r="L1199" s="1027">
        <f t="shared" si="261"/>
        <v>0</v>
      </c>
      <c r="M1199" s="1170">
        <f t="shared" si="257"/>
        <v>0</v>
      </c>
    </row>
    <row r="1200" spans="1:13" ht="15">
      <c r="A1200" s="510"/>
      <c r="C1200" s="925" t="s">
        <v>2312</v>
      </c>
      <c r="D1200" s="88" t="s">
        <v>4317</v>
      </c>
      <c r="E1200" s="1060"/>
      <c r="F1200" s="1060"/>
      <c r="G1200" s="1169" t="e">
        <f t="shared" si="255"/>
        <v>#DIV/0!</v>
      </c>
      <c r="H1200" s="1030">
        <v>1</v>
      </c>
      <c r="I1200" s="1030"/>
      <c r="J1200" s="1169">
        <f t="shared" si="256"/>
        <v>0</v>
      </c>
      <c r="K1200" s="1027">
        <f t="shared" si="260"/>
        <v>1</v>
      </c>
      <c r="L1200" s="1027">
        <f t="shared" si="261"/>
        <v>0</v>
      </c>
      <c r="M1200" s="1170">
        <f t="shared" si="257"/>
        <v>0</v>
      </c>
    </row>
    <row r="1201" spans="1:13" ht="15">
      <c r="A1201" s="510"/>
      <c r="C1201" s="925" t="s">
        <v>1803</v>
      </c>
      <c r="D1201" s="947" t="s">
        <v>3799</v>
      </c>
      <c r="E1201" s="1060"/>
      <c r="F1201" s="1060"/>
      <c r="G1201" s="1169" t="e">
        <f t="shared" ref="G1201:G1281" si="262">SUM(F1201/E1201*100)</f>
        <v>#DIV/0!</v>
      </c>
      <c r="H1201" s="1030"/>
      <c r="I1201" s="1030"/>
      <c r="J1201" s="1169" t="e">
        <f t="shared" ref="J1201:J1281" si="263">SUM(I1201/H1201*100)</f>
        <v>#DIV/0!</v>
      </c>
      <c r="K1201" s="1027">
        <f t="shared" si="260"/>
        <v>0</v>
      </c>
      <c r="L1201" s="1027">
        <f t="shared" si="261"/>
        <v>0</v>
      </c>
      <c r="M1201" s="1170" t="e">
        <f t="shared" ref="M1201:M1281" si="264">SUM(L1201/K1201*100)</f>
        <v>#DIV/0!</v>
      </c>
    </row>
    <row r="1202" spans="1:13" ht="15">
      <c r="A1202" s="510"/>
      <c r="C1202" s="925" t="s">
        <v>2313</v>
      </c>
      <c r="D1202" s="88" t="s">
        <v>4318</v>
      </c>
      <c r="E1202" s="1060"/>
      <c r="F1202" s="1060"/>
      <c r="G1202" s="1169" t="e">
        <f t="shared" si="262"/>
        <v>#DIV/0!</v>
      </c>
      <c r="H1202" s="1030">
        <v>1</v>
      </c>
      <c r="I1202" s="1030">
        <v>1</v>
      </c>
      <c r="J1202" s="1169">
        <f t="shared" si="263"/>
        <v>100</v>
      </c>
      <c r="K1202" s="1027">
        <f t="shared" si="260"/>
        <v>1</v>
      </c>
      <c r="L1202" s="1027">
        <f t="shared" si="261"/>
        <v>1</v>
      </c>
      <c r="M1202" s="1170">
        <f t="shared" si="264"/>
        <v>100</v>
      </c>
    </row>
    <row r="1203" spans="1:13" ht="15">
      <c r="A1203" s="510"/>
      <c r="C1203" s="925" t="s">
        <v>2314</v>
      </c>
      <c r="D1203" s="88" t="s">
        <v>4267</v>
      </c>
      <c r="E1203" s="1060"/>
      <c r="F1203" s="1060"/>
      <c r="G1203" s="1169" t="e">
        <f t="shared" si="262"/>
        <v>#DIV/0!</v>
      </c>
      <c r="H1203" s="1030"/>
      <c r="I1203" s="1030"/>
      <c r="J1203" s="1169" t="e">
        <f t="shared" si="263"/>
        <v>#DIV/0!</v>
      </c>
      <c r="K1203" s="1027">
        <f t="shared" ref="K1203:K1234" si="265">E1203+H1203</f>
        <v>0</v>
      </c>
      <c r="L1203" s="1027">
        <f t="shared" ref="L1203:L1234" si="266">F1203+I1203</f>
        <v>0</v>
      </c>
      <c r="M1203" s="1170" t="e">
        <f t="shared" si="264"/>
        <v>#DIV/0!</v>
      </c>
    </row>
    <row r="1204" spans="1:13" ht="15">
      <c r="A1204" s="510"/>
      <c r="C1204" s="925" t="s">
        <v>2315</v>
      </c>
      <c r="D1204" s="88" t="s">
        <v>4319</v>
      </c>
      <c r="E1204" s="1060"/>
      <c r="F1204" s="1060"/>
      <c r="G1204" s="1169" t="e">
        <f t="shared" si="262"/>
        <v>#DIV/0!</v>
      </c>
      <c r="H1204" s="1030"/>
      <c r="I1204" s="1030"/>
      <c r="J1204" s="1169" t="e">
        <f t="shared" si="263"/>
        <v>#DIV/0!</v>
      </c>
      <c r="K1204" s="1027">
        <f t="shared" si="265"/>
        <v>0</v>
      </c>
      <c r="L1204" s="1027">
        <f t="shared" si="266"/>
        <v>0</v>
      </c>
      <c r="M1204" s="1170" t="e">
        <f t="shared" si="264"/>
        <v>#DIV/0!</v>
      </c>
    </row>
    <row r="1205" spans="1:13" ht="15">
      <c r="A1205" s="510"/>
      <c r="C1205" s="925" t="s">
        <v>2316</v>
      </c>
      <c r="D1205" s="88" t="s">
        <v>4311</v>
      </c>
      <c r="E1205" s="1060">
        <v>3</v>
      </c>
      <c r="F1205" s="1060"/>
      <c r="G1205" s="1169">
        <f t="shared" si="262"/>
        <v>0</v>
      </c>
      <c r="H1205" s="1030">
        <v>3</v>
      </c>
      <c r="I1205" s="1030"/>
      <c r="J1205" s="1169">
        <f t="shared" si="263"/>
        <v>0</v>
      </c>
      <c r="K1205" s="1027">
        <f t="shared" si="265"/>
        <v>6</v>
      </c>
      <c r="L1205" s="1027">
        <f t="shared" si="266"/>
        <v>0</v>
      </c>
      <c r="M1205" s="1170">
        <f t="shared" si="264"/>
        <v>0</v>
      </c>
    </row>
    <row r="1206" spans="1:13" ht="15">
      <c r="A1206" s="510"/>
      <c r="C1206" s="925" t="s">
        <v>2317</v>
      </c>
      <c r="D1206" s="88" t="s">
        <v>4320</v>
      </c>
      <c r="E1206" s="1060">
        <v>1</v>
      </c>
      <c r="F1206" s="1060"/>
      <c r="G1206" s="1169">
        <f t="shared" si="262"/>
        <v>0</v>
      </c>
      <c r="H1206" s="1030"/>
      <c r="I1206" s="1030"/>
      <c r="J1206" s="1169" t="e">
        <f t="shared" si="263"/>
        <v>#DIV/0!</v>
      </c>
      <c r="K1206" s="1027">
        <f t="shared" si="265"/>
        <v>1</v>
      </c>
      <c r="L1206" s="1027">
        <f t="shared" si="266"/>
        <v>0</v>
      </c>
      <c r="M1206" s="1170">
        <f t="shared" si="264"/>
        <v>0</v>
      </c>
    </row>
    <row r="1207" spans="1:13" ht="15">
      <c r="A1207" s="510"/>
      <c r="C1207" s="925" t="s">
        <v>2318</v>
      </c>
      <c r="D1207" s="88" t="s">
        <v>4321</v>
      </c>
      <c r="E1207" s="1060">
        <v>1</v>
      </c>
      <c r="F1207" s="1060"/>
      <c r="G1207" s="1169">
        <f t="shared" si="262"/>
        <v>0</v>
      </c>
      <c r="H1207" s="1030"/>
      <c r="I1207" s="1030"/>
      <c r="J1207" s="1169" t="e">
        <f t="shared" si="263"/>
        <v>#DIV/0!</v>
      </c>
      <c r="K1207" s="1027">
        <f t="shared" si="265"/>
        <v>1</v>
      </c>
      <c r="L1207" s="1027">
        <f t="shared" si="266"/>
        <v>0</v>
      </c>
      <c r="M1207" s="1170">
        <f t="shared" si="264"/>
        <v>0</v>
      </c>
    </row>
    <row r="1208" spans="1:13" ht="15">
      <c r="A1208" s="510"/>
      <c r="C1208" s="925" t="s">
        <v>2319</v>
      </c>
      <c r="D1208" s="88" t="s">
        <v>4322</v>
      </c>
      <c r="E1208" s="1060"/>
      <c r="F1208" s="1060"/>
      <c r="G1208" s="1169" t="e">
        <f t="shared" si="262"/>
        <v>#DIV/0!</v>
      </c>
      <c r="H1208" s="1030"/>
      <c r="I1208" s="1030"/>
      <c r="J1208" s="1169" t="e">
        <f t="shared" si="263"/>
        <v>#DIV/0!</v>
      </c>
      <c r="K1208" s="1027">
        <f t="shared" si="265"/>
        <v>0</v>
      </c>
      <c r="L1208" s="1027">
        <f t="shared" si="266"/>
        <v>0</v>
      </c>
      <c r="M1208" s="1170" t="e">
        <f t="shared" si="264"/>
        <v>#DIV/0!</v>
      </c>
    </row>
    <row r="1209" spans="1:13" ht="26.25">
      <c r="A1209" s="510"/>
      <c r="C1209" s="925" t="s">
        <v>2320</v>
      </c>
      <c r="D1209" s="88" t="s">
        <v>4323</v>
      </c>
      <c r="E1209" s="1060"/>
      <c r="F1209" s="1060"/>
      <c r="G1209" s="1169" t="e">
        <f t="shared" si="262"/>
        <v>#DIV/0!</v>
      </c>
      <c r="H1209" s="1030"/>
      <c r="I1209" s="1030">
        <v>2</v>
      </c>
      <c r="J1209" s="1169" t="e">
        <f t="shared" si="263"/>
        <v>#DIV/0!</v>
      </c>
      <c r="K1209" s="1027">
        <f t="shared" si="265"/>
        <v>0</v>
      </c>
      <c r="L1209" s="1027">
        <f t="shared" si="266"/>
        <v>2</v>
      </c>
      <c r="M1209" s="1170" t="e">
        <f t="shared" si="264"/>
        <v>#DIV/0!</v>
      </c>
    </row>
    <row r="1210" spans="1:13" ht="15">
      <c r="A1210" s="510"/>
      <c r="C1210" s="925" t="s">
        <v>2321</v>
      </c>
      <c r="D1210" s="88" t="s">
        <v>4324</v>
      </c>
      <c r="E1210" s="1060"/>
      <c r="F1210" s="1060"/>
      <c r="G1210" s="1169" t="e">
        <f t="shared" si="262"/>
        <v>#DIV/0!</v>
      </c>
      <c r="H1210" s="1030">
        <v>8</v>
      </c>
      <c r="I1210" s="1030">
        <v>2</v>
      </c>
      <c r="J1210" s="1169">
        <f t="shared" si="263"/>
        <v>25</v>
      </c>
      <c r="K1210" s="1027">
        <f t="shared" si="265"/>
        <v>8</v>
      </c>
      <c r="L1210" s="1027">
        <f t="shared" si="266"/>
        <v>2</v>
      </c>
      <c r="M1210" s="1170">
        <f t="shared" si="264"/>
        <v>25</v>
      </c>
    </row>
    <row r="1211" spans="1:13" ht="15">
      <c r="A1211" s="510"/>
      <c r="C1211" s="925" t="s">
        <v>2322</v>
      </c>
      <c r="D1211" s="88" t="s">
        <v>4325</v>
      </c>
      <c r="E1211" s="1060"/>
      <c r="F1211" s="1060"/>
      <c r="G1211" s="1169" t="e">
        <f t="shared" si="262"/>
        <v>#DIV/0!</v>
      </c>
      <c r="H1211" s="1030"/>
      <c r="I1211" s="1030"/>
      <c r="J1211" s="1169" t="e">
        <f t="shared" si="263"/>
        <v>#DIV/0!</v>
      </c>
      <c r="K1211" s="1027">
        <f t="shared" si="265"/>
        <v>0</v>
      </c>
      <c r="L1211" s="1027">
        <f t="shared" si="266"/>
        <v>0</v>
      </c>
      <c r="M1211" s="1170" t="e">
        <f t="shared" si="264"/>
        <v>#DIV/0!</v>
      </c>
    </row>
    <row r="1212" spans="1:13" ht="15">
      <c r="A1212" s="510"/>
      <c r="C1212" s="925" t="s">
        <v>2323</v>
      </c>
      <c r="D1212" s="88" t="s">
        <v>4326</v>
      </c>
      <c r="E1212" s="1060"/>
      <c r="F1212" s="1060">
        <v>1</v>
      </c>
      <c r="G1212" s="1169" t="e">
        <f t="shared" si="262"/>
        <v>#DIV/0!</v>
      </c>
      <c r="H1212" s="1030"/>
      <c r="I1212" s="1030"/>
      <c r="J1212" s="1169" t="e">
        <f t="shared" si="263"/>
        <v>#DIV/0!</v>
      </c>
      <c r="K1212" s="1027">
        <f t="shared" si="265"/>
        <v>0</v>
      </c>
      <c r="L1212" s="1027">
        <f t="shared" si="266"/>
        <v>1</v>
      </c>
      <c r="M1212" s="1170" t="e">
        <f t="shared" si="264"/>
        <v>#DIV/0!</v>
      </c>
    </row>
    <row r="1213" spans="1:13" ht="15">
      <c r="A1213" s="510"/>
      <c r="C1213" s="925" t="s">
        <v>2324</v>
      </c>
      <c r="D1213" s="88" t="s">
        <v>4327</v>
      </c>
      <c r="E1213" s="1060"/>
      <c r="F1213" s="1060"/>
      <c r="G1213" s="1169" t="e">
        <f t="shared" si="262"/>
        <v>#DIV/0!</v>
      </c>
      <c r="H1213" s="1030">
        <v>8</v>
      </c>
      <c r="I1213" s="1030">
        <v>3</v>
      </c>
      <c r="J1213" s="1169">
        <f t="shared" si="263"/>
        <v>37.5</v>
      </c>
      <c r="K1213" s="1027">
        <f t="shared" si="265"/>
        <v>8</v>
      </c>
      <c r="L1213" s="1027">
        <f t="shared" si="266"/>
        <v>3</v>
      </c>
      <c r="M1213" s="1170">
        <f t="shared" si="264"/>
        <v>37.5</v>
      </c>
    </row>
    <row r="1214" spans="1:13" ht="15">
      <c r="A1214" s="510"/>
      <c r="C1214" s="925" t="s">
        <v>2325</v>
      </c>
      <c r="D1214" s="88" t="s">
        <v>4328</v>
      </c>
      <c r="E1214" s="1060"/>
      <c r="F1214" s="1060"/>
      <c r="G1214" s="1169" t="e">
        <f t="shared" si="262"/>
        <v>#DIV/0!</v>
      </c>
      <c r="H1214" s="1030"/>
      <c r="I1214" s="1030"/>
      <c r="J1214" s="1169" t="e">
        <f t="shared" si="263"/>
        <v>#DIV/0!</v>
      </c>
      <c r="K1214" s="1027">
        <f t="shared" si="265"/>
        <v>0</v>
      </c>
      <c r="L1214" s="1027">
        <f t="shared" si="266"/>
        <v>0</v>
      </c>
      <c r="M1214" s="1170" t="e">
        <f t="shared" si="264"/>
        <v>#DIV/0!</v>
      </c>
    </row>
    <row r="1215" spans="1:13" ht="15">
      <c r="A1215" s="510"/>
      <c r="C1215" s="925" t="s">
        <v>2326</v>
      </c>
      <c r="D1215" s="88" t="s">
        <v>4329</v>
      </c>
      <c r="E1215" s="1060"/>
      <c r="F1215" s="1060"/>
      <c r="G1215" s="1169" t="e">
        <f t="shared" si="262"/>
        <v>#DIV/0!</v>
      </c>
      <c r="H1215" s="1030"/>
      <c r="I1215" s="1030"/>
      <c r="J1215" s="1169" t="e">
        <f t="shared" si="263"/>
        <v>#DIV/0!</v>
      </c>
      <c r="K1215" s="1027">
        <f t="shared" si="265"/>
        <v>0</v>
      </c>
      <c r="L1215" s="1027">
        <f t="shared" si="266"/>
        <v>0</v>
      </c>
      <c r="M1215" s="1170" t="e">
        <f t="shared" si="264"/>
        <v>#DIV/0!</v>
      </c>
    </row>
    <row r="1216" spans="1:13" ht="15">
      <c r="A1216" s="510"/>
      <c r="C1216" s="925" t="s">
        <v>2327</v>
      </c>
      <c r="D1216" s="88" t="s">
        <v>4330</v>
      </c>
      <c r="E1216" s="1060"/>
      <c r="F1216" s="1060"/>
      <c r="G1216" s="1169" t="e">
        <f t="shared" si="262"/>
        <v>#DIV/0!</v>
      </c>
      <c r="H1216" s="1030">
        <v>1</v>
      </c>
      <c r="I1216" s="1030">
        <v>1</v>
      </c>
      <c r="J1216" s="1169">
        <f t="shared" si="263"/>
        <v>100</v>
      </c>
      <c r="K1216" s="1027">
        <f t="shared" si="265"/>
        <v>1</v>
      </c>
      <c r="L1216" s="1027">
        <f t="shared" si="266"/>
        <v>1</v>
      </c>
      <c r="M1216" s="1170">
        <f t="shared" si="264"/>
        <v>100</v>
      </c>
    </row>
    <row r="1217" spans="1:13" ht="15">
      <c r="A1217" s="510"/>
      <c r="C1217" s="925" t="s">
        <v>2328</v>
      </c>
      <c r="D1217" s="88" t="s">
        <v>4331</v>
      </c>
      <c r="E1217" s="1060"/>
      <c r="F1217" s="1060"/>
      <c r="G1217" s="1169" t="e">
        <f t="shared" si="262"/>
        <v>#DIV/0!</v>
      </c>
      <c r="H1217" s="1030"/>
      <c r="I1217" s="1030">
        <v>1</v>
      </c>
      <c r="J1217" s="1169" t="e">
        <f t="shared" si="263"/>
        <v>#DIV/0!</v>
      </c>
      <c r="K1217" s="1027">
        <f t="shared" si="265"/>
        <v>0</v>
      </c>
      <c r="L1217" s="1027">
        <f t="shared" si="266"/>
        <v>1</v>
      </c>
      <c r="M1217" s="1170" t="e">
        <f t="shared" si="264"/>
        <v>#DIV/0!</v>
      </c>
    </row>
    <row r="1218" spans="1:13" ht="15">
      <c r="A1218" s="510"/>
      <c r="C1218" s="925" t="s">
        <v>2329</v>
      </c>
      <c r="D1218" s="88" t="s">
        <v>4332</v>
      </c>
      <c r="E1218" s="1060"/>
      <c r="F1218" s="1060"/>
      <c r="G1218" s="1169" t="e">
        <f t="shared" si="262"/>
        <v>#DIV/0!</v>
      </c>
      <c r="H1218" s="1030"/>
      <c r="I1218" s="1030"/>
      <c r="J1218" s="1169" t="e">
        <f t="shared" si="263"/>
        <v>#DIV/0!</v>
      </c>
      <c r="K1218" s="1027">
        <f t="shared" si="265"/>
        <v>0</v>
      </c>
      <c r="L1218" s="1027">
        <f t="shared" si="266"/>
        <v>0</v>
      </c>
      <c r="M1218" s="1170" t="e">
        <f t="shared" si="264"/>
        <v>#DIV/0!</v>
      </c>
    </row>
    <row r="1219" spans="1:13" ht="15">
      <c r="A1219" s="510"/>
      <c r="C1219" s="925" t="s">
        <v>2267</v>
      </c>
      <c r="D1219" s="88" t="s">
        <v>4275</v>
      </c>
      <c r="E1219" s="1060"/>
      <c r="F1219" s="1060"/>
      <c r="G1219" s="1169" t="e">
        <f t="shared" si="262"/>
        <v>#DIV/0!</v>
      </c>
      <c r="H1219" s="1030"/>
      <c r="I1219" s="1030"/>
      <c r="J1219" s="1169" t="e">
        <f t="shared" si="263"/>
        <v>#DIV/0!</v>
      </c>
      <c r="K1219" s="1027">
        <f t="shared" si="265"/>
        <v>0</v>
      </c>
      <c r="L1219" s="1027">
        <f t="shared" si="266"/>
        <v>0</v>
      </c>
      <c r="M1219" s="1170" t="e">
        <f t="shared" si="264"/>
        <v>#DIV/0!</v>
      </c>
    </row>
    <row r="1220" spans="1:13" ht="15">
      <c r="A1220" s="510"/>
      <c r="C1220" s="925" t="s">
        <v>2330</v>
      </c>
      <c r="D1220" s="88" t="s">
        <v>4333</v>
      </c>
      <c r="E1220" s="1060"/>
      <c r="F1220" s="1060"/>
      <c r="G1220" s="1169" t="e">
        <f t="shared" si="262"/>
        <v>#DIV/0!</v>
      </c>
      <c r="H1220" s="1030"/>
      <c r="I1220" s="1030"/>
      <c r="J1220" s="1169" t="e">
        <f t="shared" si="263"/>
        <v>#DIV/0!</v>
      </c>
      <c r="K1220" s="1027">
        <f t="shared" si="265"/>
        <v>0</v>
      </c>
      <c r="L1220" s="1027">
        <f t="shared" si="266"/>
        <v>0</v>
      </c>
      <c r="M1220" s="1170" t="e">
        <f t="shared" si="264"/>
        <v>#DIV/0!</v>
      </c>
    </row>
    <row r="1221" spans="1:13" ht="15">
      <c r="A1221" s="510"/>
      <c r="C1221" s="925" t="s">
        <v>1793</v>
      </c>
      <c r="D1221" s="88" t="s">
        <v>3788</v>
      </c>
      <c r="E1221" s="1060"/>
      <c r="F1221" s="1060"/>
      <c r="G1221" s="1169" t="e">
        <f t="shared" si="262"/>
        <v>#DIV/0!</v>
      </c>
      <c r="H1221" s="1030"/>
      <c r="I1221" s="1030">
        <v>1</v>
      </c>
      <c r="J1221" s="1169" t="e">
        <f t="shared" si="263"/>
        <v>#DIV/0!</v>
      </c>
      <c r="K1221" s="1027">
        <f t="shared" si="265"/>
        <v>0</v>
      </c>
      <c r="L1221" s="1027">
        <f t="shared" si="266"/>
        <v>1</v>
      </c>
      <c r="M1221" s="1170" t="e">
        <f t="shared" si="264"/>
        <v>#DIV/0!</v>
      </c>
    </row>
    <row r="1222" spans="1:13" ht="15">
      <c r="A1222" s="510"/>
      <c r="C1222" s="925" t="s">
        <v>1922</v>
      </c>
      <c r="D1222" s="948" t="s">
        <v>3919</v>
      </c>
      <c r="E1222" s="1060">
        <v>1</v>
      </c>
      <c r="F1222" s="1060"/>
      <c r="G1222" s="1169">
        <f t="shared" si="262"/>
        <v>0</v>
      </c>
      <c r="H1222" s="1030">
        <v>2</v>
      </c>
      <c r="I1222" s="1030">
        <v>2</v>
      </c>
      <c r="J1222" s="1169">
        <f t="shared" si="263"/>
        <v>100</v>
      </c>
      <c r="K1222" s="1027">
        <f t="shared" si="265"/>
        <v>3</v>
      </c>
      <c r="L1222" s="1027">
        <f t="shared" si="266"/>
        <v>2</v>
      </c>
      <c r="M1222" s="1170">
        <f t="shared" si="264"/>
        <v>66.666666666666657</v>
      </c>
    </row>
    <row r="1223" spans="1:13" ht="15">
      <c r="A1223" s="510"/>
      <c r="C1223" s="925" t="s">
        <v>2331</v>
      </c>
      <c r="D1223" s="88" t="s">
        <v>4334</v>
      </c>
      <c r="E1223" s="1060"/>
      <c r="F1223" s="1060"/>
      <c r="G1223" s="1169" t="e">
        <f t="shared" si="262"/>
        <v>#DIV/0!</v>
      </c>
      <c r="H1223" s="1030">
        <v>4</v>
      </c>
      <c r="I1223" s="1030">
        <v>2</v>
      </c>
      <c r="J1223" s="1169">
        <f t="shared" si="263"/>
        <v>50</v>
      </c>
      <c r="K1223" s="1027">
        <f t="shared" si="265"/>
        <v>4</v>
      </c>
      <c r="L1223" s="1027">
        <f t="shared" si="266"/>
        <v>2</v>
      </c>
      <c r="M1223" s="1170">
        <f t="shared" si="264"/>
        <v>50</v>
      </c>
    </row>
    <row r="1224" spans="1:13" ht="15">
      <c r="A1224" s="510"/>
      <c r="C1224" s="925" t="s">
        <v>1811</v>
      </c>
      <c r="D1224" s="947" t="s">
        <v>3807</v>
      </c>
      <c r="E1224" s="1060"/>
      <c r="F1224" s="1060"/>
      <c r="G1224" s="1169" t="e">
        <f t="shared" si="262"/>
        <v>#DIV/0!</v>
      </c>
      <c r="H1224" s="1030"/>
      <c r="I1224" s="1030"/>
      <c r="J1224" s="1169" t="e">
        <f t="shared" si="263"/>
        <v>#DIV/0!</v>
      </c>
      <c r="K1224" s="1027">
        <f t="shared" si="265"/>
        <v>0</v>
      </c>
      <c r="L1224" s="1027">
        <f t="shared" si="266"/>
        <v>0</v>
      </c>
      <c r="M1224" s="1170" t="e">
        <f t="shared" si="264"/>
        <v>#DIV/0!</v>
      </c>
    </row>
    <row r="1225" spans="1:13" ht="15">
      <c r="A1225" s="510"/>
      <c r="C1225" s="925" t="s">
        <v>2332</v>
      </c>
      <c r="D1225" s="88" t="s">
        <v>4335</v>
      </c>
      <c r="E1225" s="1060"/>
      <c r="F1225" s="1060"/>
      <c r="G1225" s="1169" t="e">
        <f t="shared" si="262"/>
        <v>#DIV/0!</v>
      </c>
      <c r="H1225" s="1030"/>
      <c r="I1225" s="1030"/>
      <c r="J1225" s="1169" t="e">
        <f t="shared" si="263"/>
        <v>#DIV/0!</v>
      </c>
      <c r="K1225" s="1027">
        <f t="shared" si="265"/>
        <v>0</v>
      </c>
      <c r="L1225" s="1027">
        <f t="shared" si="266"/>
        <v>0</v>
      </c>
      <c r="M1225" s="1170" t="e">
        <f t="shared" si="264"/>
        <v>#DIV/0!</v>
      </c>
    </row>
    <row r="1226" spans="1:13" ht="15">
      <c r="A1226" s="510"/>
      <c r="C1226" s="961" t="s">
        <v>1812</v>
      </c>
      <c r="D1226" s="947" t="s">
        <v>3808</v>
      </c>
      <c r="E1226" s="1062"/>
      <c r="F1226" s="1062"/>
      <c r="G1226" s="1169" t="e">
        <f t="shared" si="262"/>
        <v>#DIV/0!</v>
      </c>
      <c r="H1226" s="1096">
        <v>1</v>
      </c>
      <c r="I1226" s="1096"/>
      <c r="J1226" s="1169">
        <f t="shared" si="263"/>
        <v>0</v>
      </c>
      <c r="K1226" s="1085">
        <f t="shared" si="265"/>
        <v>1</v>
      </c>
      <c r="L1226" s="1085">
        <f t="shared" si="266"/>
        <v>0</v>
      </c>
      <c r="M1226" s="1170">
        <f t="shared" si="264"/>
        <v>0</v>
      </c>
    </row>
    <row r="1227" spans="1:13" ht="15">
      <c r="A1227" s="510"/>
      <c r="C1227" s="961" t="s">
        <v>2333</v>
      </c>
      <c r="D1227" s="962" t="s">
        <v>4336</v>
      </c>
      <c r="E1227" s="1062"/>
      <c r="F1227" s="1062"/>
      <c r="G1227" s="1169" t="e">
        <f t="shared" si="262"/>
        <v>#DIV/0!</v>
      </c>
      <c r="H1227" s="1096"/>
      <c r="I1227" s="1096"/>
      <c r="J1227" s="1169" t="e">
        <f t="shared" si="263"/>
        <v>#DIV/0!</v>
      </c>
      <c r="K1227" s="1085">
        <f t="shared" si="265"/>
        <v>0</v>
      </c>
      <c r="L1227" s="1085">
        <f t="shared" si="266"/>
        <v>0</v>
      </c>
      <c r="M1227" s="1170" t="e">
        <f t="shared" si="264"/>
        <v>#DIV/0!</v>
      </c>
    </row>
    <row r="1228" spans="1:13" ht="15">
      <c r="A1228" s="510"/>
      <c r="C1228" s="961" t="s">
        <v>2334</v>
      </c>
      <c r="D1228" s="962" t="s">
        <v>4337</v>
      </c>
      <c r="E1228" s="1062"/>
      <c r="F1228" s="1062"/>
      <c r="G1228" s="1169" t="e">
        <f t="shared" si="262"/>
        <v>#DIV/0!</v>
      </c>
      <c r="H1228" s="1096"/>
      <c r="I1228" s="1096"/>
      <c r="J1228" s="1169" t="e">
        <f t="shared" si="263"/>
        <v>#DIV/0!</v>
      </c>
      <c r="K1228" s="1085">
        <f t="shared" si="265"/>
        <v>0</v>
      </c>
      <c r="L1228" s="1085">
        <f t="shared" si="266"/>
        <v>0</v>
      </c>
      <c r="M1228" s="1170" t="e">
        <f t="shared" si="264"/>
        <v>#DIV/0!</v>
      </c>
    </row>
    <row r="1229" spans="1:13" ht="15">
      <c r="A1229" s="510"/>
      <c r="C1229" s="961" t="s">
        <v>2335</v>
      </c>
      <c r="D1229" s="962" t="s">
        <v>4338</v>
      </c>
      <c r="E1229" s="1062"/>
      <c r="F1229" s="1062"/>
      <c r="G1229" s="1169" t="e">
        <f t="shared" si="262"/>
        <v>#DIV/0!</v>
      </c>
      <c r="H1229" s="1096"/>
      <c r="I1229" s="1096"/>
      <c r="J1229" s="1169" t="e">
        <f t="shared" si="263"/>
        <v>#DIV/0!</v>
      </c>
      <c r="K1229" s="1085">
        <f t="shared" si="265"/>
        <v>0</v>
      </c>
      <c r="L1229" s="1085">
        <f t="shared" si="266"/>
        <v>0</v>
      </c>
      <c r="M1229" s="1170" t="e">
        <f t="shared" si="264"/>
        <v>#DIV/0!</v>
      </c>
    </row>
    <row r="1230" spans="1:13" ht="15">
      <c r="A1230" s="510"/>
      <c r="C1230" s="961" t="s">
        <v>2336</v>
      </c>
      <c r="D1230" s="962" t="s">
        <v>4339</v>
      </c>
      <c r="E1230" s="1062">
        <v>1</v>
      </c>
      <c r="F1230" s="1062"/>
      <c r="G1230" s="1169">
        <f t="shared" si="262"/>
        <v>0</v>
      </c>
      <c r="H1230" s="1096"/>
      <c r="I1230" s="1096"/>
      <c r="J1230" s="1169" t="e">
        <f t="shared" si="263"/>
        <v>#DIV/0!</v>
      </c>
      <c r="K1230" s="1085">
        <f t="shared" si="265"/>
        <v>1</v>
      </c>
      <c r="L1230" s="1085">
        <f t="shared" si="266"/>
        <v>0</v>
      </c>
      <c r="M1230" s="1170">
        <f t="shared" si="264"/>
        <v>0</v>
      </c>
    </row>
    <row r="1231" spans="1:13" ht="15">
      <c r="A1231" s="510"/>
      <c r="C1231" s="961" t="s">
        <v>2337</v>
      </c>
      <c r="D1231" s="962" t="s">
        <v>4340</v>
      </c>
      <c r="E1231" s="1062"/>
      <c r="F1231" s="1062"/>
      <c r="G1231" s="1169" t="e">
        <f t="shared" si="262"/>
        <v>#DIV/0!</v>
      </c>
      <c r="H1231" s="1096"/>
      <c r="I1231" s="1096"/>
      <c r="J1231" s="1169" t="e">
        <f t="shared" si="263"/>
        <v>#DIV/0!</v>
      </c>
      <c r="K1231" s="1085">
        <f t="shared" si="265"/>
        <v>0</v>
      </c>
      <c r="L1231" s="1085">
        <f t="shared" si="266"/>
        <v>0</v>
      </c>
      <c r="M1231" s="1170" t="e">
        <f t="shared" si="264"/>
        <v>#DIV/0!</v>
      </c>
    </row>
    <row r="1232" spans="1:13" ht="15">
      <c r="A1232" s="510"/>
      <c r="C1232" s="961" t="s">
        <v>2338</v>
      </c>
      <c r="D1232" s="88" t="s">
        <v>4341</v>
      </c>
      <c r="E1232" s="1062"/>
      <c r="F1232" s="1062"/>
      <c r="G1232" s="1169" t="e">
        <f t="shared" si="262"/>
        <v>#DIV/0!</v>
      </c>
      <c r="H1232" s="1096"/>
      <c r="I1232" s="1096">
        <v>1</v>
      </c>
      <c r="J1232" s="1169" t="e">
        <f t="shared" si="263"/>
        <v>#DIV/0!</v>
      </c>
      <c r="K1232" s="1085">
        <f t="shared" si="265"/>
        <v>0</v>
      </c>
      <c r="L1232" s="1085">
        <f t="shared" si="266"/>
        <v>1</v>
      </c>
      <c r="M1232" s="1170" t="e">
        <f t="shared" si="264"/>
        <v>#DIV/0!</v>
      </c>
    </row>
    <row r="1233" spans="1:13" ht="15">
      <c r="A1233" s="510"/>
      <c r="C1233" s="961" t="s">
        <v>2339</v>
      </c>
      <c r="D1233" s="962" t="s">
        <v>4342</v>
      </c>
      <c r="E1233" s="1062"/>
      <c r="F1233" s="1062"/>
      <c r="G1233" s="1169" t="e">
        <f t="shared" si="262"/>
        <v>#DIV/0!</v>
      </c>
      <c r="H1233" s="1096">
        <v>1</v>
      </c>
      <c r="I1233" s="1096"/>
      <c r="J1233" s="1169">
        <f t="shared" si="263"/>
        <v>0</v>
      </c>
      <c r="K1233" s="1085">
        <f t="shared" si="265"/>
        <v>1</v>
      </c>
      <c r="L1233" s="1085">
        <f t="shared" si="266"/>
        <v>0</v>
      </c>
      <c r="M1233" s="1170">
        <f t="shared" si="264"/>
        <v>0</v>
      </c>
    </row>
    <row r="1234" spans="1:13" ht="15">
      <c r="A1234" s="510"/>
      <c r="C1234" s="961" t="s">
        <v>2340</v>
      </c>
      <c r="D1234" s="962" t="s">
        <v>4343</v>
      </c>
      <c r="E1234" s="1062">
        <v>1</v>
      </c>
      <c r="F1234" s="1062"/>
      <c r="G1234" s="1169">
        <f t="shared" si="262"/>
        <v>0</v>
      </c>
      <c r="H1234" s="1096"/>
      <c r="I1234" s="1096"/>
      <c r="J1234" s="1169" t="e">
        <f t="shared" si="263"/>
        <v>#DIV/0!</v>
      </c>
      <c r="K1234" s="1085">
        <f t="shared" si="265"/>
        <v>1</v>
      </c>
      <c r="L1234" s="1085">
        <f t="shared" si="266"/>
        <v>0</v>
      </c>
      <c r="M1234" s="1170">
        <f t="shared" si="264"/>
        <v>0</v>
      </c>
    </row>
    <row r="1235" spans="1:13" ht="15">
      <c r="A1235" s="510"/>
      <c r="C1235" s="961" t="s">
        <v>2341</v>
      </c>
      <c r="D1235" s="962" t="s">
        <v>4344</v>
      </c>
      <c r="E1235" s="1062"/>
      <c r="F1235" s="1062"/>
      <c r="G1235" s="1169" t="e">
        <f t="shared" si="262"/>
        <v>#DIV/0!</v>
      </c>
      <c r="H1235" s="1096">
        <v>1</v>
      </c>
      <c r="I1235" s="1096"/>
      <c r="J1235" s="1169">
        <f t="shared" si="263"/>
        <v>0</v>
      </c>
      <c r="K1235" s="1085">
        <f t="shared" ref="K1235:K1263" si="267">E1235+H1235</f>
        <v>1</v>
      </c>
      <c r="L1235" s="1085">
        <f t="shared" ref="L1235:L1263" si="268">F1235+I1235</f>
        <v>0</v>
      </c>
      <c r="M1235" s="1170">
        <f t="shared" si="264"/>
        <v>0</v>
      </c>
    </row>
    <row r="1236" spans="1:13" ht="15">
      <c r="A1236" s="510"/>
      <c r="C1236" s="961" t="s">
        <v>2342</v>
      </c>
      <c r="D1236" s="962" t="s">
        <v>4345</v>
      </c>
      <c r="E1236" s="1062"/>
      <c r="F1236" s="1062"/>
      <c r="G1236" s="1169" t="e">
        <f t="shared" si="262"/>
        <v>#DIV/0!</v>
      </c>
      <c r="H1236" s="1096">
        <v>1</v>
      </c>
      <c r="I1236" s="1096"/>
      <c r="J1236" s="1169">
        <f t="shared" si="263"/>
        <v>0</v>
      </c>
      <c r="K1236" s="1085">
        <f t="shared" si="267"/>
        <v>1</v>
      </c>
      <c r="L1236" s="1085">
        <f t="shared" si="268"/>
        <v>0</v>
      </c>
      <c r="M1236" s="1170">
        <f t="shared" si="264"/>
        <v>0</v>
      </c>
    </row>
    <row r="1237" spans="1:13" ht="15">
      <c r="A1237" s="510"/>
      <c r="C1237" s="961" t="s">
        <v>2343</v>
      </c>
      <c r="D1237" s="962" t="s">
        <v>4346</v>
      </c>
      <c r="E1237" s="1062"/>
      <c r="F1237" s="1062"/>
      <c r="G1237" s="1169" t="e">
        <f t="shared" si="262"/>
        <v>#DIV/0!</v>
      </c>
      <c r="H1237" s="1096">
        <v>1</v>
      </c>
      <c r="I1237" s="1096"/>
      <c r="J1237" s="1169">
        <f t="shared" si="263"/>
        <v>0</v>
      </c>
      <c r="K1237" s="1085">
        <f t="shared" si="267"/>
        <v>1</v>
      </c>
      <c r="L1237" s="1085">
        <f t="shared" si="268"/>
        <v>0</v>
      </c>
      <c r="M1237" s="1170">
        <f t="shared" si="264"/>
        <v>0</v>
      </c>
    </row>
    <row r="1238" spans="1:13" ht="15">
      <c r="A1238" s="510"/>
      <c r="C1238" s="961" t="s">
        <v>2344</v>
      </c>
      <c r="D1238" s="962" t="s">
        <v>4347</v>
      </c>
      <c r="E1238" s="1062"/>
      <c r="F1238" s="1062"/>
      <c r="G1238" s="1169" t="e">
        <f t="shared" si="262"/>
        <v>#DIV/0!</v>
      </c>
      <c r="H1238" s="1096">
        <v>1</v>
      </c>
      <c r="I1238" s="1096"/>
      <c r="J1238" s="1169">
        <f t="shared" si="263"/>
        <v>0</v>
      </c>
      <c r="K1238" s="1085">
        <f t="shared" si="267"/>
        <v>1</v>
      </c>
      <c r="L1238" s="1085">
        <f t="shared" si="268"/>
        <v>0</v>
      </c>
      <c r="M1238" s="1170">
        <f t="shared" si="264"/>
        <v>0</v>
      </c>
    </row>
    <row r="1239" spans="1:13" ht="15">
      <c r="A1239" s="510"/>
      <c r="C1239" s="961" t="s">
        <v>2345</v>
      </c>
      <c r="D1239" s="962" t="s">
        <v>4348</v>
      </c>
      <c r="E1239" s="1062"/>
      <c r="F1239" s="1062"/>
      <c r="G1239" s="1169" t="e">
        <f t="shared" si="262"/>
        <v>#DIV/0!</v>
      </c>
      <c r="H1239" s="1096">
        <v>1</v>
      </c>
      <c r="I1239" s="1096"/>
      <c r="J1239" s="1169">
        <f t="shared" si="263"/>
        <v>0</v>
      </c>
      <c r="K1239" s="1085">
        <f t="shared" si="267"/>
        <v>1</v>
      </c>
      <c r="L1239" s="1085">
        <f t="shared" si="268"/>
        <v>0</v>
      </c>
      <c r="M1239" s="1170">
        <f t="shared" si="264"/>
        <v>0</v>
      </c>
    </row>
    <row r="1240" spans="1:13" ht="15">
      <c r="A1240" s="510"/>
      <c r="C1240" s="961" t="s">
        <v>2346</v>
      </c>
      <c r="D1240" s="962" t="s">
        <v>4349</v>
      </c>
      <c r="E1240" s="1062"/>
      <c r="F1240" s="1062"/>
      <c r="G1240" s="1169" t="e">
        <f t="shared" si="262"/>
        <v>#DIV/0!</v>
      </c>
      <c r="H1240" s="1096">
        <v>1</v>
      </c>
      <c r="I1240" s="1096"/>
      <c r="J1240" s="1169">
        <f t="shared" si="263"/>
        <v>0</v>
      </c>
      <c r="K1240" s="1085">
        <f t="shared" si="267"/>
        <v>1</v>
      </c>
      <c r="L1240" s="1085">
        <f t="shared" si="268"/>
        <v>0</v>
      </c>
      <c r="M1240" s="1170">
        <f t="shared" si="264"/>
        <v>0</v>
      </c>
    </row>
    <row r="1241" spans="1:13" ht="15">
      <c r="A1241" s="510"/>
      <c r="C1241" s="961" t="s">
        <v>2347</v>
      </c>
      <c r="D1241" s="962" t="s">
        <v>4288</v>
      </c>
      <c r="E1241" s="1062"/>
      <c r="F1241" s="1062"/>
      <c r="G1241" s="1169" t="e">
        <f t="shared" si="262"/>
        <v>#DIV/0!</v>
      </c>
      <c r="H1241" s="1096">
        <v>2</v>
      </c>
      <c r="I1241" s="1096"/>
      <c r="J1241" s="1169">
        <f t="shared" si="263"/>
        <v>0</v>
      </c>
      <c r="K1241" s="1085">
        <f t="shared" si="267"/>
        <v>2</v>
      </c>
      <c r="L1241" s="1085">
        <f t="shared" si="268"/>
        <v>0</v>
      </c>
      <c r="M1241" s="1170">
        <f t="shared" si="264"/>
        <v>0</v>
      </c>
    </row>
    <row r="1242" spans="1:13" ht="15">
      <c r="A1242" s="510"/>
      <c r="C1242" s="961" t="s">
        <v>2348</v>
      </c>
      <c r="D1242" s="962" t="s">
        <v>4350</v>
      </c>
      <c r="E1242" s="1062"/>
      <c r="F1242" s="1062"/>
      <c r="G1242" s="1169" t="e">
        <f t="shared" si="262"/>
        <v>#DIV/0!</v>
      </c>
      <c r="H1242" s="1096">
        <v>1</v>
      </c>
      <c r="I1242" s="1096"/>
      <c r="J1242" s="1169">
        <f t="shared" si="263"/>
        <v>0</v>
      </c>
      <c r="K1242" s="1085">
        <f t="shared" si="267"/>
        <v>1</v>
      </c>
      <c r="L1242" s="1085">
        <f t="shared" si="268"/>
        <v>0</v>
      </c>
      <c r="M1242" s="1170">
        <f t="shared" si="264"/>
        <v>0</v>
      </c>
    </row>
    <row r="1243" spans="1:13" ht="15">
      <c r="A1243" s="510"/>
      <c r="C1243" s="961" t="s">
        <v>2349</v>
      </c>
      <c r="D1243" s="962" t="s">
        <v>4351</v>
      </c>
      <c r="E1243" s="1062">
        <v>1</v>
      </c>
      <c r="F1243" s="1062"/>
      <c r="G1243" s="1169">
        <f t="shared" si="262"/>
        <v>0</v>
      </c>
      <c r="H1243" s="1096"/>
      <c r="I1243" s="1096"/>
      <c r="J1243" s="1169" t="e">
        <f t="shared" si="263"/>
        <v>#DIV/0!</v>
      </c>
      <c r="K1243" s="1085">
        <f t="shared" si="267"/>
        <v>1</v>
      </c>
      <c r="L1243" s="1085">
        <f t="shared" si="268"/>
        <v>0</v>
      </c>
      <c r="M1243" s="1170">
        <f t="shared" si="264"/>
        <v>0</v>
      </c>
    </row>
    <row r="1244" spans="1:13" ht="25.5">
      <c r="A1244" s="510"/>
      <c r="C1244" s="961" t="s">
        <v>2350</v>
      </c>
      <c r="D1244" s="962" t="s">
        <v>4352</v>
      </c>
      <c r="E1244" s="1062"/>
      <c r="F1244" s="1062"/>
      <c r="G1244" s="1169" t="e">
        <f t="shared" si="262"/>
        <v>#DIV/0!</v>
      </c>
      <c r="H1244" s="1096">
        <v>5</v>
      </c>
      <c r="I1244" s="1096">
        <v>1</v>
      </c>
      <c r="J1244" s="1169">
        <f t="shared" si="263"/>
        <v>20</v>
      </c>
      <c r="K1244" s="1085">
        <f t="shared" si="267"/>
        <v>5</v>
      </c>
      <c r="L1244" s="1085">
        <f t="shared" si="268"/>
        <v>1</v>
      </c>
      <c r="M1244" s="1170">
        <f t="shared" si="264"/>
        <v>20</v>
      </c>
    </row>
    <row r="1245" spans="1:13" ht="15">
      <c r="A1245" s="510"/>
      <c r="C1245" s="961" t="s">
        <v>1966</v>
      </c>
      <c r="D1245" s="947" t="s">
        <v>3962</v>
      </c>
      <c r="E1245" s="1062"/>
      <c r="F1245" s="1062">
        <v>2</v>
      </c>
      <c r="G1245" s="1169" t="e">
        <f t="shared" ref="G1245" si="269">SUM(F1245/E1245*100)</f>
        <v>#DIV/0!</v>
      </c>
      <c r="H1245" s="1096"/>
      <c r="I1245" s="1096"/>
      <c r="J1245" s="1169" t="e">
        <f t="shared" ref="J1245" si="270">SUM(I1245/H1245*100)</f>
        <v>#DIV/0!</v>
      </c>
      <c r="K1245" s="1085">
        <f t="shared" si="267"/>
        <v>0</v>
      </c>
      <c r="L1245" s="1085">
        <f t="shared" si="268"/>
        <v>2</v>
      </c>
      <c r="M1245" s="1170" t="e">
        <f t="shared" ref="M1245" si="271">SUM(L1245/K1245*100)</f>
        <v>#DIV/0!</v>
      </c>
    </row>
    <row r="1246" spans="1:13" ht="15">
      <c r="A1246" s="510"/>
      <c r="C1246" s="961" t="s">
        <v>2351</v>
      </c>
      <c r="D1246" s="962" t="s">
        <v>4353</v>
      </c>
      <c r="E1246" s="1062"/>
      <c r="F1246" s="1062"/>
      <c r="G1246" s="1169" t="e">
        <f t="shared" si="262"/>
        <v>#DIV/0!</v>
      </c>
      <c r="H1246" s="1096">
        <v>1</v>
      </c>
      <c r="I1246" s="1096"/>
      <c r="J1246" s="1169">
        <f t="shared" si="263"/>
        <v>0</v>
      </c>
      <c r="K1246" s="1085">
        <f t="shared" si="267"/>
        <v>1</v>
      </c>
      <c r="L1246" s="1085">
        <f t="shared" si="268"/>
        <v>0</v>
      </c>
      <c r="M1246" s="1170">
        <f t="shared" si="264"/>
        <v>0</v>
      </c>
    </row>
    <row r="1247" spans="1:13" ht="15">
      <c r="A1247" s="510"/>
      <c r="C1247" s="961" t="s">
        <v>1845</v>
      </c>
      <c r="D1247" s="948" t="s">
        <v>3841</v>
      </c>
      <c r="E1247" s="1103"/>
      <c r="F1247" s="1103"/>
      <c r="G1247" s="1171" t="e">
        <f t="shared" ref="G1247:G1262" si="272">SUM(F1247/E1247*100)</f>
        <v>#DIV/0!</v>
      </c>
      <c r="H1247" s="1104">
        <v>1</v>
      </c>
      <c r="I1247" s="1104"/>
      <c r="J1247" s="1171">
        <f t="shared" ref="J1247:J1262" si="273">SUM(I1247/H1247*100)</f>
        <v>0</v>
      </c>
      <c r="K1247" s="1027">
        <f t="shared" si="267"/>
        <v>1</v>
      </c>
      <c r="L1247" s="1027">
        <f t="shared" si="268"/>
        <v>0</v>
      </c>
      <c r="M1247" s="1175">
        <f t="shared" ref="M1247:M1262" si="274">SUM(L1247/K1247*100)</f>
        <v>0</v>
      </c>
    </row>
    <row r="1248" spans="1:13" ht="15">
      <c r="A1248" s="510"/>
      <c r="C1248" s="961" t="s">
        <v>5272</v>
      </c>
      <c r="D1248" s="948" t="s">
        <v>5273</v>
      </c>
      <c r="E1248" s="1103"/>
      <c r="F1248" s="1103">
        <v>2</v>
      </c>
      <c r="G1248" s="1171" t="e">
        <f t="shared" si="272"/>
        <v>#DIV/0!</v>
      </c>
      <c r="H1248" s="1104"/>
      <c r="I1248" s="1104"/>
      <c r="J1248" s="1171" t="e">
        <f t="shared" si="273"/>
        <v>#DIV/0!</v>
      </c>
      <c r="K1248" s="1105">
        <f t="shared" si="267"/>
        <v>0</v>
      </c>
      <c r="L1248" s="1105">
        <f t="shared" si="268"/>
        <v>2</v>
      </c>
      <c r="M1248" s="1175" t="e">
        <f t="shared" si="274"/>
        <v>#DIV/0!</v>
      </c>
    </row>
    <row r="1249" spans="1:13" ht="15">
      <c r="A1249" s="510"/>
      <c r="C1249" s="961" t="s">
        <v>2521</v>
      </c>
      <c r="D1249" s="963" t="s">
        <v>4514</v>
      </c>
      <c r="E1249" s="1103"/>
      <c r="F1249" s="1103"/>
      <c r="G1249" s="1171" t="e">
        <f t="shared" si="272"/>
        <v>#DIV/0!</v>
      </c>
      <c r="H1249" s="1104"/>
      <c r="I1249" s="1104">
        <v>1</v>
      </c>
      <c r="J1249" s="1171" t="e">
        <f t="shared" si="273"/>
        <v>#DIV/0!</v>
      </c>
      <c r="K1249" s="1027">
        <f t="shared" si="267"/>
        <v>0</v>
      </c>
      <c r="L1249" s="1027">
        <f t="shared" si="268"/>
        <v>1</v>
      </c>
      <c r="M1249" s="1175" t="e">
        <f t="shared" si="274"/>
        <v>#DIV/0!</v>
      </c>
    </row>
    <row r="1250" spans="1:13" ht="15">
      <c r="A1250" s="510"/>
      <c r="C1250" s="961" t="s">
        <v>5277</v>
      </c>
      <c r="D1250" s="963" t="s">
        <v>5278</v>
      </c>
      <c r="E1250" s="1103"/>
      <c r="F1250" s="1103"/>
      <c r="G1250" s="1171" t="e">
        <f t="shared" si="272"/>
        <v>#DIV/0!</v>
      </c>
      <c r="H1250" s="1104"/>
      <c r="I1250" s="1104">
        <v>2</v>
      </c>
      <c r="J1250" s="1171" t="e">
        <f t="shared" si="273"/>
        <v>#DIV/0!</v>
      </c>
      <c r="K1250" s="1027">
        <f t="shared" si="267"/>
        <v>0</v>
      </c>
      <c r="L1250" s="1027">
        <f t="shared" si="268"/>
        <v>2</v>
      </c>
      <c r="M1250" s="1175" t="e">
        <f t="shared" si="274"/>
        <v>#DIV/0!</v>
      </c>
    </row>
    <row r="1251" spans="1:13" ht="15">
      <c r="A1251" s="510"/>
      <c r="C1251" s="961" t="s">
        <v>2398</v>
      </c>
      <c r="D1251" s="963" t="s">
        <v>4396</v>
      </c>
      <c r="E1251" s="1103"/>
      <c r="F1251" s="1103"/>
      <c r="G1251" s="1171" t="e">
        <f t="shared" si="272"/>
        <v>#DIV/0!</v>
      </c>
      <c r="H1251" s="1104"/>
      <c r="I1251" s="1104">
        <v>1</v>
      </c>
      <c r="J1251" s="1171" t="e">
        <f t="shared" si="273"/>
        <v>#DIV/0!</v>
      </c>
      <c r="K1251" s="1027">
        <f t="shared" si="267"/>
        <v>0</v>
      </c>
      <c r="L1251" s="1027">
        <f t="shared" si="268"/>
        <v>1</v>
      </c>
      <c r="M1251" s="1175" t="e">
        <f t="shared" si="274"/>
        <v>#DIV/0!</v>
      </c>
    </row>
    <row r="1252" spans="1:13" ht="15">
      <c r="A1252" s="510"/>
      <c r="C1252" s="961" t="s">
        <v>5279</v>
      </c>
      <c r="D1252" s="963" t="s">
        <v>5280</v>
      </c>
      <c r="E1252" s="1103"/>
      <c r="F1252" s="1103"/>
      <c r="G1252" s="1171" t="e">
        <f t="shared" ref="G1252" si="275">SUM(F1252/E1252*100)</f>
        <v>#DIV/0!</v>
      </c>
      <c r="H1252" s="1104"/>
      <c r="I1252" s="1104">
        <v>1</v>
      </c>
      <c r="J1252" s="1171" t="e">
        <f t="shared" ref="J1252" si="276">SUM(I1252/H1252*100)</f>
        <v>#DIV/0!</v>
      </c>
      <c r="K1252" s="1027">
        <f t="shared" si="267"/>
        <v>0</v>
      </c>
      <c r="L1252" s="1027">
        <f t="shared" si="268"/>
        <v>1</v>
      </c>
      <c r="M1252" s="1175" t="e">
        <f t="shared" ref="M1252" si="277">SUM(L1252/K1252*100)</f>
        <v>#DIV/0!</v>
      </c>
    </row>
    <row r="1253" spans="1:13" ht="15">
      <c r="A1253" s="510"/>
      <c r="C1253" s="961" t="s">
        <v>5281</v>
      </c>
      <c r="D1253" s="963" t="s">
        <v>5282</v>
      </c>
      <c r="E1253" s="1103"/>
      <c r="F1253" s="1103"/>
      <c r="G1253" s="1171" t="e">
        <f t="shared" si="272"/>
        <v>#DIV/0!</v>
      </c>
      <c r="H1253" s="1104"/>
      <c r="I1253" s="1104">
        <v>2</v>
      </c>
      <c r="J1253" s="1171" t="e">
        <f t="shared" si="273"/>
        <v>#DIV/0!</v>
      </c>
      <c r="K1253" s="1027">
        <f t="shared" si="267"/>
        <v>0</v>
      </c>
      <c r="L1253" s="1027">
        <f t="shared" si="268"/>
        <v>2</v>
      </c>
      <c r="M1253" s="1175" t="e">
        <f t="shared" si="274"/>
        <v>#DIV/0!</v>
      </c>
    </row>
    <row r="1254" spans="1:13" ht="15">
      <c r="A1254" s="510"/>
      <c r="C1254" s="961" t="s">
        <v>5283</v>
      </c>
      <c r="D1254" s="963" t="s">
        <v>5284</v>
      </c>
      <c r="E1254" s="1103"/>
      <c r="F1254" s="1103"/>
      <c r="G1254" s="1171" t="e">
        <f t="shared" si="272"/>
        <v>#DIV/0!</v>
      </c>
      <c r="H1254" s="1104"/>
      <c r="I1254" s="1104">
        <v>1</v>
      </c>
      <c r="J1254" s="1171" t="e">
        <f t="shared" si="273"/>
        <v>#DIV/0!</v>
      </c>
      <c r="K1254" s="1079">
        <f t="shared" si="267"/>
        <v>0</v>
      </c>
      <c r="L1254" s="1079">
        <f t="shared" si="268"/>
        <v>1</v>
      </c>
      <c r="M1254" s="1175" t="e">
        <f t="shared" si="274"/>
        <v>#DIV/0!</v>
      </c>
    </row>
    <row r="1255" spans="1:13" ht="15">
      <c r="A1255" s="510"/>
      <c r="C1255" s="925" t="s">
        <v>5384</v>
      </c>
      <c r="D1255" s="1035" t="s">
        <v>5385</v>
      </c>
      <c r="E1255" s="1103"/>
      <c r="F1255" s="1103"/>
      <c r="G1255" s="1171" t="e">
        <f t="shared" si="272"/>
        <v>#DIV/0!</v>
      </c>
      <c r="H1255" s="1104"/>
      <c r="I1255" s="1104">
        <v>1</v>
      </c>
      <c r="J1255" s="1171" t="e">
        <f t="shared" si="273"/>
        <v>#DIV/0!</v>
      </c>
      <c r="K1255" s="1079">
        <f t="shared" si="267"/>
        <v>0</v>
      </c>
      <c r="L1255" s="1079">
        <f t="shared" si="268"/>
        <v>1</v>
      </c>
      <c r="M1255" s="1175" t="e">
        <f t="shared" si="274"/>
        <v>#DIV/0!</v>
      </c>
    </row>
    <row r="1256" spans="1:13" ht="15">
      <c r="A1256" s="510"/>
      <c r="C1256" s="961" t="s">
        <v>5386</v>
      </c>
      <c r="D1256" s="963" t="s">
        <v>5387</v>
      </c>
      <c r="E1256" s="1103"/>
      <c r="F1256" s="1103"/>
      <c r="G1256" s="1171" t="e">
        <f t="shared" si="272"/>
        <v>#DIV/0!</v>
      </c>
      <c r="H1256" s="1104"/>
      <c r="I1256" s="1104">
        <v>1</v>
      </c>
      <c r="J1256" s="1171" t="e">
        <f t="shared" si="273"/>
        <v>#DIV/0!</v>
      </c>
      <c r="K1256" s="1079">
        <f t="shared" si="267"/>
        <v>0</v>
      </c>
      <c r="L1256" s="1079">
        <f t="shared" si="268"/>
        <v>1</v>
      </c>
      <c r="M1256" s="1175" t="e">
        <f t="shared" si="274"/>
        <v>#DIV/0!</v>
      </c>
    </row>
    <row r="1257" spans="1:13" ht="15">
      <c r="A1257" s="510"/>
      <c r="C1257" s="961" t="s">
        <v>5388</v>
      </c>
      <c r="D1257" s="963" t="s">
        <v>5389</v>
      </c>
      <c r="E1257" s="1103"/>
      <c r="F1257" s="1103"/>
      <c r="G1257" s="1171" t="e">
        <f t="shared" si="272"/>
        <v>#DIV/0!</v>
      </c>
      <c r="H1257" s="1104"/>
      <c r="I1257" s="1104">
        <v>1</v>
      </c>
      <c r="J1257" s="1171" t="e">
        <f t="shared" si="273"/>
        <v>#DIV/0!</v>
      </c>
      <c r="K1257" s="1079">
        <f t="shared" si="267"/>
        <v>0</v>
      </c>
      <c r="L1257" s="1079">
        <f t="shared" si="268"/>
        <v>1</v>
      </c>
      <c r="M1257" s="1175" t="e">
        <f t="shared" si="274"/>
        <v>#DIV/0!</v>
      </c>
    </row>
    <row r="1258" spans="1:13" ht="15">
      <c r="A1258" s="510"/>
      <c r="C1258" s="961" t="s">
        <v>2533</v>
      </c>
      <c r="D1258" s="88" t="s">
        <v>4524</v>
      </c>
      <c r="E1258" s="1103"/>
      <c r="F1258" s="1103">
        <v>1</v>
      </c>
      <c r="G1258" s="1171" t="e">
        <f t="shared" si="272"/>
        <v>#DIV/0!</v>
      </c>
      <c r="H1258" s="1104"/>
      <c r="I1258" s="1104">
        <v>3</v>
      </c>
      <c r="J1258" s="1171" t="e">
        <f t="shared" si="273"/>
        <v>#DIV/0!</v>
      </c>
      <c r="K1258" s="1079">
        <f t="shared" si="267"/>
        <v>0</v>
      </c>
      <c r="L1258" s="1079">
        <f t="shared" si="268"/>
        <v>4</v>
      </c>
      <c r="M1258" s="1175" t="e">
        <f t="shared" si="274"/>
        <v>#DIV/0!</v>
      </c>
    </row>
    <row r="1259" spans="1:13" ht="15">
      <c r="A1259" s="510"/>
      <c r="C1259" s="961" t="s">
        <v>2468</v>
      </c>
      <c r="D1259" s="963" t="s">
        <v>5445</v>
      </c>
      <c r="E1259" s="1103"/>
      <c r="F1259" s="1103"/>
      <c r="G1259" s="1171" t="e">
        <f t="shared" si="272"/>
        <v>#DIV/0!</v>
      </c>
      <c r="H1259" s="1104"/>
      <c r="I1259" s="1104">
        <v>3</v>
      </c>
      <c r="J1259" s="1171" t="e">
        <f t="shared" si="273"/>
        <v>#DIV/0!</v>
      </c>
      <c r="K1259" s="1079">
        <f t="shared" ref="K1259:K1262" si="278">E1259+H1259</f>
        <v>0</v>
      </c>
      <c r="L1259" s="1079">
        <f t="shared" ref="L1259:L1262" si="279">F1259+I1259</f>
        <v>3</v>
      </c>
      <c r="M1259" s="1175" t="e">
        <f t="shared" si="274"/>
        <v>#DIV/0!</v>
      </c>
    </row>
    <row r="1260" spans="1:13" ht="15">
      <c r="A1260" s="510"/>
      <c r="C1260" s="961" t="s">
        <v>5446</v>
      </c>
      <c r="D1260" s="963" t="s">
        <v>5447</v>
      </c>
      <c r="E1260" s="1103"/>
      <c r="F1260" s="1103"/>
      <c r="G1260" s="1171" t="e">
        <f t="shared" si="272"/>
        <v>#DIV/0!</v>
      </c>
      <c r="H1260" s="1104"/>
      <c r="I1260" s="1104">
        <v>2</v>
      </c>
      <c r="J1260" s="1171" t="e">
        <f t="shared" si="273"/>
        <v>#DIV/0!</v>
      </c>
      <c r="K1260" s="1079">
        <f t="shared" si="278"/>
        <v>0</v>
      </c>
      <c r="L1260" s="1079">
        <f t="shared" si="279"/>
        <v>2</v>
      </c>
      <c r="M1260" s="1175" t="e">
        <f t="shared" si="274"/>
        <v>#DIV/0!</v>
      </c>
    </row>
    <row r="1261" spans="1:13" ht="15">
      <c r="A1261" s="510"/>
      <c r="C1261" s="961" t="s">
        <v>5448</v>
      </c>
      <c r="D1261" s="963" t="s">
        <v>5449</v>
      </c>
      <c r="E1261" s="1103"/>
      <c r="F1261" s="1103"/>
      <c r="G1261" s="1171" t="e">
        <f t="shared" si="272"/>
        <v>#DIV/0!</v>
      </c>
      <c r="H1261" s="1104"/>
      <c r="I1261" s="1104">
        <v>1</v>
      </c>
      <c r="J1261" s="1171" t="e">
        <f t="shared" si="273"/>
        <v>#DIV/0!</v>
      </c>
      <c r="K1261" s="1079">
        <f t="shared" si="278"/>
        <v>0</v>
      </c>
      <c r="L1261" s="1079">
        <f t="shared" si="279"/>
        <v>1</v>
      </c>
      <c r="M1261" s="1175" t="e">
        <f t="shared" si="274"/>
        <v>#DIV/0!</v>
      </c>
    </row>
    <row r="1262" spans="1:13" ht="15">
      <c r="A1262" s="510"/>
      <c r="C1262" s="961" t="s">
        <v>5450</v>
      </c>
      <c r="D1262" s="963" t="s">
        <v>5451</v>
      </c>
      <c r="E1262" s="1103"/>
      <c r="F1262" s="1103"/>
      <c r="G1262" s="1171" t="e">
        <f t="shared" si="272"/>
        <v>#DIV/0!</v>
      </c>
      <c r="H1262" s="1104"/>
      <c r="I1262" s="1104">
        <v>1</v>
      </c>
      <c r="J1262" s="1171" t="e">
        <f t="shared" si="273"/>
        <v>#DIV/0!</v>
      </c>
      <c r="K1262" s="1079">
        <f t="shared" si="278"/>
        <v>0</v>
      </c>
      <c r="L1262" s="1079">
        <f t="shared" si="279"/>
        <v>1</v>
      </c>
      <c r="M1262" s="1175" t="e">
        <f t="shared" si="274"/>
        <v>#DIV/0!</v>
      </c>
    </row>
    <row r="1263" spans="1:13" ht="15.75" thickBot="1">
      <c r="A1263" s="510"/>
      <c r="C1263" s="961" t="s">
        <v>2112</v>
      </c>
      <c r="D1263" s="1035" t="s">
        <v>4115</v>
      </c>
      <c r="E1263" s="1103"/>
      <c r="F1263" s="1103"/>
      <c r="G1263" s="1171" t="e">
        <f t="shared" si="262"/>
        <v>#DIV/0!</v>
      </c>
      <c r="H1263" s="1104"/>
      <c r="I1263" s="1104">
        <v>11</v>
      </c>
      <c r="J1263" s="1171" t="e">
        <f t="shared" si="263"/>
        <v>#DIV/0!</v>
      </c>
      <c r="K1263" s="1079">
        <f t="shared" si="267"/>
        <v>0</v>
      </c>
      <c r="L1263" s="1079">
        <f t="shared" si="268"/>
        <v>11</v>
      </c>
      <c r="M1263" s="1175" t="e">
        <f t="shared" si="264"/>
        <v>#DIV/0!</v>
      </c>
    </row>
    <row r="1264" spans="1:13" ht="15" thickBot="1">
      <c r="A1264" s="510"/>
      <c r="B1264" s="181"/>
      <c r="C1264" s="180"/>
      <c r="D1264" s="78"/>
      <c r="E1264" s="1181">
        <f t="shared" ref="E1264:L1264" si="280">SUM(E1265:E1430)</f>
        <v>6891</v>
      </c>
      <c r="F1264" s="1100">
        <f>SUM(F1265:F1439)</f>
        <v>4720</v>
      </c>
      <c r="G1264" s="1173">
        <f t="shared" si="262"/>
        <v>68.495138586562192</v>
      </c>
      <c r="H1264" s="1100">
        <f t="shared" si="280"/>
        <v>58905</v>
      </c>
      <c r="I1264" s="1100">
        <f>SUM(I1265:I1439)</f>
        <v>45218</v>
      </c>
      <c r="J1264" s="1173">
        <f t="shared" si="263"/>
        <v>76.764281470163823</v>
      </c>
      <c r="K1264" s="1100">
        <f t="shared" si="280"/>
        <v>65796</v>
      </c>
      <c r="L1264" s="1101">
        <f t="shared" si="280"/>
        <v>49897</v>
      </c>
      <c r="M1264" s="1180">
        <f t="shared" si="264"/>
        <v>75.835917077025954</v>
      </c>
    </row>
    <row r="1265" spans="1:13" ht="15">
      <c r="A1265" s="510"/>
      <c r="C1265" s="925" t="s">
        <v>1918</v>
      </c>
      <c r="D1265" s="940" t="s">
        <v>3916</v>
      </c>
      <c r="E1265" s="1083"/>
      <c r="F1265" s="1082"/>
      <c r="G1265" s="1172" t="e">
        <f t="shared" si="262"/>
        <v>#DIV/0!</v>
      </c>
      <c r="H1265" s="1083">
        <v>5</v>
      </c>
      <c r="I1265" s="1083">
        <v>2</v>
      </c>
      <c r="J1265" s="1172">
        <f t="shared" si="263"/>
        <v>40</v>
      </c>
      <c r="K1265" s="1085">
        <f t="shared" ref="K1265:K1296" si="281">E1265+H1265</f>
        <v>5</v>
      </c>
      <c r="L1265" s="1085">
        <f t="shared" ref="L1265:L1296" si="282">F1265+I1265</f>
        <v>2</v>
      </c>
      <c r="M1265" s="1176">
        <f t="shared" si="264"/>
        <v>40</v>
      </c>
    </row>
    <row r="1266" spans="1:13" ht="15">
      <c r="A1266" s="510"/>
      <c r="C1266" s="925" t="s">
        <v>1931</v>
      </c>
      <c r="D1266" s="945" t="s">
        <v>3927</v>
      </c>
      <c r="E1266" s="1030"/>
      <c r="F1266" s="1060"/>
      <c r="G1266" s="1169" t="e">
        <f t="shared" si="262"/>
        <v>#DIV/0!</v>
      </c>
      <c r="H1266" s="1030"/>
      <c r="I1266" s="1030"/>
      <c r="J1266" s="1169" t="e">
        <f t="shared" si="263"/>
        <v>#DIV/0!</v>
      </c>
      <c r="K1266" s="1085">
        <f t="shared" si="281"/>
        <v>0</v>
      </c>
      <c r="L1266" s="1085">
        <f t="shared" si="282"/>
        <v>0</v>
      </c>
      <c r="M1266" s="1170" t="e">
        <f t="shared" si="264"/>
        <v>#DIV/0!</v>
      </c>
    </row>
    <row r="1267" spans="1:13" ht="15">
      <c r="A1267" s="510"/>
      <c r="C1267" s="925" t="s">
        <v>1915</v>
      </c>
      <c r="D1267" s="940" t="s">
        <v>3913</v>
      </c>
      <c r="E1267" s="1030"/>
      <c r="F1267" s="1060"/>
      <c r="G1267" s="1169" t="e">
        <f t="shared" si="262"/>
        <v>#DIV/0!</v>
      </c>
      <c r="H1267" s="1030">
        <v>5</v>
      </c>
      <c r="I1267" s="1030">
        <v>2</v>
      </c>
      <c r="J1267" s="1169">
        <f t="shared" si="263"/>
        <v>40</v>
      </c>
      <c r="K1267" s="1085">
        <f t="shared" si="281"/>
        <v>5</v>
      </c>
      <c r="L1267" s="1085">
        <f t="shared" si="282"/>
        <v>2</v>
      </c>
      <c r="M1267" s="1170">
        <f t="shared" si="264"/>
        <v>40</v>
      </c>
    </row>
    <row r="1268" spans="1:13" ht="15">
      <c r="A1268" s="510"/>
      <c r="C1268" s="925" t="s">
        <v>1919</v>
      </c>
      <c r="D1268" s="940" t="s">
        <v>3917</v>
      </c>
      <c r="E1268" s="1030"/>
      <c r="F1268" s="1060"/>
      <c r="G1268" s="1169" t="e">
        <f t="shared" si="262"/>
        <v>#DIV/0!</v>
      </c>
      <c r="H1268" s="1030">
        <v>4</v>
      </c>
      <c r="I1268" s="1030">
        <v>2</v>
      </c>
      <c r="J1268" s="1169">
        <f t="shared" si="263"/>
        <v>50</v>
      </c>
      <c r="K1268" s="1085">
        <f t="shared" si="281"/>
        <v>4</v>
      </c>
      <c r="L1268" s="1085">
        <f t="shared" si="282"/>
        <v>2</v>
      </c>
      <c r="M1268" s="1170">
        <f t="shared" si="264"/>
        <v>50</v>
      </c>
    </row>
    <row r="1269" spans="1:13" ht="15">
      <c r="A1269" s="510"/>
      <c r="C1269" s="925" t="s">
        <v>1932</v>
      </c>
      <c r="D1269" s="1036" t="s">
        <v>3928</v>
      </c>
      <c r="E1269" s="1030"/>
      <c r="F1269" s="1060"/>
      <c r="G1269" s="1169" t="e">
        <f t="shared" si="262"/>
        <v>#DIV/0!</v>
      </c>
      <c r="H1269" s="1030">
        <v>2</v>
      </c>
      <c r="I1269" s="1030"/>
      <c r="J1269" s="1169">
        <f t="shared" si="263"/>
        <v>0</v>
      </c>
      <c r="K1269" s="1085">
        <f t="shared" si="281"/>
        <v>2</v>
      </c>
      <c r="L1269" s="1085">
        <f t="shared" si="282"/>
        <v>0</v>
      </c>
      <c r="M1269" s="1170">
        <f t="shared" si="264"/>
        <v>0</v>
      </c>
    </row>
    <row r="1270" spans="1:13" ht="26.25">
      <c r="A1270" s="510"/>
      <c r="C1270" s="925" t="s">
        <v>2352</v>
      </c>
      <c r="D1270" s="963" t="s">
        <v>4354</v>
      </c>
      <c r="E1270" s="1030"/>
      <c r="F1270" s="1060"/>
      <c r="G1270" s="1169" t="e">
        <f t="shared" si="262"/>
        <v>#DIV/0!</v>
      </c>
      <c r="H1270" s="1060"/>
      <c r="I1270" s="1060"/>
      <c r="J1270" s="1169" t="e">
        <f t="shared" si="263"/>
        <v>#DIV/0!</v>
      </c>
      <c r="K1270" s="1085">
        <f t="shared" si="281"/>
        <v>0</v>
      </c>
      <c r="L1270" s="1085">
        <f t="shared" si="282"/>
        <v>0</v>
      </c>
      <c r="M1270" s="1170" t="e">
        <f t="shared" si="264"/>
        <v>#DIV/0!</v>
      </c>
    </row>
    <row r="1271" spans="1:13" ht="26.25">
      <c r="A1271" s="510"/>
      <c r="C1271" s="925" t="s">
        <v>1941</v>
      </c>
      <c r="D1271" s="963" t="s">
        <v>3936</v>
      </c>
      <c r="E1271" s="1030">
        <v>11</v>
      </c>
      <c r="F1271" s="1030">
        <v>10</v>
      </c>
      <c r="G1271" s="1169">
        <f t="shared" si="262"/>
        <v>90.909090909090907</v>
      </c>
      <c r="H1271" s="1030">
        <v>57</v>
      </c>
      <c r="I1271" s="1030">
        <v>22</v>
      </c>
      <c r="J1271" s="1169">
        <f t="shared" si="263"/>
        <v>38.596491228070171</v>
      </c>
      <c r="K1271" s="1085">
        <f t="shared" si="281"/>
        <v>68</v>
      </c>
      <c r="L1271" s="1085">
        <f t="shared" si="282"/>
        <v>32</v>
      </c>
      <c r="M1271" s="1170">
        <f t="shared" si="264"/>
        <v>47.058823529411761</v>
      </c>
    </row>
    <row r="1272" spans="1:13" ht="15">
      <c r="A1272" s="510"/>
      <c r="C1272" s="925" t="s">
        <v>2353</v>
      </c>
      <c r="D1272" s="963" t="s">
        <v>4355</v>
      </c>
      <c r="E1272" s="1030">
        <v>2</v>
      </c>
      <c r="F1272" s="1030">
        <v>1</v>
      </c>
      <c r="G1272" s="1169">
        <f t="shared" si="262"/>
        <v>50</v>
      </c>
      <c r="H1272" s="1030">
        <v>6</v>
      </c>
      <c r="I1272" s="1030">
        <v>2</v>
      </c>
      <c r="J1272" s="1169">
        <f t="shared" si="263"/>
        <v>33.333333333333329</v>
      </c>
      <c r="K1272" s="1085">
        <f t="shared" si="281"/>
        <v>8</v>
      </c>
      <c r="L1272" s="1085">
        <f t="shared" si="282"/>
        <v>3</v>
      </c>
      <c r="M1272" s="1170">
        <f t="shared" si="264"/>
        <v>37.5</v>
      </c>
    </row>
    <row r="1273" spans="1:13" ht="26.25">
      <c r="A1273" s="510"/>
      <c r="C1273" s="925" t="s">
        <v>2354</v>
      </c>
      <c r="D1273" s="963" t="s">
        <v>4356</v>
      </c>
      <c r="E1273" s="1030"/>
      <c r="F1273" s="1030"/>
      <c r="G1273" s="1169" t="e">
        <f t="shared" si="262"/>
        <v>#DIV/0!</v>
      </c>
      <c r="H1273" s="1030"/>
      <c r="I1273" s="1030"/>
      <c r="J1273" s="1169" t="e">
        <f t="shared" si="263"/>
        <v>#DIV/0!</v>
      </c>
      <c r="K1273" s="1085">
        <f t="shared" si="281"/>
        <v>0</v>
      </c>
      <c r="L1273" s="1085">
        <f t="shared" si="282"/>
        <v>0</v>
      </c>
      <c r="M1273" s="1170" t="e">
        <f t="shared" si="264"/>
        <v>#DIV/0!</v>
      </c>
    </row>
    <row r="1274" spans="1:13" ht="15">
      <c r="A1274" s="510"/>
      <c r="C1274" s="925" t="s">
        <v>1859</v>
      </c>
      <c r="D1274" s="963" t="s">
        <v>3859</v>
      </c>
      <c r="E1274" s="1030">
        <v>2817</v>
      </c>
      <c r="F1274" s="1030">
        <v>2024</v>
      </c>
      <c r="G1274" s="1169">
        <f t="shared" si="262"/>
        <v>71.849485268015627</v>
      </c>
      <c r="H1274" s="1030">
        <v>3543</v>
      </c>
      <c r="I1274" s="1030">
        <v>2730</v>
      </c>
      <c r="J1274" s="1169">
        <f t="shared" si="263"/>
        <v>77.053344623200687</v>
      </c>
      <c r="K1274" s="1085">
        <f t="shared" si="281"/>
        <v>6360</v>
      </c>
      <c r="L1274" s="1085">
        <f t="shared" si="282"/>
        <v>4754</v>
      </c>
      <c r="M1274" s="1170">
        <f t="shared" si="264"/>
        <v>74.74842767295597</v>
      </c>
    </row>
    <row r="1275" spans="1:13" ht="15">
      <c r="A1275" s="510"/>
      <c r="C1275" s="925" t="s">
        <v>2355</v>
      </c>
      <c r="D1275" s="963" t="s">
        <v>4357</v>
      </c>
      <c r="E1275" s="1030">
        <v>1</v>
      </c>
      <c r="F1275" s="1030"/>
      <c r="G1275" s="1169">
        <f t="shared" si="262"/>
        <v>0</v>
      </c>
      <c r="H1275" s="1060"/>
      <c r="I1275" s="1060"/>
      <c r="J1275" s="1169" t="e">
        <f t="shared" si="263"/>
        <v>#DIV/0!</v>
      </c>
      <c r="K1275" s="1085">
        <f t="shared" si="281"/>
        <v>1</v>
      </c>
      <c r="L1275" s="1085">
        <f t="shared" si="282"/>
        <v>0</v>
      </c>
      <c r="M1275" s="1170">
        <f t="shared" si="264"/>
        <v>0</v>
      </c>
    </row>
    <row r="1276" spans="1:13" ht="15">
      <c r="A1276" s="510"/>
      <c r="C1276" s="925" t="s">
        <v>2356</v>
      </c>
      <c r="D1276" s="963" t="s">
        <v>4358</v>
      </c>
      <c r="E1276" s="1030">
        <v>108</v>
      </c>
      <c r="F1276" s="1030">
        <v>75</v>
      </c>
      <c r="G1276" s="1169">
        <f t="shared" si="262"/>
        <v>69.444444444444443</v>
      </c>
      <c r="H1276" s="1060">
        <v>6</v>
      </c>
      <c r="I1276" s="1060">
        <v>3</v>
      </c>
      <c r="J1276" s="1169">
        <f t="shared" si="263"/>
        <v>50</v>
      </c>
      <c r="K1276" s="1085">
        <f t="shared" si="281"/>
        <v>114</v>
      </c>
      <c r="L1276" s="1085">
        <f t="shared" si="282"/>
        <v>78</v>
      </c>
      <c r="M1276" s="1170">
        <f t="shared" si="264"/>
        <v>68.421052631578945</v>
      </c>
    </row>
    <row r="1277" spans="1:13" ht="15">
      <c r="A1277" s="510"/>
      <c r="C1277" s="925" t="s">
        <v>2357</v>
      </c>
      <c r="D1277" s="963" t="s">
        <v>4359</v>
      </c>
      <c r="E1277" s="1030">
        <v>15</v>
      </c>
      <c r="F1277" s="1030"/>
      <c r="G1277" s="1169">
        <f t="shared" si="262"/>
        <v>0</v>
      </c>
      <c r="H1277" s="1060">
        <v>1</v>
      </c>
      <c r="I1277" s="1060">
        <v>3</v>
      </c>
      <c r="J1277" s="1169">
        <f t="shared" si="263"/>
        <v>300</v>
      </c>
      <c r="K1277" s="1085">
        <f t="shared" si="281"/>
        <v>16</v>
      </c>
      <c r="L1277" s="1085">
        <f t="shared" si="282"/>
        <v>3</v>
      </c>
      <c r="M1277" s="1170">
        <f t="shared" si="264"/>
        <v>18.75</v>
      </c>
    </row>
    <row r="1278" spans="1:13" ht="15">
      <c r="A1278" s="510"/>
      <c r="C1278" s="925" t="s">
        <v>1970</v>
      </c>
      <c r="D1278" s="963" t="s">
        <v>3966</v>
      </c>
      <c r="E1278" s="1030">
        <v>254</v>
      </c>
      <c r="F1278" s="1030">
        <v>156</v>
      </c>
      <c r="G1278" s="1169">
        <f t="shared" si="262"/>
        <v>61.417322834645674</v>
      </c>
      <c r="H1278" s="1030">
        <v>2</v>
      </c>
      <c r="I1278" s="1030">
        <v>2</v>
      </c>
      <c r="J1278" s="1169">
        <f t="shared" si="263"/>
        <v>100</v>
      </c>
      <c r="K1278" s="1085">
        <f t="shared" si="281"/>
        <v>256</v>
      </c>
      <c r="L1278" s="1085">
        <f t="shared" si="282"/>
        <v>158</v>
      </c>
      <c r="M1278" s="1170">
        <f t="shared" si="264"/>
        <v>61.71875</v>
      </c>
    </row>
    <row r="1279" spans="1:13" ht="15">
      <c r="A1279" s="510"/>
      <c r="C1279" s="925" t="s">
        <v>1760</v>
      </c>
      <c r="D1279" s="940" t="s">
        <v>3755</v>
      </c>
      <c r="E1279" s="1030">
        <v>15</v>
      </c>
      <c r="F1279" s="1030">
        <v>7</v>
      </c>
      <c r="G1279" s="1169">
        <f t="shared" si="262"/>
        <v>46.666666666666664</v>
      </c>
      <c r="H1279" s="1030">
        <v>396</v>
      </c>
      <c r="I1279" s="1030">
        <v>319</v>
      </c>
      <c r="J1279" s="1169">
        <f t="shared" si="263"/>
        <v>80.555555555555557</v>
      </c>
      <c r="K1279" s="1085">
        <f t="shared" si="281"/>
        <v>411</v>
      </c>
      <c r="L1279" s="1085">
        <f t="shared" si="282"/>
        <v>326</v>
      </c>
      <c r="M1279" s="1170">
        <f t="shared" si="264"/>
        <v>79.318734793187346</v>
      </c>
    </row>
    <row r="1280" spans="1:13" ht="15">
      <c r="A1280" s="510"/>
      <c r="C1280" s="925" t="s">
        <v>2037</v>
      </c>
      <c r="D1280" s="963" t="s">
        <v>4041</v>
      </c>
      <c r="E1280" s="1030">
        <v>8</v>
      </c>
      <c r="F1280" s="1030">
        <v>5</v>
      </c>
      <c r="G1280" s="1169">
        <f t="shared" si="262"/>
        <v>62.5</v>
      </c>
      <c r="H1280" s="1060">
        <v>1</v>
      </c>
      <c r="I1280" s="1060">
        <v>5</v>
      </c>
      <c r="J1280" s="1169">
        <f t="shared" si="263"/>
        <v>500</v>
      </c>
      <c r="K1280" s="1085">
        <f t="shared" si="281"/>
        <v>9</v>
      </c>
      <c r="L1280" s="1085">
        <f t="shared" si="282"/>
        <v>10</v>
      </c>
      <c r="M1280" s="1170">
        <f t="shared" si="264"/>
        <v>111.11111111111111</v>
      </c>
    </row>
    <row r="1281" spans="1:13" ht="15">
      <c r="A1281" s="510"/>
      <c r="C1281" s="925" t="s">
        <v>2038</v>
      </c>
      <c r="D1281" s="963" t="s">
        <v>4042</v>
      </c>
      <c r="E1281" s="1030"/>
      <c r="F1281" s="1030"/>
      <c r="G1281" s="1169" t="e">
        <f t="shared" si="262"/>
        <v>#DIV/0!</v>
      </c>
      <c r="H1281" s="1060"/>
      <c r="I1281" s="1060"/>
      <c r="J1281" s="1169" t="e">
        <f t="shared" si="263"/>
        <v>#DIV/0!</v>
      </c>
      <c r="K1281" s="1085">
        <f t="shared" si="281"/>
        <v>0</v>
      </c>
      <c r="L1281" s="1085">
        <f t="shared" si="282"/>
        <v>0</v>
      </c>
      <c r="M1281" s="1170" t="e">
        <f t="shared" si="264"/>
        <v>#DIV/0!</v>
      </c>
    </row>
    <row r="1282" spans="1:13" ht="15">
      <c r="A1282" s="510"/>
      <c r="C1282" s="925" t="s">
        <v>2358</v>
      </c>
      <c r="D1282" s="963" t="s">
        <v>5270</v>
      </c>
      <c r="E1282" s="1030"/>
      <c r="F1282" s="1030">
        <v>1</v>
      </c>
      <c r="G1282" s="1169" t="e">
        <f t="shared" ref="G1282:G1345" si="283">SUM(F1282/E1282*100)</f>
        <v>#DIV/0!</v>
      </c>
      <c r="H1282" s="1060"/>
      <c r="I1282" s="1060"/>
      <c r="J1282" s="1169" t="e">
        <f t="shared" ref="J1282:J1345" si="284">SUM(I1282/H1282*100)</f>
        <v>#DIV/0!</v>
      </c>
      <c r="K1282" s="1085">
        <f t="shared" si="281"/>
        <v>0</v>
      </c>
      <c r="L1282" s="1085">
        <f t="shared" si="282"/>
        <v>1</v>
      </c>
      <c r="M1282" s="1170" t="e">
        <f t="shared" ref="M1282:M1345" si="285">SUM(L1282/K1282*100)</f>
        <v>#DIV/0!</v>
      </c>
    </row>
    <row r="1283" spans="1:13" ht="26.25">
      <c r="A1283" s="510"/>
      <c r="C1283" s="925" t="s">
        <v>2359</v>
      </c>
      <c r="D1283" s="963" t="s">
        <v>4360</v>
      </c>
      <c r="E1283" s="1030"/>
      <c r="F1283" s="1030"/>
      <c r="G1283" s="1169" t="e">
        <f t="shared" si="283"/>
        <v>#DIV/0!</v>
      </c>
      <c r="H1283" s="1060"/>
      <c r="I1283" s="1060"/>
      <c r="J1283" s="1169" t="e">
        <f t="shared" si="284"/>
        <v>#DIV/0!</v>
      </c>
      <c r="K1283" s="1085">
        <f t="shared" si="281"/>
        <v>0</v>
      </c>
      <c r="L1283" s="1085">
        <f t="shared" si="282"/>
        <v>0</v>
      </c>
      <c r="M1283" s="1170" t="e">
        <f t="shared" si="285"/>
        <v>#DIV/0!</v>
      </c>
    </row>
    <row r="1284" spans="1:13" ht="15">
      <c r="A1284" s="510"/>
      <c r="C1284" s="925" t="s">
        <v>2360</v>
      </c>
      <c r="D1284" s="963" t="s">
        <v>4361</v>
      </c>
      <c r="E1284" s="1030">
        <v>5</v>
      </c>
      <c r="F1284" s="1030">
        <v>3</v>
      </c>
      <c r="G1284" s="1169">
        <f t="shared" si="283"/>
        <v>60</v>
      </c>
      <c r="H1284" s="1060"/>
      <c r="I1284" s="1060"/>
      <c r="J1284" s="1169" t="e">
        <f t="shared" si="284"/>
        <v>#DIV/0!</v>
      </c>
      <c r="K1284" s="1085">
        <f t="shared" si="281"/>
        <v>5</v>
      </c>
      <c r="L1284" s="1085">
        <f t="shared" si="282"/>
        <v>3</v>
      </c>
      <c r="M1284" s="1170">
        <f t="shared" si="285"/>
        <v>60</v>
      </c>
    </row>
    <row r="1285" spans="1:13" ht="15">
      <c r="A1285" s="510"/>
      <c r="C1285" s="925" t="s">
        <v>2361</v>
      </c>
      <c r="D1285" s="963" t="s">
        <v>4362</v>
      </c>
      <c r="E1285" s="1030">
        <v>2</v>
      </c>
      <c r="F1285" s="1030">
        <v>3</v>
      </c>
      <c r="G1285" s="1169">
        <f t="shared" si="283"/>
        <v>150</v>
      </c>
      <c r="H1285" s="1060">
        <v>2</v>
      </c>
      <c r="I1285" s="1060"/>
      <c r="J1285" s="1169">
        <f t="shared" si="284"/>
        <v>0</v>
      </c>
      <c r="K1285" s="1085">
        <f t="shared" si="281"/>
        <v>4</v>
      </c>
      <c r="L1285" s="1085">
        <f t="shared" si="282"/>
        <v>3</v>
      </c>
      <c r="M1285" s="1170">
        <f t="shared" si="285"/>
        <v>75</v>
      </c>
    </row>
    <row r="1286" spans="1:13" ht="26.25">
      <c r="A1286" s="510"/>
      <c r="C1286" s="925" t="s">
        <v>2362</v>
      </c>
      <c r="D1286" s="963" t="s">
        <v>4363</v>
      </c>
      <c r="E1286" s="1030"/>
      <c r="F1286" s="1030"/>
      <c r="G1286" s="1169" t="e">
        <f t="shared" si="283"/>
        <v>#DIV/0!</v>
      </c>
      <c r="H1286" s="1060"/>
      <c r="I1286" s="1060">
        <v>2</v>
      </c>
      <c r="J1286" s="1169" t="e">
        <f t="shared" si="284"/>
        <v>#DIV/0!</v>
      </c>
      <c r="K1286" s="1085">
        <f t="shared" si="281"/>
        <v>0</v>
      </c>
      <c r="L1286" s="1085">
        <f t="shared" si="282"/>
        <v>2</v>
      </c>
      <c r="M1286" s="1170" t="e">
        <f t="shared" si="285"/>
        <v>#DIV/0!</v>
      </c>
    </row>
    <row r="1287" spans="1:13" ht="26.25">
      <c r="A1287" s="510"/>
      <c r="C1287" s="925" t="s">
        <v>2363</v>
      </c>
      <c r="D1287" s="963" t="s">
        <v>4364</v>
      </c>
      <c r="E1287" s="1030"/>
      <c r="F1287" s="1030"/>
      <c r="G1287" s="1169" t="e">
        <f t="shared" si="283"/>
        <v>#DIV/0!</v>
      </c>
      <c r="H1287" s="1060"/>
      <c r="I1287" s="1060"/>
      <c r="J1287" s="1169" t="e">
        <f t="shared" si="284"/>
        <v>#DIV/0!</v>
      </c>
      <c r="K1287" s="1085">
        <f t="shared" si="281"/>
        <v>0</v>
      </c>
      <c r="L1287" s="1085">
        <f t="shared" si="282"/>
        <v>0</v>
      </c>
      <c r="M1287" s="1170" t="e">
        <f t="shared" si="285"/>
        <v>#DIV/0!</v>
      </c>
    </row>
    <row r="1288" spans="1:13" ht="15">
      <c r="A1288" s="510"/>
      <c r="C1288" s="925" t="s">
        <v>1903</v>
      </c>
      <c r="D1288" s="963" t="s">
        <v>3901</v>
      </c>
      <c r="E1288" s="1030"/>
      <c r="F1288" s="1030"/>
      <c r="G1288" s="1169" t="e">
        <f t="shared" si="283"/>
        <v>#DIV/0!</v>
      </c>
      <c r="H1288" s="1060"/>
      <c r="I1288" s="1060"/>
      <c r="J1288" s="1169" t="e">
        <f t="shared" si="284"/>
        <v>#DIV/0!</v>
      </c>
      <c r="K1288" s="1085">
        <f t="shared" si="281"/>
        <v>0</v>
      </c>
      <c r="L1288" s="1085">
        <f t="shared" si="282"/>
        <v>0</v>
      </c>
      <c r="M1288" s="1170" t="e">
        <f t="shared" si="285"/>
        <v>#DIV/0!</v>
      </c>
    </row>
    <row r="1289" spans="1:13" ht="15">
      <c r="A1289" s="510"/>
      <c r="C1289" s="925" t="s">
        <v>1971</v>
      </c>
      <c r="D1289" s="945" t="s">
        <v>3967</v>
      </c>
      <c r="E1289" s="1030">
        <v>10</v>
      </c>
      <c r="F1289" s="1030">
        <v>11</v>
      </c>
      <c r="G1289" s="1169">
        <f t="shared" si="283"/>
        <v>110.00000000000001</v>
      </c>
      <c r="H1289" s="1030">
        <v>123</v>
      </c>
      <c r="I1289" s="1030">
        <v>84</v>
      </c>
      <c r="J1289" s="1169">
        <f t="shared" si="284"/>
        <v>68.292682926829272</v>
      </c>
      <c r="K1289" s="1085">
        <f t="shared" si="281"/>
        <v>133</v>
      </c>
      <c r="L1289" s="1085">
        <f t="shared" si="282"/>
        <v>95</v>
      </c>
      <c r="M1289" s="1170">
        <f t="shared" si="285"/>
        <v>71.428571428571431</v>
      </c>
    </row>
    <row r="1290" spans="1:13" ht="15">
      <c r="A1290" s="510"/>
      <c r="C1290" s="925" t="s">
        <v>1884</v>
      </c>
      <c r="D1290" s="963" t="s">
        <v>3884</v>
      </c>
      <c r="E1290" s="1030"/>
      <c r="F1290" s="1030"/>
      <c r="G1290" s="1169" t="e">
        <f t="shared" si="283"/>
        <v>#DIV/0!</v>
      </c>
      <c r="H1290" s="1030">
        <v>48</v>
      </c>
      <c r="I1290" s="1030">
        <v>113</v>
      </c>
      <c r="J1290" s="1169">
        <f t="shared" si="284"/>
        <v>235.41666666666666</v>
      </c>
      <c r="K1290" s="1085">
        <f t="shared" si="281"/>
        <v>48</v>
      </c>
      <c r="L1290" s="1085">
        <f t="shared" si="282"/>
        <v>113</v>
      </c>
      <c r="M1290" s="1170">
        <f t="shared" si="285"/>
        <v>235.41666666666666</v>
      </c>
    </row>
    <row r="1291" spans="1:13" ht="15">
      <c r="A1291" s="510"/>
      <c r="C1291" s="925" t="s">
        <v>1761</v>
      </c>
      <c r="D1291" s="933" t="s">
        <v>3751</v>
      </c>
      <c r="E1291" s="1030">
        <v>1</v>
      </c>
      <c r="F1291" s="1030"/>
      <c r="G1291" s="1169">
        <f t="shared" si="283"/>
        <v>0</v>
      </c>
      <c r="H1291" s="1030">
        <v>290</v>
      </c>
      <c r="I1291" s="1030">
        <v>251</v>
      </c>
      <c r="J1291" s="1169">
        <f t="shared" si="284"/>
        <v>86.551724137931032</v>
      </c>
      <c r="K1291" s="1085">
        <f t="shared" si="281"/>
        <v>291</v>
      </c>
      <c r="L1291" s="1085">
        <f t="shared" si="282"/>
        <v>251</v>
      </c>
      <c r="M1291" s="1170">
        <f t="shared" si="285"/>
        <v>86.254295532646054</v>
      </c>
    </row>
    <row r="1292" spans="1:13" ht="15">
      <c r="A1292" s="510"/>
      <c r="C1292" s="925" t="s">
        <v>2364</v>
      </c>
      <c r="D1292" s="963" t="s">
        <v>4365</v>
      </c>
      <c r="E1292" s="1030">
        <v>97</v>
      </c>
      <c r="F1292" s="1030">
        <v>70</v>
      </c>
      <c r="G1292" s="1169">
        <f t="shared" si="283"/>
        <v>72.164948453608247</v>
      </c>
      <c r="H1292" s="1030">
        <v>5</v>
      </c>
      <c r="I1292" s="1030">
        <v>2</v>
      </c>
      <c r="J1292" s="1169">
        <f t="shared" si="284"/>
        <v>40</v>
      </c>
      <c r="K1292" s="1085">
        <f t="shared" si="281"/>
        <v>102</v>
      </c>
      <c r="L1292" s="1085">
        <f t="shared" si="282"/>
        <v>72</v>
      </c>
      <c r="M1292" s="1170">
        <f t="shared" si="285"/>
        <v>70.588235294117652</v>
      </c>
    </row>
    <row r="1293" spans="1:13" ht="15">
      <c r="A1293" s="510"/>
      <c r="C1293" s="925" t="s">
        <v>1845</v>
      </c>
      <c r="D1293" s="940" t="s">
        <v>3841</v>
      </c>
      <c r="E1293" s="1030">
        <v>3</v>
      </c>
      <c r="F1293" s="1030">
        <v>1</v>
      </c>
      <c r="G1293" s="1169">
        <f t="shared" si="283"/>
        <v>33.333333333333329</v>
      </c>
      <c r="H1293" s="1030">
        <v>72</v>
      </c>
      <c r="I1293" s="1030">
        <v>38</v>
      </c>
      <c r="J1293" s="1169">
        <f t="shared" si="284"/>
        <v>52.777777777777779</v>
      </c>
      <c r="K1293" s="1085">
        <f t="shared" si="281"/>
        <v>75</v>
      </c>
      <c r="L1293" s="1085">
        <f t="shared" si="282"/>
        <v>39</v>
      </c>
      <c r="M1293" s="1170">
        <f t="shared" si="285"/>
        <v>52</v>
      </c>
    </row>
    <row r="1294" spans="1:13" ht="15">
      <c r="A1294" s="510"/>
      <c r="C1294" s="925" t="s">
        <v>1871</v>
      </c>
      <c r="D1294" s="963" t="s">
        <v>3871</v>
      </c>
      <c r="E1294" s="1030">
        <v>42</v>
      </c>
      <c r="F1294" s="1030">
        <v>30</v>
      </c>
      <c r="G1294" s="1169">
        <f t="shared" si="283"/>
        <v>71.428571428571431</v>
      </c>
      <c r="H1294" s="1030">
        <v>301</v>
      </c>
      <c r="I1294" s="1030">
        <v>196</v>
      </c>
      <c r="J1294" s="1169">
        <f t="shared" si="284"/>
        <v>65.116279069767444</v>
      </c>
      <c r="K1294" s="1085">
        <f t="shared" si="281"/>
        <v>343</v>
      </c>
      <c r="L1294" s="1085">
        <f t="shared" si="282"/>
        <v>226</v>
      </c>
      <c r="M1294" s="1170">
        <f t="shared" si="285"/>
        <v>65.889212827988345</v>
      </c>
    </row>
    <row r="1295" spans="1:13" ht="15">
      <c r="A1295" s="510"/>
      <c r="C1295" s="925" t="s">
        <v>1872</v>
      </c>
      <c r="D1295" s="963" t="s">
        <v>3872</v>
      </c>
      <c r="E1295" s="1030">
        <v>186</v>
      </c>
      <c r="F1295" s="1030">
        <v>116</v>
      </c>
      <c r="G1295" s="1169">
        <f t="shared" si="283"/>
        <v>62.365591397849464</v>
      </c>
      <c r="H1295" s="1030"/>
      <c r="I1295" s="1030"/>
      <c r="J1295" s="1169" t="e">
        <f t="shared" si="284"/>
        <v>#DIV/0!</v>
      </c>
      <c r="K1295" s="1085">
        <f t="shared" si="281"/>
        <v>186</v>
      </c>
      <c r="L1295" s="1085">
        <f t="shared" si="282"/>
        <v>116</v>
      </c>
      <c r="M1295" s="1170">
        <f t="shared" si="285"/>
        <v>62.365591397849464</v>
      </c>
    </row>
    <row r="1296" spans="1:13" ht="15">
      <c r="A1296" s="510"/>
      <c r="C1296" s="925" t="s">
        <v>1873</v>
      </c>
      <c r="D1296" s="963" t="s">
        <v>3873</v>
      </c>
      <c r="E1296" s="1030">
        <v>1</v>
      </c>
      <c r="F1296" s="1030"/>
      <c r="G1296" s="1169">
        <f t="shared" si="283"/>
        <v>0</v>
      </c>
      <c r="H1296" s="1030">
        <v>730</v>
      </c>
      <c r="I1296" s="1030">
        <v>441</v>
      </c>
      <c r="J1296" s="1169">
        <f t="shared" si="284"/>
        <v>60.410958904109592</v>
      </c>
      <c r="K1296" s="1085">
        <f t="shared" si="281"/>
        <v>731</v>
      </c>
      <c r="L1296" s="1085">
        <f t="shared" si="282"/>
        <v>441</v>
      </c>
      <c r="M1296" s="1170">
        <f t="shared" si="285"/>
        <v>60.328317373461019</v>
      </c>
    </row>
    <row r="1297" spans="1:13" ht="25.5">
      <c r="A1297" s="510"/>
      <c r="C1297" s="925" t="s">
        <v>2067</v>
      </c>
      <c r="D1297" s="1038" t="s">
        <v>4072</v>
      </c>
      <c r="E1297" s="1030">
        <v>1</v>
      </c>
      <c r="F1297" s="1030"/>
      <c r="G1297" s="1169">
        <f t="shared" si="283"/>
        <v>0</v>
      </c>
      <c r="H1297" s="1060"/>
      <c r="I1297" s="1060"/>
      <c r="J1297" s="1169" t="e">
        <f t="shared" si="284"/>
        <v>#DIV/0!</v>
      </c>
      <c r="K1297" s="1085">
        <f t="shared" ref="K1297:K1328" si="286">E1297+H1297</f>
        <v>1</v>
      </c>
      <c r="L1297" s="1085">
        <f t="shared" ref="L1297:L1328" si="287">F1297+I1297</f>
        <v>0</v>
      </c>
      <c r="M1297" s="1170">
        <f t="shared" si="285"/>
        <v>0</v>
      </c>
    </row>
    <row r="1298" spans="1:13" ht="26.25">
      <c r="A1298" s="510"/>
      <c r="C1298" s="925" t="s">
        <v>2042</v>
      </c>
      <c r="D1298" s="933" t="s">
        <v>4046</v>
      </c>
      <c r="E1298" s="1030">
        <v>1</v>
      </c>
      <c r="F1298" s="1030">
        <v>2</v>
      </c>
      <c r="G1298" s="1169">
        <f t="shared" si="283"/>
        <v>200</v>
      </c>
      <c r="H1298" s="1030"/>
      <c r="I1298" s="1030"/>
      <c r="J1298" s="1169" t="e">
        <f t="shared" si="284"/>
        <v>#DIV/0!</v>
      </c>
      <c r="K1298" s="1085">
        <f t="shared" si="286"/>
        <v>1</v>
      </c>
      <c r="L1298" s="1085">
        <f t="shared" si="287"/>
        <v>2</v>
      </c>
      <c r="M1298" s="1170">
        <f t="shared" si="285"/>
        <v>200</v>
      </c>
    </row>
    <row r="1299" spans="1:13" ht="26.25">
      <c r="A1299" s="510"/>
      <c r="C1299" s="925" t="s">
        <v>1875</v>
      </c>
      <c r="D1299" s="963" t="s">
        <v>3875</v>
      </c>
      <c r="E1299" s="1030">
        <v>57</v>
      </c>
      <c r="F1299" s="1030">
        <v>40</v>
      </c>
      <c r="G1299" s="1169">
        <f t="shared" si="283"/>
        <v>70.175438596491219</v>
      </c>
      <c r="H1299" s="1030">
        <v>19</v>
      </c>
      <c r="I1299" s="1030">
        <v>1</v>
      </c>
      <c r="J1299" s="1169">
        <f t="shared" si="284"/>
        <v>5.2631578947368416</v>
      </c>
      <c r="K1299" s="1085">
        <f t="shared" si="286"/>
        <v>76</v>
      </c>
      <c r="L1299" s="1085">
        <f t="shared" si="287"/>
        <v>41</v>
      </c>
      <c r="M1299" s="1170">
        <f t="shared" si="285"/>
        <v>53.94736842105263</v>
      </c>
    </row>
    <row r="1300" spans="1:13" ht="15">
      <c r="A1300" s="510"/>
      <c r="C1300" s="925" t="s">
        <v>1977</v>
      </c>
      <c r="D1300" s="933" t="s">
        <v>3973</v>
      </c>
      <c r="E1300" s="1030">
        <v>1</v>
      </c>
      <c r="F1300" s="1030"/>
      <c r="G1300" s="1169">
        <f t="shared" si="283"/>
        <v>0</v>
      </c>
      <c r="H1300" s="1060"/>
      <c r="I1300" s="1060"/>
      <c r="J1300" s="1169" t="e">
        <f t="shared" si="284"/>
        <v>#DIV/0!</v>
      </c>
      <c r="K1300" s="1085">
        <f t="shared" si="286"/>
        <v>1</v>
      </c>
      <c r="L1300" s="1085">
        <f t="shared" si="287"/>
        <v>0</v>
      </c>
      <c r="M1300" s="1170">
        <f t="shared" si="285"/>
        <v>0</v>
      </c>
    </row>
    <row r="1301" spans="1:13" ht="26.25">
      <c r="A1301" s="510"/>
      <c r="C1301" s="925" t="s">
        <v>1876</v>
      </c>
      <c r="D1301" s="963" t="s">
        <v>3876</v>
      </c>
      <c r="E1301" s="1030">
        <v>117</v>
      </c>
      <c r="F1301" s="1030">
        <v>46</v>
      </c>
      <c r="G1301" s="1169">
        <f t="shared" si="283"/>
        <v>39.316239316239319</v>
      </c>
      <c r="H1301" s="1030">
        <v>259</v>
      </c>
      <c r="I1301" s="1030">
        <v>130</v>
      </c>
      <c r="J1301" s="1169">
        <f t="shared" si="284"/>
        <v>50.19305019305019</v>
      </c>
      <c r="K1301" s="1085">
        <f t="shared" si="286"/>
        <v>376</v>
      </c>
      <c r="L1301" s="1085">
        <f t="shared" si="287"/>
        <v>176</v>
      </c>
      <c r="M1301" s="1170">
        <f t="shared" si="285"/>
        <v>46.808510638297875</v>
      </c>
    </row>
    <row r="1302" spans="1:13" ht="15">
      <c r="A1302" s="510"/>
      <c r="C1302" s="925" t="s">
        <v>1762</v>
      </c>
      <c r="D1302" s="963" t="s">
        <v>3744</v>
      </c>
      <c r="E1302" s="1030">
        <v>572</v>
      </c>
      <c r="F1302" s="1030">
        <v>502</v>
      </c>
      <c r="G1302" s="1169">
        <f t="shared" si="283"/>
        <v>87.76223776223776</v>
      </c>
      <c r="H1302" s="1030">
        <v>9429</v>
      </c>
      <c r="I1302" s="1030">
        <v>7831</v>
      </c>
      <c r="J1302" s="1169">
        <f t="shared" si="284"/>
        <v>83.052285502174144</v>
      </c>
      <c r="K1302" s="1085">
        <f t="shared" si="286"/>
        <v>10001</v>
      </c>
      <c r="L1302" s="1085">
        <f t="shared" si="287"/>
        <v>8333</v>
      </c>
      <c r="M1302" s="1170">
        <f t="shared" si="285"/>
        <v>83.321667833216679</v>
      </c>
    </row>
    <row r="1303" spans="1:13" ht="15">
      <c r="A1303" s="510"/>
      <c r="C1303" s="939" t="s">
        <v>1891</v>
      </c>
      <c r="D1303" s="963" t="s">
        <v>3891</v>
      </c>
      <c r="E1303" s="1030">
        <v>11</v>
      </c>
      <c r="F1303" s="1030">
        <v>7</v>
      </c>
      <c r="G1303" s="1169">
        <f t="shared" si="283"/>
        <v>63.636363636363633</v>
      </c>
      <c r="H1303" s="1030">
        <v>638</v>
      </c>
      <c r="I1303" s="1030">
        <v>546</v>
      </c>
      <c r="J1303" s="1169">
        <f t="shared" si="284"/>
        <v>85.579937304075244</v>
      </c>
      <c r="K1303" s="1085">
        <f t="shared" si="286"/>
        <v>649</v>
      </c>
      <c r="L1303" s="1085">
        <f t="shared" si="287"/>
        <v>553</v>
      </c>
      <c r="M1303" s="1170">
        <f t="shared" si="285"/>
        <v>85.208012326656387</v>
      </c>
    </row>
    <row r="1304" spans="1:13" ht="15">
      <c r="A1304" s="510"/>
      <c r="C1304" s="925" t="s">
        <v>1877</v>
      </c>
      <c r="D1304" s="963" t="s">
        <v>3877</v>
      </c>
      <c r="E1304" s="1030">
        <v>204</v>
      </c>
      <c r="F1304" s="1030">
        <v>118</v>
      </c>
      <c r="G1304" s="1169">
        <f t="shared" si="283"/>
        <v>57.843137254901968</v>
      </c>
      <c r="H1304" s="1030">
        <v>5470</v>
      </c>
      <c r="I1304" s="1030">
        <v>3738</v>
      </c>
      <c r="J1304" s="1169">
        <f t="shared" si="284"/>
        <v>68.336380255941492</v>
      </c>
      <c r="K1304" s="1085">
        <f t="shared" si="286"/>
        <v>5674</v>
      </c>
      <c r="L1304" s="1085">
        <f t="shared" si="287"/>
        <v>3856</v>
      </c>
      <c r="M1304" s="1170">
        <f t="shared" si="285"/>
        <v>67.959111737751144</v>
      </c>
    </row>
    <row r="1305" spans="1:13" ht="15">
      <c r="A1305" s="510"/>
      <c r="C1305" s="925" t="s">
        <v>1878</v>
      </c>
      <c r="D1305" s="963" t="s">
        <v>3878</v>
      </c>
      <c r="E1305" s="1030">
        <v>752</v>
      </c>
      <c r="F1305" s="1030">
        <v>593</v>
      </c>
      <c r="G1305" s="1169">
        <f t="shared" si="283"/>
        <v>78.856382978723403</v>
      </c>
      <c r="H1305" s="1030">
        <v>9049</v>
      </c>
      <c r="I1305" s="1030">
        <v>6691</v>
      </c>
      <c r="J1305" s="1169">
        <f t="shared" si="284"/>
        <v>73.941872030058576</v>
      </c>
      <c r="K1305" s="1085">
        <f t="shared" si="286"/>
        <v>9801</v>
      </c>
      <c r="L1305" s="1085">
        <f t="shared" si="287"/>
        <v>7284</v>
      </c>
      <c r="M1305" s="1170">
        <f t="shared" si="285"/>
        <v>74.318947046219776</v>
      </c>
    </row>
    <row r="1306" spans="1:13" ht="26.25">
      <c r="A1306" s="510"/>
      <c r="C1306" s="925" t="s">
        <v>1763</v>
      </c>
      <c r="D1306" s="954" t="s">
        <v>3745</v>
      </c>
      <c r="E1306" s="1030">
        <v>554</v>
      </c>
      <c r="F1306" s="1030">
        <v>425</v>
      </c>
      <c r="G1306" s="1169">
        <f t="shared" si="283"/>
        <v>76.714801444043317</v>
      </c>
      <c r="H1306" s="1030">
        <v>8965</v>
      </c>
      <c r="I1306" s="1030">
        <v>7985</v>
      </c>
      <c r="J1306" s="1169">
        <f t="shared" si="284"/>
        <v>89.068600111544896</v>
      </c>
      <c r="K1306" s="1085">
        <f t="shared" si="286"/>
        <v>9519</v>
      </c>
      <c r="L1306" s="1085">
        <f t="shared" si="287"/>
        <v>8410</v>
      </c>
      <c r="M1306" s="1170">
        <f t="shared" si="285"/>
        <v>88.349616556360971</v>
      </c>
    </row>
    <row r="1307" spans="1:13" ht="15">
      <c r="A1307" s="510"/>
      <c r="C1307" s="925" t="s">
        <v>1764</v>
      </c>
      <c r="D1307" s="940" t="s">
        <v>3760</v>
      </c>
      <c r="E1307" s="1030">
        <v>90</v>
      </c>
      <c r="F1307" s="1030">
        <v>110</v>
      </c>
      <c r="G1307" s="1169">
        <f t="shared" si="283"/>
        <v>122.22222222222223</v>
      </c>
      <c r="H1307" s="1030">
        <v>4346</v>
      </c>
      <c r="I1307" s="1030">
        <v>3646</v>
      </c>
      <c r="J1307" s="1169">
        <f t="shared" si="284"/>
        <v>83.893235158766672</v>
      </c>
      <c r="K1307" s="1085">
        <f t="shared" si="286"/>
        <v>4436</v>
      </c>
      <c r="L1307" s="1085">
        <f t="shared" si="287"/>
        <v>3756</v>
      </c>
      <c r="M1307" s="1170">
        <f t="shared" si="285"/>
        <v>84.670874661857525</v>
      </c>
    </row>
    <row r="1308" spans="1:13" ht="15">
      <c r="A1308" s="510"/>
      <c r="C1308" s="925" t="s">
        <v>1893</v>
      </c>
      <c r="D1308" s="963" t="s">
        <v>3893</v>
      </c>
      <c r="E1308" s="1030"/>
      <c r="F1308" s="1030"/>
      <c r="G1308" s="1169" t="e">
        <f t="shared" si="283"/>
        <v>#DIV/0!</v>
      </c>
      <c r="H1308" s="1030"/>
      <c r="I1308" s="1030"/>
      <c r="J1308" s="1169" t="e">
        <f t="shared" si="284"/>
        <v>#DIV/0!</v>
      </c>
      <c r="K1308" s="1085">
        <f t="shared" si="286"/>
        <v>0</v>
      </c>
      <c r="L1308" s="1085">
        <f t="shared" si="287"/>
        <v>0</v>
      </c>
      <c r="M1308" s="1170" t="e">
        <f t="shared" si="285"/>
        <v>#DIV/0!</v>
      </c>
    </row>
    <row r="1309" spans="1:13" ht="15">
      <c r="A1309" s="510"/>
      <c r="C1309" s="925" t="s">
        <v>1894</v>
      </c>
      <c r="D1309" s="963" t="s">
        <v>5296</v>
      </c>
      <c r="E1309" s="1030"/>
      <c r="F1309" s="1030"/>
      <c r="G1309" s="1169" t="e">
        <f t="shared" si="283"/>
        <v>#DIV/0!</v>
      </c>
      <c r="H1309" s="1030">
        <v>569</v>
      </c>
      <c r="I1309" s="1030">
        <v>306</v>
      </c>
      <c r="J1309" s="1169">
        <f t="shared" si="284"/>
        <v>53.778558875219687</v>
      </c>
      <c r="K1309" s="1085">
        <f t="shared" si="286"/>
        <v>569</v>
      </c>
      <c r="L1309" s="1085">
        <f t="shared" si="287"/>
        <v>306</v>
      </c>
      <c r="M1309" s="1170">
        <f t="shared" si="285"/>
        <v>53.778558875219687</v>
      </c>
    </row>
    <row r="1310" spans="1:13" ht="26.25">
      <c r="A1310" s="510"/>
      <c r="C1310" s="925" t="s">
        <v>1766</v>
      </c>
      <c r="D1310" s="933" t="s">
        <v>3746</v>
      </c>
      <c r="E1310" s="1030">
        <v>5</v>
      </c>
      <c r="F1310" s="1030"/>
      <c r="G1310" s="1169">
        <f t="shared" si="283"/>
        <v>0</v>
      </c>
      <c r="H1310" s="1030">
        <v>2872</v>
      </c>
      <c r="I1310" s="1030">
        <v>2313</v>
      </c>
      <c r="J1310" s="1169">
        <f t="shared" si="284"/>
        <v>80.536211699164355</v>
      </c>
      <c r="K1310" s="1085">
        <f t="shared" si="286"/>
        <v>2877</v>
      </c>
      <c r="L1310" s="1085">
        <f t="shared" si="287"/>
        <v>2313</v>
      </c>
      <c r="M1310" s="1170">
        <f t="shared" si="285"/>
        <v>80.396246089676751</v>
      </c>
    </row>
    <row r="1311" spans="1:13" ht="15">
      <c r="A1311" s="510"/>
      <c r="C1311" s="925" t="s">
        <v>2325</v>
      </c>
      <c r="D1311" s="963" t="s">
        <v>4328</v>
      </c>
      <c r="E1311" s="1030"/>
      <c r="F1311" s="1030"/>
      <c r="G1311" s="1169" t="e">
        <f t="shared" si="283"/>
        <v>#DIV/0!</v>
      </c>
      <c r="H1311" s="1030"/>
      <c r="I1311" s="1030">
        <v>1</v>
      </c>
      <c r="J1311" s="1169" t="e">
        <f t="shared" si="284"/>
        <v>#DIV/0!</v>
      </c>
      <c r="K1311" s="1085">
        <f t="shared" si="286"/>
        <v>0</v>
      </c>
      <c r="L1311" s="1085">
        <f t="shared" si="287"/>
        <v>1</v>
      </c>
      <c r="M1311" s="1170" t="e">
        <f t="shared" si="285"/>
        <v>#DIV/0!</v>
      </c>
    </row>
    <row r="1312" spans="1:13" ht="15">
      <c r="A1312" s="510"/>
      <c r="C1312" s="925" t="s">
        <v>2365</v>
      </c>
      <c r="D1312" s="963" t="s">
        <v>4366</v>
      </c>
      <c r="E1312" s="1030"/>
      <c r="F1312" s="1030"/>
      <c r="G1312" s="1169" t="e">
        <f t="shared" si="283"/>
        <v>#DIV/0!</v>
      </c>
      <c r="H1312" s="1030">
        <v>1</v>
      </c>
      <c r="I1312" s="1030"/>
      <c r="J1312" s="1169">
        <f t="shared" si="284"/>
        <v>0</v>
      </c>
      <c r="K1312" s="1085">
        <f t="shared" si="286"/>
        <v>1</v>
      </c>
      <c r="L1312" s="1085">
        <f t="shared" si="287"/>
        <v>0</v>
      </c>
      <c r="M1312" s="1170">
        <f t="shared" si="285"/>
        <v>0</v>
      </c>
    </row>
    <row r="1313" spans="1:13" ht="15">
      <c r="A1313" s="510"/>
      <c r="C1313" s="925" t="s">
        <v>2209</v>
      </c>
      <c r="D1313" s="963" t="s">
        <v>4218</v>
      </c>
      <c r="E1313" s="1030"/>
      <c r="F1313" s="1030"/>
      <c r="G1313" s="1169" t="e">
        <f t="shared" si="283"/>
        <v>#DIV/0!</v>
      </c>
      <c r="H1313" s="1030"/>
      <c r="I1313" s="1030"/>
      <c r="J1313" s="1169" t="e">
        <f t="shared" si="284"/>
        <v>#DIV/0!</v>
      </c>
      <c r="K1313" s="1085">
        <f t="shared" si="286"/>
        <v>0</v>
      </c>
      <c r="L1313" s="1085">
        <f t="shared" si="287"/>
        <v>0</v>
      </c>
      <c r="M1313" s="1170" t="e">
        <f t="shared" si="285"/>
        <v>#DIV/0!</v>
      </c>
    </row>
    <row r="1314" spans="1:13" ht="15">
      <c r="A1314" s="510"/>
      <c r="C1314" s="925" t="s">
        <v>2366</v>
      </c>
      <c r="D1314" s="963" t="s">
        <v>4367</v>
      </c>
      <c r="E1314" s="1030"/>
      <c r="F1314" s="1030"/>
      <c r="G1314" s="1169" t="e">
        <f t="shared" si="283"/>
        <v>#DIV/0!</v>
      </c>
      <c r="H1314" s="1030"/>
      <c r="I1314" s="1030"/>
      <c r="J1314" s="1169" t="e">
        <f t="shared" si="284"/>
        <v>#DIV/0!</v>
      </c>
      <c r="K1314" s="1085">
        <f t="shared" si="286"/>
        <v>0</v>
      </c>
      <c r="L1314" s="1085">
        <f t="shared" si="287"/>
        <v>0</v>
      </c>
      <c r="M1314" s="1170" t="e">
        <f t="shared" si="285"/>
        <v>#DIV/0!</v>
      </c>
    </row>
    <row r="1315" spans="1:13" ht="15">
      <c r="A1315" s="510"/>
      <c r="C1315" s="925" t="s">
        <v>2367</v>
      </c>
      <c r="D1315" s="963" t="s">
        <v>4368</v>
      </c>
      <c r="E1315" s="1030"/>
      <c r="F1315" s="1030"/>
      <c r="G1315" s="1169" t="e">
        <f t="shared" si="283"/>
        <v>#DIV/0!</v>
      </c>
      <c r="H1315" s="1030"/>
      <c r="I1315" s="1030"/>
      <c r="J1315" s="1169" t="e">
        <f t="shared" si="284"/>
        <v>#DIV/0!</v>
      </c>
      <c r="K1315" s="1085">
        <f t="shared" si="286"/>
        <v>0</v>
      </c>
      <c r="L1315" s="1085">
        <f t="shared" si="287"/>
        <v>0</v>
      </c>
      <c r="M1315" s="1170" t="e">
        <f t="shared" si="285"/>
        <v>#DIV/0!</v>
      </c>
    </row>
    <row r="1316" spans="1:13" ht="26.25">
      <c r="A1316" s="510"/>
      <c r="C1316" s="925" t="s">
        <v>2368</v>
      </c>
      <c r="D1316" s="963" t="s">
        <v>4369</v>
      </c>
      <c r="E1316" s="1030"/>
      <c r="F1316" s="1030"/>
      <c r="G1316" s="1169" t="e">
        <f t="shared" si="283"/>
        <v>#DIV/0!</v>
      </c>
      <c r="H1316" s="1030"/>
      <c r="I1316" s="1030"/>
      <c r="J1316" s="1169" t="e">
        <f t="shared" si="284"/>
        <v>#DIV/0!</v>
      </c>
      <c r="K1316" s="1085">
        <f t="shared" si="286"/>
        <v>0</v>
      </c>
      <c r="L1316" s="1085">
        <f t="shared" si="287"/>
        <v>0</v>
      </c>
      <c r="M1316" s="1170" t="e">
        <f t="shared" si="285"/>
        <v>#DIV/0!</v>
      </c>
    </row>
    <row r="1317" spans="1:13" ht="15">
      <c r="A1317" s="510"/>
      <c r="C1317" s="925" t="s">
        <v>2369</v>
      </c>
      <c r="D1317" s="963" t="s">
        <v>4370</v>
      </c>
      <c r="E1317" s="1030"/>
      <c r="F1317" s="1030"/>
      <c r="G1317" s="1169" t="e">
        <f t="shared" si="283"/>
        <v>#DIV/0!</v>
      </c>
      <c r="H1317" s="1030"/>
      <c r="I1317" s="1030"/>
      <c r="J1317" s="1169" t="e">
        <f t="shared" si="284"/>
        <v>#DIV/0!</v>
      </c>
      <c r="K1317" s="1085">
        <f t="shared" si="286"/>
        <v>0</v>
      </c>
      <c r="L1317" s="1085">
        <f t="shared" si="287"/>
        <v>0</v>
      </c>
      <c r="M1317" s="1170" t="e">
        <f t="shared" si="285"/>
        <v>#DIV/0!</v>
      </c>
    </row>
    <row r="1318" spans="1:13" ht="15">
      <c r="A1318" s="510"/>
      <c r="C1318" s="925" t="s">
        <v>2370</v>
      </c>
      <c r="D1318" s="963" t="s">
        <v>4371</v>
      </c>
      <c r="E1318" s="1030"/>
      <c r="F1318" s="1030"/>
      <c r="G1318" s="1169" t="e">
        <f t="shared" si="283"/>
        <v>#DIV/0!</v>
      </c>
      <c r="H1318" s="1030">
        <v>10</v>
      </c>
      <c r="I1318" s="1030">
        <v>6</v>
      </c>
      <c r="J1318" s="1169">
        <f t="shared" si="284"/>
        <v>60</v>
      </c>
      <c r="K1318" s="1085">
        <f t="shared" si="286"/>
        <v>10</v>
      </c>
      <c r="L1318" s="1085">
        <f t="shared" si="287"/>
        <v>6</v>
      </c>
      <c r="M1318" s="1170">
        <f t="shared" si="285"/>
        <v>60</v>
      </c>
    </row>
    <row r="1319" spans="1:13" ht="15">
      <c r="A1319" s="510"/>
      <c r="C1319" s="925" t="s">
        <v>1879</v>
      </c>
      <c r="D1319" s="963" t="s">
        <v>3879</v>
      </c>
      <c r="E1319" s="1030"/>
      <c r="F1319" s="1030"/>
      <c r="G1319" s="1169" t="e">
        <f t="shared" si="283"/>
        <v>#DIV/0!</v>
      </c>
      <c r="H1319" s="1030">
        <v>5053</v>
      </c>
      <c r="I1319" s="1030">
        <v>3130</v>
      </c>
      <c r="J1319" s="1169">
        <f t="shared" si="284"/>
        <v>61.943399960419555</v>
      </c>
      <c r="K1319" s="1085">
        <f t="shared" si="286"/>
        <v>5053</v>
      </c>
      <c r="L1319" s="1085">
        <f t="shared" si="287"/>
        <v>3130</v>
      </c>
      <c r="M1319" s="1170">
        <f t="shared" si="285"/>
        <v>61.943399960419555</v>
      </c>
    </row>
    <row r="1320" spans="1:13" ht="15">
      <c r="A1320" s="510"/>
      <c r="C1320" s="925" t="s">
        <v>2371</v>
      </c>
      <c r="D1320" s="963" t="s">
        <v>4372</v>
      </c>
      <c r="E1320" s="1030"/>
      <c r="F1320" s="1030"/>
      <c r="G1320" s="1169" t="e">
        <f t="shared" si="283"/>
        <v>#DIV/0!</v>
      </c>
      <c r="H1320" s="1030">
        <v>1</v>
      </c>
      <c r="I1320" s="1030"/>
      <c r="J1320" s="1169">
        <f t="shared" si="284"/>
        <v>0</v>
      </c>
      <c r="K1320" s="1085">
        <f t="shared" si="286"/>
        <v>1</v>
      </c>
      <c r="L1320" s="1085">
        <f t="shared" si="287"/>
        <v>0</v>
      </c>
      <c r="M1320" s="1170">
        <f t="shared" si="285"/>
        <v>0</v>
      </c>
    </row>
    <row r="1321" spans="1:13" ht="15">
      <c r="A1321" s="510"/>
      <c r="C1321" s="925" t="s">
        <v>2372</v>
      </c>
      <c r="D1321" s="963" t="s">
        <v>4373</v>
      </c>
      <c r="E1321" s="1030">
        <v>14</v>
      </c>
      <c r="F1321" s="1030">
        <v>8</v>
      </c>
      <c r="G1321" s="1169">
        <f t="shared" si="283"/>
        <v>57.142857142857139</v>
      </c>
      <c r="H1321" s="1030">
        <v>3</v>
      </c>
      <c r="I1321" s="1030"/>
      <c r="J1321" s="1169">
        <f t="shared" si="284"/>
        <v>0</v>
      </c>
      <c r="K1321" s="1085">
        <f t="shared" si="286"/>
        <v>17</v>
      </c>
      <c r="L1321" s="1085">
        <f t="shared" si="287"/>
        <v>8</v>
      </c>
      <c r="M1321" s="1170">
        <f t="shared" si="285"/>
        <v>47.058823529411761</v>
      </c>
    </row>
    <row r="1322" spans="1:13" ht="15">
      <c r="A1322" s="510"/>
      <c r="C1322" s="925" t="s">
        <v>123</v>
      </c>
      <c r="D1322" s="963" t="s">
        <v>4143</v>
      </c>
      <c r="E1322" s="1030"/>
      <c r="F1322" s="1030"/>
      <c r="G1322" s="1169" t="e">
        <f t="shared" si="283"/>
        <v>#DIV/0!</v>
      </c>
      <c r="H1322" s="1030"/>
      <c r="I1322" s="1030"/>
      <c r="J1322" s="1169" t="e">
        <f t="shared" si="284"/>
        <v>#DIV/0!</v>
      </c>
      <c r="K1322" s="1085">
        <f t="shared" si="286"/>
        <v>0</v>
      </c>
      <c r="L1322" s="1085">
        <f t="shared" si="287"/>
        <v>0</v>
      </c>
      <c r="M1322" s="1170" t="e">
        <f t="shared" si="285"/>
        <v>#DIV/0!</v>
      </c>
    </row>
    <row r="1323" spans="1:13" ht="15">
      <c r="A1323" s="510"/>
      <c r="C1323" s="925" t="s">
        <v>2046</v>
      </c>
      <c r="D1323" s="963" t="s">
        <v>4051</v>
      </c>
      <c r="E1323" s="1030"/>
      <c r="F1323" s="1030"/>
      <c r="G1323" s="1169" t="e">
        <f t="shared" si="283"/>
        <v>#DIV/0!</v>
      </c>
      <c r="H1323" s="1030">
        <v>6</v>
      </c>
      <c r="I1323" s="1030">
        <v>7</v>
      </c>
      <c r="J1323" s="1169">
        <f t="shared" si="284"/>
        <v>116.66666666666667</v>
      </c>
      <c r="K1323" s="1085">
        <f t="shared" si="286"/>
        <v>6</v>
      </c>
      <c r="L1323" s="1085">
        <f t="shared" si="287"/>
        <v>7</v>
      </c>
      <c r="M1323" s="1170">
        <f t="shared" si="285"/>
        <v>116.66666666666667</v>
      </c>
    </row>
    <row r="1324" spans="1:13" ht="15">
      <c r="A1324" s="510"/>
      <c r="C1324" s="925" t="s">
        <v>2373</v>
      </c>
      <c r="D1324" s="963" t="s">
        <v>4374</v>
      </c>
      <c r="E1324" s="1030">
        <v>1</v>
      </c>
      <c r="F1324" s="1030">
        <v>1</v>
      </c>
      <c r="G1324" s="1169">
        <f t="shared" si="283"/>
        <v>100</v>
      </c>
      <c r="H1324" s="1030"/>
      <c r="I1324" s="1030"/>
      <c r="J1324" s="1169" t="e">
        <f t="shared" si="284"/>
        <v>#DIV/0!</v>
      </c>
      <c r="K1324" s="1085">
        <f t="shared" si="286"/>
        <v>1</v>
      </c>
      <c r="L1324" s="1085">
        <f t="shared" si="287"/>
        <v>1</v>
      </c>
      <c r="M1324" s="1170">
        <f t="shared" si="285"/>
        <v>100</v>
      </c>
    </row>
    <row r="1325" spans="1:13" ht="15">
      <c r="A1325" s="510"/>
      <c r="C1325" s="925" t="s">
        <v>2196</v>
      </c>
      <c r="D1325" s="963" t="s">
        <v>4206</v>
      </c>
      <c r="E1325" s="1030"/>
      <c r="F1325" s="1030"/>
      <c r="G1325" s="1169" t="e">
        <f t="shared" si="283"/>
        <v>#DIV/0!</v>
      </c>
      <c r="H1325" s="1030">
        <v>1</v>
      </c>
      <c r="I1325" s="1030">
        <v>1</v>
      </c>
      <c r="J1325" s="1169">
        <f t="shared" si="284"/>
        <v>100</v>
      </c>
      <c r="K1325" s="1085">
        <f t="shared" si="286"/>
        <v>1</v>
      </c>
      <c r="L1325" s="1085">
        <f t="shared" si="287"/>
        <v>1</v>
      </c>
      <c r="M1325" s="1170">
        <f t="shared" si="285"/>
        <v>100</v>
      </c>
    </row>
    <row r="1326" spans="1:13" ht="26.25">
      <c r="A1326" s="510"/>
      <c r="C1326" s="925" t="s">
        <v>1769</v>
      </c>
      <c r="D1326" s="938" t="s">
        <v>3752</v>
      </c>
      <c r="E1326" s="1030">
        <v>15</v>
      </c>
      <c r="F1326" s="1030">
        <v>6</v>
      </c>
      <c r="G1326" s="1169">
        <f t="shared" si="283"/>
        <v>40</v>
      </c>
      <c r="H1326" s="1030"/>
      <c r="I1326" s="1030">
        <v>2</v>
      </c>
      <c r="J1326" s="1169" t="e">
        <f t="shared" si="284"/>
        <v>#DIV/0!</v>
      </c>
      <c r="K1326" s="1085">
        <f t="shared" si="286"/>
        <v>15</v>
      </c>
      <c r="L1326" s="1085">
        <f t="shared" si="287"/>
        <v>8</v>
      </c>
      <c r="M1326" s="1170">
        <f t="shared" si="285"/>
        <v>53.333333333333336</v>
      </c>
    </row>
    <row r="1327" spans="1:13" ht="25.5">
      <c r="A1327" s="510"/>
      <c r="C1327" s="939" t="s">
        <v>1957</v>
      </c>
      <c r="D1327" s="966" t="s">
        <v>3953</v>
      </c>
      <c r="E1327" s="1030">
        <v>2</v>
      </c>
      <c r="F1327" s="1030">
        <v>8</v>
      </c>
      <c r="G1327" s="1169">
        <f t="shared" si="283"/>
        <v>400</v>
      </c>
      <c r="H1327" s="1030">
        <v>11</v>
      </c>
      <c r="I1327" s="1030">
        <v>5</v>
      </c>
      <c r="J1327" s="1169">
        <f t="shared" si="284"/>
        <v>45.454545454545453</v>
      </c>
      <c r="K1327" s="1085">
        <f t="shared" si="286"/>
        <v>13</v>
      </c>
      <c r="L1327" s="1085">
        <f t="shared" si="287"/>
        <v>13</v>
      </c>
      <c r="M1327" s="1170">
        <f t="shared" si="285"/>
        <v>100</v>
      </c>
    </row>
    <row r="1328" spans="1:13" ht="26.25">
      <c r="A1328" s="510"/>
      <c r="C1328" s="925" t="s">
        <v>1896</v>
      </c>
      <c r="D1328" s="963" t="s">
        <v>3894</v>
      </c>
      <c r="E1328" s="1030">
        <v>1</v>
      </c>
      <c r="F1328" s="1030">
        <v>1</v>
      </c>
      <c r="G1328" s="1169">
        <f t="shared" si="283"/>
        <v>100</v>
      </c>
      <c r="H1328" s="1030">
        <v>4</v>
      </c>
      <c r="I1328" s="1030">
        <v>3</v>
      </c>
      <c r="J1328" s="1169">
        <f t="shared" si="284"/>
        <v>75</v>
      </c>
      <c r="K1328" s="1085">
        <f t="shared" si="286"/>
        <v>5</v>
      </c>
      <c r="L1328" s="1085">
        <f t="shared" si="287"/>
        <v>4</v>
      </c>
      <c r="M1328" s="1170">
        <f t="shared" si="285"/>
        <v>80</v>
      </c>
    </row>
    <row r="1329" spans="1:13" ht="15">
      <c r="A1329" s="510"/>
      <c r="C1329" s="925" t="s">
        <v>1880</v>
      </c>
      <c r="D1329" s="963" t="s">
        <v>3880</v>
      </c>
      <c r="E1329" s="1030"/>
      <c r="F1329" s="1030">
        <v>2</v>
      </c>
      <c r="G1329" s="1169" t="e">
        <f t="shared" si="283"/>
        <v>#DIV/0!</v>
      </c>
      <c r="H1329" s="1030">
        <v>1429</v>
      </c>
      <c r="I1329" s="1030">
        <v>854</v>
      </c>
      <c r="J1329" s="1169">
        <f t="shared" si="284"/>
        <v>59.762071378586427</v>
      </c>
      <c r="K1329" s="1085">
        <f t="shared" ref="K1329:K1360" si="288">E1329+H1329</f>
        <v>1429</v>
      </c>
      <c r="L1329" s="1085">
        <f t="shared" ref="L1329:L1360" si="289">F1329+I1329</f>
        <v>856</v>
      </c>
      <c r="M1329" s="1170">
        <f t="shared" si="285"/>
        <v>59.902029391182644</v>
      </c>
    </row>
    <row r="1330" spans="1:13" ht="15">
      <c r="A1330" s="510"/>
      <c r="C1330" s="925" t="s">
        <v>2043</v>
      </c>
      <c r="D1330" s="963" t="s">
        <v>4047</v>
      </c>
      <c r="E1330" s="1030"/>
      <c r="F1330" s="1030"/>
      <c r="G1330" s="1169" t="e">
        <f t="shared" si="283"/>
        <v>#DIV/0!</v>
      </c>
      <c r="H1330" s="1030"/>
      <c r="I1330" s="1030"/>
      <c r="J1330" s="1169" t="e">
        <f t="shared" si="284"/>
        <v>#DIV/0!</v>
      </c>
      <c r="K1330" s="1085">
        <f t="shared" si="288"/>
        <v>0</v>
      </c>
      <c r="L1330" s="1085">
        <f t="shared" si="289"/>
        <v>0</v>
      </c>
      <c r="M1330" s="1170" t="e">
        <f t="shared" si="285"/>
        <v>#DIV/0!</v>
      </c>
    </row>
    <row r="1331" spans="1:13" ht="39">
      <c r="A1331" s="510"/>
      <c r="C1331" s="925" t="s">
        <v>2374</v>
      </c>
      <c r="D1331" s="963" t="s">
        <v>4375</v>
      </c>
      <c r="E1331" s="1030"/>
      <c r="F1331" s="1030"/>
      <c r="G1331" s="1169" t="e">
        <f t="shared" si="283"/>
        <v>#DIV/0!</v>
      </c>
      <c r="H1331" s="1030"/>
      <c r="I1331" s="1030"/>
      <c r="J1331" s="1169" t="e">
        <f t="shared" si="284"/>
        <v>#DIV/0!</v>
      </c>
      <c r="K1331" s="1085">
        <f t="shared" si="288"/>
        <v>0</v>
      </c>
      <c r="L1331" s="1085">
        <f t="shared" si="289"/>
        <v>0</v>
      </c>
      <c r="M1331" s="1170" t="e">
        <f t="shared" si="285"/>
        <v>#DIV/0!</v>
      </c>
    </row>
    <row r="1332" spans="1:13" ht="15">
      <c r="A1332" s="510"/>
      <c r="C1332" s="925" t="s">
        <v>1942</v>
      </c>
      <c r="D1332" s="963" t="s">
        <v>3937</v>
      </c>
      <c r="E1332" s="1030"/>
      <c r="F1332" s="1030"/>
      <c r="G1332" s="1169" t="e">
        <f t="shared" si="283"/>
        <v>#DIV/0!</v>
      </c>
      <c r="H1332" s="1030">
        <v>7</v>
      </c>
      <c r="I1332" s="1030">
        <v>5</v>
      </c>
      <c r="J1332" s="1169">
        <f t="shared" si="284"/>
        <v>71.428571428571431</v>
      </c>
      <c r="K1332" s="1085">
        <f t="shared" si="288"/>
        <v>7</v>
      </c>
      <c r="L1332" s="1085">
        <f t="shared" si="289"/>
        <v>5</v>
      </c>
      <c r="M1332" s="1170">
        <f t="shared" si="285"/>
        <v>71.428571428571431</v>
      </c>
    </row>
    <row r="1333" spans="1:13" ht="15">
      <c r="A1333" s="510"/>
      <c r="C1333" s="925" t="s">
        <v>1900</v>
      </c>
      <c r="D1333" s="963" t="s">
        <v>3898</v>
      </c>
      <c r="E1333" s="1030"/>
      <c r="F1333" s="1030"/>
      <c r="G1333" s="1169" t="e">
        <f t="shared" si="283"/>
        <v>#DIV/0!</v>
      </c>
      <c r="H1333" s="1030"/>
      <c r="I1333" s="1030"/>
      <c r="J1333" s="1169" t="e">
        <f t="shared" si="284"/>
        <v>#DIV/0!</v>
      </c>
      <c r="K1333" s="1085">
        <f t="shared" si="288"/>
        <v>0</v>
      </c>
      <c r="L1333" s="1085">
        <f t="shared" si="289"/>
        <v>0</v>
      </c>
      <c r="M1333" s="1170" t="e">
        <f t="shared" si="285"/>
        <v>#DIV/0!</v>
      </c>
    </row>
    <row r="1334" spans="1:13" ht="15">
      <c r="A1334" s="510"/>
      <c r="C1334" s="925" t="s">
        <v>1770</v>
      </c>
      <c r="D1334" s="956" t="s">
        <v>3747</v>
      </c>
      <c r="E1334" s="1030"/>
      <c r="F1334" s="1030"/>
      <c r="G1334" s="1169" t="e">
        <f t="shared" si="283"/>
        <v>#DIV/0!</v>
      </c>
      <c r="H1334" s="1030">
        <v>343</v>
      </c>
      <c r="I1334" s="1030">
        <v>217</v>
      </c>
      <c r="J1334" s="1169">
        <f t="shared" si="284"/>
        <v>63.265306122448983</v>
      </c>
      <c r="K1334" s="1085">
        <f t="shared" si="288"/>
        <v>343</v>
      </c>
      <c r="L1334" s="1085">
        <f t="shared" si="289"/>
        <v>217</v>
      </c>
      <c r="M1334" s="1170">
        <f t="shared" si="285"/>
        <v>63.265306122448983</v>
      </c>
    </row>
    <row r="1335" spans="1:13" ht="15">
      <c r="A1335" s="510"/>
      <c r="C1335" s="925" t="s">
        <v>1772</v>
      </c>
      <c r="D1335" s="956" t="s">
        <v>3748</v>
      </c>
      <c r="E1335" s="1030">
        <v>3</v>
      </c>
      <c r="F1335" s="1030"/>
      <c r="G1335" s="1169">
        <f t="shared" si="283"/>
        <v>0</v>
      </c>
      <c r="H1335" s="1030">
        <v>641</v>
      </c>
      <c r="I1335" s="1030">
        <v>550</v>
      </c>
      <c r="J1335" s="1169">
        <f t="shared" si="284"/>
        <v>85.803432137285498</v>
      </c>
      <c r="K1335" s="1085">
        <f t="shared" si="288"/>
        <v>644</v>
      </c>
      <c r="L1335" s="1085">
        <f t="shared" si="289"/>
        <v>550</v>
      </c>
      <c r="M1335" s="1170">
        <f t="shared" si="285"/>
        <v>85.403726708074529</v>
      </c>
    </row>
    <row r="1336" spans="1:13" ht="15">
      <c r="A1336" s="510"/>
      <c r="C1336" s="925" t="s">
        <v>1885</v>
      </c>
      <c r="D1336" s="963" t="s">
        <v>3885</v>
      </c>
      <c r="E1336" s="1030">
        <v>2</v>
      </c>
      <c r="F1336" s="1030"/>
      <c r="G1336" s="1169">
        <f t="shared" si="283"/>
        <v>0</v>
      </c>
      <c r="H1336" s="1030">
        <v>57</v>
      </c>
      <c r="I1336" s="1030">
        <v>53</v>
      </c>
      <c r="J1336" s="1169">
        <f t="shared" si="284"/>
        <v>92.982456140350877</v>
      </c>
      <c r="K1336" s="1085">
        <f t="shared" si="288"/>
        <v>59</v>
      </c>
      <c r="L1336" s="1085">
        <f t="shared" si="289"/>
        <v>53</v>
      </c>
      <c r="M1336" s="1170">
        <f t="shared" si="285"/>
        <v>89.830508474576277</v>
      </c>
    </row>
    <row r="1337" spans="1:13" ht="15">
      <c r="A1337" s="510"/>
      <c r="C1337" s="925" t="s">
        <v>2375</v>
      </c>
      <c r="D1337" s="963" t="s">
        <v>4376</v>
      </c>
      <c r="E1337" s="1030"/>
      <c r="F1337" s="1030"/>
      <c r="G1337" s="1169" t="e">
        <f t="shared" si="283"/>
        <v>#DIV/0!</v>
      </c>
      <c r="H1337" s="1030">
        <v>10</v>
      </c>
      <c r="I1337" s="1030">
        <v>3</v>
      </c>
      <c r="J1337" s="1169">
        <f t="shared" si="284"/>
        <v>30</v>
      </c>
      <c r="K1337" s="1085">
        <f t="shared" si="288"/>
        <v>10</v>
      </c>
      <c r="L1337" s="1085">
        <f t="shared" si="289"/>
        <v>3</v>
      </c>
      <c r="M1337" s="1170">
        <f t="shared" si="285"/>
        <v>30</v>
      </c>
    </row>
    <row r="1338" spans="1:13" ht="15">
      <c r="A1338" s="510"/>
      <c r="C1338" s="925" t="s">
        <v>2060</v>
      </c>
      <c r="D1338" s="945" t="s">
        <v>4065</v>
      </c>
      <c r="E1338" s="1030">
        <v>1</v>
      </c>
      <c r="F1338" s="1030"/>
      <c r="G1338" s="1169">
        <f t="shared" si="283"/>
        <v>0</v>
      </c>
      <c r="H1338" s="1030">
        <v>26</v>
      </c>
      <c r="I1338" s="1030">
        <v>20</v>
      </c>
      <c r="J1338" s="1169">
        <f t="shared" si="284"/>
        <v>76.923076923076934</v>
      </c>
      <c r="K1338" s="1085">
        <f t="shared" si="288"/>
        <v>27</v>
      </c>
      <c r="L1338" s="1085">
        <f t="shared" si="289"/>
        <v>20</v>
      </c>
      <c r="M1338" s="1170">
        <f t="shared" si="285"/>
        <v>74.074074074074076</v>
      </c>
    </row>
    <row r="1339" spans="1:13" ht="15">
      <c r="A1339" s="510"/>
      <c r="C1339" s="925" t="s">
        <v>1886</v>
      </c>
      <c r="D1339" s="963" t="s">
        <v>3886</v>
      </c>
      <c r="E1339" s="1030"/>
      <c r="F1339" s="1030"/>
      <c r="G1339" s="1169" t="e">
        <f t="shared" si="283"/>
        <v>#DIV/0!</v>
      </c>
      <c r="H1339" s="1030">
        <v>105</v>
      </c>
      <c r="I1339" s="1030">
        <v>30</v>
      </c>
      <c r="J1339" s="1169">
        <f t="shared" si="284"/>
        <v>28.571428571428569</v>
      </c>
      <c r="K1339" s="1085">
        <f t="shared" si="288"/>
        <v>105</v>
      </c>
      <c r="L1339" s="1085">
        <f t="shared" si="289"/>
        <v>30</v>
      </c>
      <c r="M1339" s="1170">
        <f t="shared" si="285"/>
        <v>28.571428571428569</v>
      </c>
    </row>
    <row r="1340" spans="1:13" ht="15">
      <c r="A1340" s="510"/>
      <c r="C1340" s="925" t="s">
        <v>1945</v>
      </c>
      <c r="D1340" s="963" t="s">
        <v>3940</v>
      </c>
      <c r="E1340" s="1030">
        <v>11</v>
      </c>
      <c r="F1340" s="1030">
        <v>7</v>
      </c>
      <c r="G1340" s="1169">
        <f t="shared" si="283"/>
        <v>63.636363636363633</v>
      </c>
      <c r="H1340" s="1030">
        <v>26</v>
      </c>
      <c r="I1340" s="1030">
        <v>13</v>
      </c>
      <c r="J1340" s="1169">
        <f t="shared" si="284"/>
        <v>50</v>
      </c>
      <c r="K1340" s="1085">
        <f t="shared" si="288"/>
        <v>37</v>
      </c>
      <c r="L1340" s="1085">
        <f t="shared" si="289"/>
        <v>20</v>
      </c>
      <c r="M1340" s="1170">
        <f t="shared" si="285"/>
        <v>54.054054054054056</v>
      </c>
    </row>
    <row r="1341" spans="1:13" ht="15">
      <c r="A1341" s="510"/>
      <c r="C1341" s="925" t="s">
        <v>1960</v>
      </c>
      <c r="D1341" s="945" t="s">
        <v>3956</v>
      </c>
      <c r="E1341" s="1030">
        <v>42</v>
      </c>
      <c r="F1341" s="1030">
        <v>35</v>
      </c>
      <c r="G1341" s="1169">
        <f t="shared" si="283"/>
        <v>83.333333333333343</v>
      </c>
      <c r="H1341" s="1030">
        <v>1611</v>
      </c>
      <c r="I1341" s="1030">
        <v>1335</v>
      </c>
      <c r="J1341" s="1169">
        <f t="shared" si="284"/>
        <v>82.86778398510242</v>
      </c>
      <c r="K1341" s="1085">
        <f t="shared" si="288"/>
        <v>1653</v>
      </c>
      <c r="L1341" s="1085">
        <f t="shared" si="289"/>
        <v>1370</v>
      </c>
      <c r="M1341" s="1170">
        <f t="shared" si="285"/>
        <v>82.879612825166362</v>
      </c>
    </row>
    <row r="1342" spans="1:13" ht="15">
      <c r="A1342" s="510"/>
      <c r="C1342" s="925" t="s">
        <v>1774</v>
      </c>
      <c r="D1342" s="940" t="s">
        <v>3756</v>
      </c>
      <c r="E1342" s="1030"/>
      <c r="F1342" s="1030"/>
      <c r="G1342" s="1169" t="e">
        <f t="shared" si="283"/>
        <v>#DIV/0!</v>
      </c>
      <c r="H1342" s="1030">
        <v>511</v>
      </c>
      <c r="I1342" s="1030">
        <v>332</v>
      </c>
      <c r="J1342" s="1169">
        <f t="shared" si="284"/>
        <v>64.970645792563602</v>
      </c>
      <c r="K1342" s="1085">
        <f t="shared" si="288"/>
        <v>511</v>
      </c>
      <c r="L1342" s="1085">
        <f t="shared" si="289"/>
        <v>332</v>
      </c>
      <c r="M1342" s="1170">
        <f t="shared" si="285"/>
        <v>64.970645792563602</v>
      </c>
    </row>
    <row r="1343" spans="1:13" ht="15">
      <c r="A1343" s="510"/>
      <c r="C1343" s="925" t="s">
        <v>1902</v>
      </c>
      <c r="D1343" s="1039" t="s">
        <v>3900</v>
      </c>
      <c r="E1343" s="1030"/>
      <c r="F1343" s="1030"/>
      <c r="G1343" s="1169" t="e">
        <f t="shared" si="283"/>
        <v>#DIV/0!</v>
      </c>
      <c r="H1343" s="1030"/>
      <c r="I1343" s="1030"/>
      <c r="J1343" s="1169" t="e">
        <f t="shared" si="284"/>
        <v>#DIV/0!</v>
      </c>
      <c r="K1343" s="1085">
        <f t="shared" si="288"/>
        <v>0</v>
      </c>
      <c r="L1343" s="1085">
        <f t="shared" si="289"/>
        <v>0</v>
      </c>
      <c r="M1343" s="1170" t="e">
        <f t="shared" si="285"/>
        <v>#DIV/0!</v>
      </c>
    </row>
    <row r="1344" spans="1:13" ht="15">
      <c r="A1344" s="510"/>
      <c r="C1344" s="925" t="s">
        <v>2376</v>
      </c>
      <c r="D1344" s="963" t="s">
        <v>4377</v>
      </c>
      <c r="E1344" s="1030"/>
      <c r="F1344" s="1030"/>
      <c r="G1344" s="1169" t="e">
        <f t="shared" si="283"/>
        <v>#DIV/0!</v>
      </c>
      <c r="H1344" s="1030"/>
      <c r="I1344" s="1030"/>
      <c r="J1344" s="1169" t="e">
        <f t="shared" si="284"/>
        <v>#DIV/0!</v>
      </c>
      <c r="K1344" s="1085">
        <f t="shared" si="288"/>
        <v>0</v>
      </c>
      <c r="L1344" s="1085">
        <f t="shared" si="289"/>
        <v>0</v>
      </c>
      <c r="M1344" s="1170" t="e">
        <f t="shared" si="285"/>
        <v>#DIV/0!</v>
      </c>
    </row>
    <row r="1345" spans="1:13" ht="15">
      <c r="A1345" s="510"/>
      <c r="C1345" s="925" t="s">
        <v>2065</v>
      </c>
      <c r="D1345" s="945" t="s">
        <v>4070</v>
      </c>
      <c r="E1345" s="1030"/>
      <c r="F1345" s="1030">
        <v>1</v>
      </c>
      <c r="G1345" s="1169" t="e">
        <f t="shared" si="283"/>
        <v>#DIV/0!</v>
      </c>
      <c r="H1345" s="1030"/>
      <c r="I1345" s="1030"/>
      <c r="J1345" s="1169" t="e">
        <f t="shared" si="284"/>
        <v>#DIV/0!</v>
      </c>
      <c r="K1345" s="1085">
        <f t="shared" si="288"/>
        <v>0</v>
      </c>
      <c r="L1345" s="1085">
        <f t="shared" si="289"/>
        <v>1</v>
      </c>
      <c r="M1345" s="1170" t="e">
        <f t="shared" si="285"/>
        <v>#DIV/0!</v>
      </c>
    </row>
    <row r="1346" spans="1:13" ht="15">
      <c r="A1346" s="510"/>
      <c r="C1346" s="925" t="s">
        <v>1775</v>
      </c>
      <c r="D1346" s="940" t="s">
        <v>3757</v>
      </c>
      <c r="E1346" s="1030"/>
      <c r="F1346" s="1030"/>
      <c r="G1346" s="1169" t="e">
        <f t="shared" ref="G1346:G1408" si="290">SUM(F1346/E1346*100)</f>
        <v>#DIV/0!</v>
      </c>
      <c r="H1346" s="1030">
        <v>166</v>
      </c>
      <c r="I1346" s="1030">
        <v>51</v>
      </c>
      <c r="J1346" s="1169">
        <f t="shared" ref="J1346:J1408" si="291">SUM(I1346/H1346*100)</f>
        <v>30.722891566265059</v>
      </c>
      <c r="K1346" s="1085">
        <f t="shared" si="288"/>
        <v>166</v>
      </c>
      <c r="L1346" s="1085">
        <f t="shared" si="289"/>
        <v>51</v>
      </c>
      <c r="M1346" s="1170">
        <f t="shared" ref="M1346:M1408" si="292">SUM(L1346/K1346*100)</f>
        <v>30.722891566265059</v>
      </c>
    </row>
    <row r="1347" spans="1:13" ht="15">
      <c r="A1347" s="510"/>
      <c r="C1347" s="925" t="s">
        <v>2051</v>
      </c>
      <c r="D1347" s="963" t="s">
        <v>4056</v>
      </c>
      <c r="E1347" s="1030"/>
      <c r="F1347" s="1030"/>
      <c r="G1347" s="1169" t="e">
        <f t="shared" si="290"/>
        <v>#DIV/0!</v>
      </c>
      <c r="H1347" s="1030">
        <v>99</v>
      </c>
      <c r="I1347" s="1030">
        <v>83</v>
      </c>
      <c r="J1347" s="1169">
        <f t="shared" si="291"/>
        <v>83.838383838383834</v>
      </c>
      <c r="K1347" s="1085">
        <f t="shared" si="288"/>
        <v>99</v>
      </c>
      <c r="L1347" s="1085">
        <f t="shared" si="289"/>
        <v>83</v>
      </c>
      <c r="M1347" s="1170">
        <f t="shared" si="292"/>
        <v>83.838383838383834</v>
      </c>
    </row>
    <row r="1348" spans="1:13" ht="15">
      <c r="A1348" s="510"/>
      <c r="C1348" s="925" t="s">
        <v>1768</v>
      </c>
      <c r="D1348" s="940" t="s">
        <v>3759</v>
      </c>
      <c r="E1348" s="1030"/>
      <c r="F1348" s="1030">
        <v>1</v>
      </c>
      <c r="G1348" s="1169" t="e">
        <f t="shared" si="290"/>
        <v>#DIV/0!</v>
      </c>
      <c r="H1348" s="1030"/>
      <c r="I1348" s="1030"/>
      <c r="J1348" s="1169" t="e">
        <f t="shared" si="291"/>
        <v>#DIV/0!</v>
      </c>
      <c r="K1348" s="1085">
        <f t="shared" si="288"/>
        <v>0</v>
      </c>
      <c r="L1348" s="1085">
        <f t="shared" si="289"/>
        <v>1</v>
      </c>
      <c r="M1348" s="1170" t="e">
        <f t="shared" si="292"/>
        <v>#DIV/0!</v>
      </c>
    </row>
    <row r="1349" spans="1:13" ht="15">
      <c r="A1349" s="510"/>
      <c r="C1349" s="925" t="s">
        <v>1892</v>
      </c>
      <c r="D1349" s="88" t="s">
        <v>3892</v>
      </c>
      <c r="E1349" s="1030">
        <v>1</v>
      </c>
      <c r="F1349" s="1030">
        <v>2</v>
      </c>
      <c r="G1349" s="1169">
        <f t="shared" si="290"/>
        <v>200</v>
      </c>
      <c r="H1349" s="1030">
        <v>650</v>
      </c>
      <c r="I1349" s="1030">
        <v>583</v>
      </c>
      <c r="J1349" s="1169">
        <f t="shared" si="291"/>
        <v>89.692307692307693</v>
      </c>
      <c r="K1349" s="1085">
        <f t="shared" si="288"/>
        <v>651</v>
      </c>
      <c r="L1349" s="1085">
        <f t="shared" si="289"/>
        <v>585</v>
      </c>
      <c r="M1349" s="1170">
        <f t="shared" si="292"/>
        <v>89.861751152073737</v>
      </c>
    </row>
    <row r="1350" spans="1:13" ht="15">
      <c r="A1350" s="510"/>
      <c r="C1350" s="925" t="s">
        <v>1773</v>
      </c>
      <c r="D1350" s="88" t="s">
        <v>3750</v>
      </c>
      <c r="E1350" s="1030"/>
      <c r="F1350" s="1030"/>
      <c r="G1350" s="1169" t="e">
        <f t="shared" si="290"/>
        <v>#DIV/0!</v>
      </c>
      <c r="H1350" s="1030">
        <v>41</v>
      </c>
      <c r="I1350" s="1030">
        <v>9</v>
      </c>
      <c r="J1350" s="1169">
        <f t="shared" si="291"/>
        <v>21.951219512195124</v>
      </c>
      <c r="K1350" s="1085">
        <f t="shared" si="288"/>
        <v>41</v>
      </c>
      <c r="L1350" s="1085">
        <f t="shared" si="289"/>
        <v>9</v>
      </c>
      <c r="M1350" s="1170">
        <f t="shared" si="292"/>
        <v>21.951219512195124</v>
      </c>
    </row>
    <row r="1351" spans="1:13" ht="15">
      <c r="A1351" s="510"/>
      <c r="C1351" s="925" t="s">
        <v>1765</v>
      </c>
      <c r="D1351" s="88" t="s">
        <v>3754</v>
      </c>
      <c r="E1351" s="1030"/>
      <c r="F1351" s="1030"/>
      <c r="G1351" s="1169" t="e">
        <f t="shared" si="290"/>
        <v>#DIV/0!</v>
      </c>
      <c r="H1351" s="1030">
        <v>177</v>
      </c>
      <c r="I1351" s="1030">
        <v>114</v>
      </c>
      <c r="J1351" s="1169">
        <f t="shared" si="291"/>
        <v>64.406779661016941</v>
      </c>
      <c r="K1351" s="1085">
        <f t="shared" si="288"/>
        <v>177</v>
      </c>
      <c r="L1351" s="1085">
        <f t="shared" si="289"/>
        <v>114</v>
      </c>
      <c r="M1351" s="1170">
        <f t="shared" si="292"/>
        <v>64.406779661016941</v>
      </c>
    </row>
    <row r="1352" spans="1:13" ht="15">
      <c r="A1352" s="510"/>
      <c r="C1352" s="939" t="s">
        <v>1921</v>
      </c>
      <c r="D1352" s="959" t="s">
        <v>5331</v>
      </c>
      <c r="E1352" s="1030"/>
      <c r="F1352" s="1030"/>
      <c r="G1352" s="1169" t="e">
        <f t="shared" si="290"/>
        <v>#DIV/0!</v>
      </c>
      <c r="H1352" s="1030">
        <v>532</v>
      </c>
      <c r="I1352" s="1030">
        <v>256</v>
      </c>
      <c r="J1352" s="1169">
        <f t="shared" si="291"/>
        <v>48.120300751879697</v>
      </c>
      <c r="K1352" s="1085">
        <f t="shared" si="288"/>
        <v>532</v>
      </c>
      <c r="L1352" s="1085">
        <f t="shared" si="289"/>
        <v>256</v>
      </c>
      <c r="M1352" s="1170">
        <f t="shared" si="292"/>
        <v>48.120300751879697</v>
      </c>
    </row>
    <row r="1353" spans="1:13" ht="26.25">
      <c r="A1353" s="510"/>
      <c r="C1353" s="925" t="s">
        <v>1767</v>
      </c>
      <c r="D1353" s="963" t="s">
        <v>3749</v>
      </c>
      <c r="E1353" s="1030">
        <v>3</v>
      </c>
      <c r="F1353" s="1030">
        <v>6</v>
      </c>
      <c r="G1353" s="1169">
        <f t="shared" si="290"/>
        <v>200</v>
      </c>
      <c r="H1353" s="1030">
        <v>11</v>
      </c>
      <c r="I1353" s="1030">
        <v>18</v>
      </c>
      <c r="J1353" s="1169">
        <f t="shared" si="291"/>
        <v>163.63636363636365</v>
      </c>
      <c r="K1353" s="1085">
        <f t="shared" si="288"/>
        <v>14</v>
      </c>
      <c r="L1353" s="1085">
        <f t="shared" si="289"/>
        <v>24</v>
      </c>
      <c r="M1353" s="1170">
        <f t="shared" si="292"/>
        <v>171.42857142857142</v>
      </c>
    </row>
    <row r="1354" spans="1:13" ht="15">
      <c r="A1354" s="510"/>
      <c r="C1354" s="925" t="s">
        <v>2377</v>
      </c>
      <c r="D1354" s="963" t="s">
        <v>4378</v>
      </c>
      <c r="E1354" s="1030"/>
      <c r="F1354" s="1030"/>
      <c r="G1354" s="1169" t="e">
        <f t="shared" si="290"/>
        <v>#DIV/0!</v>
      </c>
      <c r="H1354" s="1030"/>
      <c r="I1354" s="1030"/>
      <c r="J1354" s="1169" t="e">
        <f t="shared" si="291"/>
        <v>#DIV/0!</v>
      </c>
      <c r="K1354" s="1085">
        <f t="shared" si="288"/>
        <v>0</v>
      </c>
      <c r="L1354" s="1085">
        <f t="shared" si="289"/>
        <v>0</v>
      </c>
      <c r="M1354" s="1170" t="e">
        <f t="shared" si="292"/>
        <v>#DIV/0!</v>
      </c>
    </row>
    <row r="1355" spans="1:13" ht="15">
      <c r="A1355" s="510"/>
      <c r="C1355" s="925" t="s">
        <v>1922</v>
      </c>
      <c r="D1355" s="940" t="s">
        <v>3919</v>
      </c>
      <c r="E1355" s="1030">
        <v>15</v>
      </c>
      <c r="F1355" s="1030">
        <v>13</v>
      </c>
      <c r="G1355" s="1169">
        <f t="shared" si="290"/>
        <v>86.666666666666671</v>
      </c>
      <c r="H1355" s="1030">
        <v>1</v>
      </c>
      <c r="I1355" s="1030"/>
      <c r="J1355" s="1169">
        <f t="shared" si="291"/>
        <v>0</v>
      </c>
      <c r="K1355" s="1085">
        <f t="shared" si="288"/>
        <v>16</v>
      </c>
      <c r="L1355" s="1085">
        <f t="shared" si="289"/>
        <v>13</v>
      </c>
      <c r="M1355" s="1170">
        <f t="shared" si="292"/>
        <v>81.25</v>
      </c>
    </row>
    <row r="1356" spans="1:13" ht="15">
      <c r="A1356" s="510"/>
      <c r="C1356" s="925" t="s">
        <v>1820</v>
      </c>
      <c r="D1356" s="1035" t="s">
        <v>3816</v>
      </c>
      <c r="E1356" s="1030">
        <v>2</v>
      </c>
      <c r="F1356" s="1030">
        <v>2</v>
      </c>
      <c r="G1356" s="1169">
        <f t="shared" si="290"/>
        <v>100</v>
      </c>
      <c r="H1356" s="1030"/>
      <c r="I1356" s="1030"/>
      <c r="J1356" s="1169" t="e">
        <f t="shared" si="291"/>
        <v>#DIV/0!</v>
      </c>
      <c r="K1356" s="1085">
        <f t="shared" si="288"/>
        <v>2</v>
      </c>
      <c r="L1356" s="1085">
        <f t="shared" si="289"/>
        <v>2</v>
      </c>
      <c r="M1356" s="1170">
        <f t="shared" si="292"/>
        <v>100</v>
      </c>
    </row>
    <row r="1357" spans="1:13" ht="26.25">
      <c r="A1357" s="510"/>
      <c r="C1357" s="925" t="s">
        <v>2378</v>
      </c>
      <c r="D1357" s="963" t="s">
        <v>5310</v>
      </c>
      <c r="E1357" s="1030"/>
      <c r="F1357" s="1030"/>
      <c r="G1357" s="1169" t="e">
        <f t="shared" si="290"/>
        <v>#DIV/0!</v>
      </c>
      <c r="H1357" s="1030"/>
      <c r="I1357" s="1030"/>
      <c r="J1357" s="1169" t="e">
        <f t="shared" si="291"/>
        <v>#DIV/0!</v>
      </c>
      <c r="K1357" s="1085">
        <f t="shared" si="288"/>
        <v>0</v>
      </c>
      <c r="L1357" s="1085">
        <f t="shared" si="289"/>
        <v>0</v>
      </c>
      <c r="M1357" s="1170" t="e">
        <f t="shared" si="292"/>
        <v>#DIV/0!</v>
      </c>
    </row>
    <row r="1358" spans="1:13" ht="15">
      <c r="A1358" s="510"/>
      <c r="C1358" s="925" t="s">
        <v>131</v>
      </c>
      <c r="D1358" s="963" t="s">
        <v>4038</v>
      </c>
      <c r="E1358" s="1030"/>
      <c r="F1358" s="1030"/>
      <c r="G1358" s="1169" t="e">
        <f t="shared" si="290"/>
        <v>#DIV/0!</v>
      </c>
      <c r="H1358" s="1030"/>
      <c r="I1358" s="1030"/>
      <c r="J1358" s="1169" t="e">
        <f t="shared" si="291"/>
        <v>#DIV/0!</v>
      </c>
      <c r="K1358" s="1085">
        <f t="shared" si="288"/>
        <v>0</v>
      </c>
      <c r="L1358" s="1085">
        <f t="shared" si="289"/>
        <v>0</v>
      </c>
      <c r="M1358" s="1170" t="e">
        <f t="shared" si="292"/>
        <v>#DIV/0!</v>
      </c>
    </row>
    <row r="1359" spans="1:13" ht="15">
      <c r="A1359" s="510"/>
      <c r="C1359" s="925" t="s">
        <v>1771</v>
      </c>
      <c r="D1359" s="940" t="s">
        <v>3753</v>
      </c>
      <c r="E1359" s="1030"/>
      <c r="F1359" s="1030"/>
      <c r="G1359" s="1169" t="e">
        <f t="shared" si="290"/>
        <v>#DIV/0!</v>
      </c>
      <c r="H1359" s="1030">
        <v>1</v>
      </c>
      <c r="I1359" s="1030"/>
      <c r="J1359" s="1169">
        <f t="shared" si="291"/>
        <v>0</v>
      </c>
      <c r="K1359" s="1085">
        <f t="shared" si="288"/>
        <v>1</v>
      </c>
      <c r="L1359" s="1085">
        <f t="shared" si="289"/>
        <v>0</v>
      </c>
      <c r="M1359" s="1170">
        <f t="shared" si="292"/>
        <v>0</v>
      </c>
    </row>
    <row r="1360" spans="1:13" ht="15">
      <c r="A1360" s="510"/>
      <c r="C1360" s="925" t="s">
        <v>1969</v>
      </c>
      <c r="D1360" s="945" t="s">
        <v>3965</v>
      </c>
      <c r="E1360" s="1030"/>
      <c r="F1360" s="1030"/>
      <c r="G1360" s="1169" t="e">
        <f t="shared" si="290"/>
        <v>#DIV/0!</v>
      </c>
      <c r="H1360" s="1030"/>
      <c r="I1360" s="1030"/>
      <c r="J1360" s="1169" t="e">
        <f t="shared" si="291"/>
        <v>#DIV/0!</v>
      </c>
      <c r="K1360" s="1085">
        <f t="shared" si="288"/>
        <v>0</v>
      </c>
      <c r="L1360" s="1085">
        <f t="shared" si="289"/>
        <v>0</v>
      </c>
      <c r="M1360" s="1170" t="e">
        <f t="shared" si="292"/>
        <v>#DIV/0!</v>
      </c>
    </row>
    <row r="1361" spans="1:13" ht="15">
      <c r="A1361" s="510"/>
      <c r="C1361" s="925" t="s">
        <v>2255</v>
      </c>
      <c r="D1361" s="963" t="s">
        <v>4263</v>
      </c>
      <c r="E1361" s="1030">
        <v>3</v>
      </c>
      <c r="F1361" s="1030">
        <v>1</v>
      </c>
      <c r="G1361" s="1169">
        <f t="shared" si="290"/>
        <v>33.333333333333329</v>
      </c>
      <c r="H1361" s="1030"/>
      <c r="I1361" s="1030"/>
      <c r="J1361" s="1169" t="e">
        <f t="shared" si="291"/>
        <v>#DIV/0!</v>
      </c>
      <c r="K1361" s="1085">
        <f t="shared" ref="K1361:K1392" si="293">E1361+H1361</f>
        <v>3</v>
      </c>
      <c r="L1361" s="1085">
        <f t="shared" ref="L1361:L1392" si="294">F1361+I1361</f>
        <v>1</v>
      </c>
      <c r="M1361" s="1170">
        <f t="shared" si="292"/>
        <v>33.333333333333329</v>
      </c>
    </row>
    <row r="1362" spans="1:13" ht="15">
      <c r="A1362" s="510"/>
      <c r="C1362" s="925" t="s">
        <v>2379</v>
      </c>
      <c r="D1362" s="963" t="s">
        <v>4379</v>
      </c>
      <c r="E1362" s="1030"/>
      <c r="F1362" s="1030"/>
      <c r="G1362" s="1169" t="e">
        <f t="shared" si="290"/>
        <v>#DIV/0!</v>
      </c>
      <c r="H1362" s="1030"/>
      <c r="I1362" s="1030"/>
      <c r="J1362" s="1169" t="e">
        <f t="shared" si="291"/>
        <v>#DIV/0!</v>
      </c>
      <c r="K1362" s="1085">
        <f t="shared" si="293"/>
        <v>0</v>
      </c>
      <c r="L1362" s="1085">
        <f t="shared" si="294"/>
        <v>0</v>
      </c>
      <c r="M1362" s="1170" t="e">
        <f t="shared" si="292"/>
        <v>#DIV/0!</v>
      </c>
    </row>
    <row r="1363" spans="1:13" ht="15">
      <c r="A1363" s="510"/>
      <c r="C1363" s="925" t="s">
        <v>1924</v>
      </c>
      <c r="D1363" s="940" t="s">
        <v>3921</v>
      </c>
      <c r="E1363" s="1030"/>
      <c r="F1363" s="1030"/>
      <c r="G1363" s="1169" t="e">
        <f t="shared" si="290"/>
        <v>#DIV/0!</v>
      </c>
      <c r="H1363" s="1030"/>
      <c r="I1363" s="1030"/>
      <c r="J1363" s="1169" t="e">
        <f t="shared" si="291"/>
        <v>#DIV/0!</v>
      </c>
      <c r="K1363" s="1085">
        <f t="shared" si="293"/>
        <v>0</v>
      </c>
      <c r="L1363" s="1085">
        <f t="shared" si="294"/>
        <v>0</v>
      </c>
      <c r="M1363" s="1170" t="e">
        <f t="shared" si="292"/>
        <v>#DIV/0!</v>
      </c>
    </row>
    <row r="1364" spans="1:13" ht="15">
      <c r="A1364" s="510"/>
      <c r="C1364" s="925" t="s">
        <v>1917</v>
      </c>
      <c r="D1364" s="940" t="s">
        <v>3915</v>
      </c>
      <c r="E1364" s="1030"/>
      <c r="F1364" s="1030"/>
      <c r="G1364" s="1169" t="e">
        <f t="shared" si="290"/>
        <v>#DIV/0!</v>
      </c>
      <c r="H1364" s="1030">
        <v>5</v>
      </c>
      <c r="I1364" s="1030">
        <v>2</v>
      </c>
      <c r="J1364" s="1169">
        <f t="shared" si="291"/>
        <v>40</v>
      </c>
      <c r="K1364" s="1085">
        <f t="shared" si="293"/>
        <v>5</v>
      </c>
      <c r="L1364" s="1085">
        <f t="shared" si="294"/>
        <v>2</v>
      </c>
      <c r="M1364" s="1170">
        <f t="shared" si="292"/>
        <v>40</v>
      </c>
    </row>
    <row r="1365" spans="1:13" ht="15">
      <c r="A1365" s="510"/>
      <c r="C1365" s="925" t="s">
        <v>2041</v>
      </c>
      <c r="D1365" s="933" t="s">
        <v>4045</v>
      </c>
      <c r="E1365" s="1030"/>
      <c r="F1365" s="1030"/>
      <c r="G1365" s="1169" t="e">
        <f t="shared" si="290"/>
        <v>#DIV/0!</v>
      </c>
      <c r="H1365" s="1030">
        <v>35</v>
      </c>
      <c r="I1365" s="1030">
        <v>25</v>
      </c>
      <c r="J1365" s="1169">
        <f t="shared" si="291"/>
        <v>71.428571428571431</v>
      </c>
      <c r="K1365" s="1085">
        <f t="shared" si="293"/>
        <v>35</v>
      </c>
      <c r="L1365" s="1085">
        <f t="shared" si="294"/>
        <v>25</v>
      </c>
      <c r="M1365" s="1170">
        <f t="shared" si="292"/>
        <v>71.428571428571431</v>
      </c>
    </row>
    <row r="1366" spans="1:13" ht="26.25">
      <c r="A1366" s="510"/>
      <c r="C1366" s="925" t="s">
        <v>2380</v>
      </c>
      <c r="D1366" s="963" t="s">
        <v>4380</v>
      </c>
      <c r="E1366" s="1030"/>
      <c r="F1366" s="1030"/>
      <c r="G1366" s="1169" t="e">
        <f t="shared" si="290"/>
        <v>#DIV/0!</v>
      </c>
      <c r="H1366" s="1030"/>
      <c r="I1366" s="1030"/>
      <c r="J1366" s="1169" t="e">
        <f t="shared" si="291"/>
        <v>#DIV/0!</v>
      </c>
      <c r="K1366" s="1085">
        <f t="shared" si="293"/>
        <v>0</v>
      </c>
      <c r="L1366" s="1085">
        <f t="shared" si="294"/>
        <v>0</v>
      </c>
      <c r="M1366" s="1170" t="e">
        <f t="shared" si="292"/>
        <v>#DIV/0!</v>
      </c>
    </row>
    <row r="1367" spans="1:13" ht="15">
      <c r="A1367" s="510"/>
      <c r="C1367" s="925" t="s">
        <v>1930</v>
      </c>
      <c r="D1367" s="963" t="s">
        <v>3926</v>
      </c>
      <c r="E1367" s="1030"/>
      <c r="F1367" s="1030"/>
      <c r="G1367" s="1169" t="e">
        <f t="shared" si="290"/>
        <v>#DIV/0!</v>
      </c>
      <c r="H1367" s="1030"/>
      <c r="I1367" s="1030"/>
      <c r="J1367" s="1169" t="e">
        <f t="shared" si="291"/>
        <v>#DIV/0!</v>
      </c>
      <c r="K1367" s="1085">
        <f t="shared" si="293"/>
        <v>0</v>
      </c>
      <c r="L1367" s="1085">
        <f t="shared" si="294"/>
        <v>0</v>
      </c>
      <c r="M1367" s="1170" t="e">
        <f t="shared" si="292"/>
        <v>#DIV/0!</v>
      </c>
    </row>
    <row r="1368" spans="1:13" ht="15">
      <c r="A1368" s="510"/>
      <c r="C1368" s="88" t="s">
        <v>2088</v>
      </c>
      <c r="D1368" s="963" t="s">
        <v>4092</v>
      </c>
      <c r="E1368" s="1030"/>
      <c r="F1368" s="1030"/>
      <c r="G1368" s="1169" t="e">
        <f t="shared" si="290"/>
        <v>#DIV/0!</v>
      </c>
      <c r="H1368" s="1030">
        <v>1</v>
      </c>
      <c r="I1368" s="1030"/>
      <c r="J1368" s="1169">
        <f t="shared" si="291"/>
        <v>0</v>
      </c>
      <c r="K1368" s="1085">
        <f t="shared" si="293"/>
        <v>1</v>
      </c>
      <c r="L1368" s="1085">
        <f t="shared" si="294"/>
        <v>0</v>
      </c>
      <c r="M1368" s="1170">
        <f t="shared" si="292"/>
        <v>0</v>
      </c>
    </row>
    <row r="1369" spans="1:13" ht="15">
      <c r="A1369" s="510"/>
      <c r="C1369" s="88" t="s">
        <v>1892</v>
      </c>
      <c r="D1369" s="88" t="s">
        <v>3892</v>
      </c>
      <c r="E1369" s="1030"/>
      <c r="F1369" s="1030"/>
      <c r="G1369" s="1169" t="e">
        <f t="shared" si="290"/>
        <v>#DIV/0!</v>
      </c>
      <c r="H1369" s="1030"/>
      <c r="I1369" s="1030"/>
      <c r="J1369" s="1169" t="e">
        <f t="shared" si="291"/>
        <v>#DIV/0!</v>
      </c>
      <c r="K1369" s="1085">
        <f t="shared" si="293"/>
        <v>0</v>
      </c>
      <c r="L1369" s="1085">
        <f t="shared" si="294"/>
        <v>0</v>
      </c>
      <c r="M1369" s="1170" t="e">
        <f t="shared" si="292"/>
        <v>#DIV/0!</v>
      </c>
    </row>
    <row r="1370" spans="1:13" ht="15">
      <c r="A1370" s="510"/>
      <c r="C1370" s="925" t="s">
        <v>2213</v>
      </c>
      <c r="D1370" s="963" t="s">
        <v>4222</v>
      </c>
      <c r="E1370" s="1030">
        <v>94</v>
      </c>
      <c r="F1370" s="1030">
        <v>54</v>
      </c>
      <c r="G1370" s="1169">
        <f t="shared" si="290"/>
        <v>57.446808510638306</v>
      </c>
      <c r="H1370" s="1030">
        <v>9</v>
      </c>
      <c r="I1370" s="1030"/>
      <c r="J1370" s="1169">
        <f t="shared" si="291"/>
        <v>0</v>
      </c>
      <c r="K1370" s="1085">
        <f t="shared" si="293"/>
        <v>103</v>
      </c>
      <c r="L1370" s="1085">
        <f t="shared" si="294"/>
        <v>54</v>
      </c>
      <c r="M1370" s="1170">
        <f t="shared" si="292"/>
        <v>52.427184466019419</v>
      </c>
    </row>
    <row r="1371" spans="1:13" ht="15">
      <c r="A1371" s="510"/>
      <c r="C1371" s="925" t="s">
        <v>1849</v>
      </c>
      <c r="D1371" s="940" t="s">
        <v>3846</v>
      </c>
      <c r="E1371" s="1030">
        <v>8</v>
      </c>
      <c r="F1371" s="1030">
        <v>4</v>
      </c>
      <c r="G1371" s="1169">
        <f t="shared" si="290"/>
        <v>50</v>
      </c>
      <c r="H1371" s="1030">
        <v>1</v>
      </c>
      <c r="I1371" s="1030"/>
      <c r="J1371" s="1169">
        <f t="shared" si="291"/>
        <v>0</v>
      </c>
      <c r="K1371" s="1085">
        <f t="shared" si="293"/>
        <v>9</v>
      </c>
      <c r="L1371" s="1085">
        <f t="shared" si="294"/>
        <v>4</v>
      </c>
      <c r="M1371" s="1170">
        <f t="shared" si="292"/>
        <v>44.444444444444443</v>
      </c>
    </row>
    <row r="1372" spans="1:13" ht="15">
      <c r="A1372" s="510"/>
      <c r="C1372" s="925" t="s">
        <v>1909</v>
      </c>
      <c r="D1372" s="938" t="s">
        <v>3907</v>
      </c>
      <c r="E1372" s="1030">
        <v>12</v>
      </c>
      <c r="F1372" s="1030">
        <v>9</v>
      </c>
      <c r="G1372" s="1169">
        <f t="shared" si="290"/>
        <v>75</v>
      </c>
      <c r="H1372" s="1030">
        <v>1</v>
      </c>
      <c r="I1372" s="1030"/>
      <c r="J1372" s="1169">
        <f t="shared" si="291"/>
        <v>0</v>
      </c>
      <c r="K1372" s="1085">
        <f t="shared" si="293"/>
        <v>13</v>
      </c>
      <c r="L1372" s="1085">
        <f t="shared" si="294"/>
        <v>9</v>
      </c>
      <c r="M1372" s="1170">
        <f t="shared" si="292"/>
        <v>69.230769230769226</v>
      </c>
    </row>
    <row r="1373" spans="1:13" ht="15">
      <c r="A1373" s="510"/>
      <c r="C1373" s="925" t="s">
        <v>2381</v>
      </c>
      <c r="D1373" s="963" t="s">
        <v>4381</v>
      </c>
      <c r="E1373" s="1030"/>
      <c r="F1373" s="1030"/>
      <c r="G1373" s="1169" t="e">
        <f t="shared" si="290"/>
        <v>#DIV/0!</v>
      </c>
      <c r="H1373" s="1030"/>
      <c r="I1373" s="1030"/>
      <c r="J1373" s="1169" t="e">
        <f t="shared" si="291"/>
        <v>#DIV/0!</v>
      </c>
      <c r="K1373" s="1085">
        <f t="shared" si="293"/>
        <v>0</v>
      </c>
      <c r="L1373" s="1085">
        <f t="shared" si="294"/>
        <v>0</v>
      </c>
      <c r="M1373" s="1170" t="e">
        <f t="shared" si="292"/>
        <v>#DIV/0!</v>
      </c>
    </row>
    <row r="1374" spans="1:13" ht="26.25">
      <c r="A1374" s="510"/>
      <c r="C1374" s="925" t="s">
        <v>1842</v>
      </c>
      <c r="D1374" s="940" t="s">
        <v>3838</v>
      </c>
      <c r="E1374" s="1030"/>
      <c r="F1374" s="1030"/>
      <c r="G1374" s="1169" t="e">
        <f t="shared" si="290"/>
        <v>#DIV/0!</v>
      </c>
      <c r="H1374" s="1030"/>
      <c r="I1374" s="1030"/>
      <c r="J1374" s="1169" t="e">
        <f t="shared" si="291"/>
        <v>#DIV/0!</v>
      </c>
      <c r="K1374" s="1085">
        <f t="shared" si="293"/>
        <v>0</v>
      </c>
      <c r="L1374" s="1085">
        <f t="shared" si="294"/>
        <v>0</v>
      </c>
      <c r="M1374" s="1170" t="e">
        <f t="shared" si="292"/>
        <v>#DIV/0!</v>
      </c>
    </row>
    <row r="1375" spans="1:13" ht="26.25">
      <c r="A1375" s="510"/>
      <c r="C1375" s="925" t="s">
        <v>2382</v>
      </c>
      <c r="D1375" s="963" t="s">
        <v>4382</v>
      </c>
      <c r="E1375" s="1030"/>
      <c r="F1375" s="1030"/>
      <c r="G1375" s="1169" t="e">
        <f t="shared" si="290"/>
        <v>#DIV/0!</v>
      </c>
      <c r="H1375" s="1030"/>
      <c r="I1375" s="1030"/>
      <c r="J1375" s="1169" t="e">
        <f t="shared" si="291"/>
        <v>#DIV/0!</v>
      </c>
      <c r="K1375" s="1085">
        <f t="shared" si="293"/>
        <v>0</v>
      </c>
      <c r="L1375" s="1085">
        <f t="shared" si="294"/>
        <v>0</v>
      </c>
      <c r="M1375" s="1170" t="e">
        <f t="shared" si="292"/>
        <v>#DIV/0!</v>
      </c>
    </row>
    <row r="1376" spans="1:13" ht="26.25">
      <c r="A1376" s="510"/>
      <c r="C1376" s="925" t="s">
        <v>2383</v>
      </c>
      <c r="D1376" s="963" t="s">
        <v>4383</v>
      </c>
      <c r="E1376" s="1030">
        <v>1</v>
      </c>
      <c r="F1376" s="1030">
        <v>1</v>
      </c>
      <c r="G1376" s="1169">
        <f t="shared" si="290"/>
        <v>100</v>
      </c>
      <c r="H1376" s="1030"/>
      <c r="I1376" s="1030"/>
      <c r="J1376" s="1169" t="e">
        <f t="shared" si="291"/>
        <v>#DIV/0!</v>
      </c>
      <c r="K1376" s="1085">
        <f t="shared" si="293"/>
        <v>1</v>
      </c>
      <c r="L1376" s="1085">
        <f t="shared" si="294"/>
        <v>1</v>
      </c>
      <c r="M1376" s="1170">
        <f t="shared" si="292"/>
        <v>100</v>
      </c>
    </row>
    <row r="1377" spans="1:13" ht="15">
      <c r="A1377" s="510"/>
      <c r="C1377" s="925" t="s">
        <v>2211</v>
      </c>
      <c r="D1377" s="963" t="s">
        <v>4220</v>
      </c>
      <c r="E1377" s="1030"/>
      <c r="F1377" s="1030"/>
      <c r="G1377" s="1169" t="e">
        <f t="shared" si="290"/>
        <v>#DIV/0!</v>
      </c>
      <c r="H1377" s="1030"/>
      <c r="I1377" s="1030"/>
      <c r="J1377" s="1169" t="e">
        <f t="shared" si="291"/>
        <v>#DIV/0!</v>
      </c>
      <c r="K1377" s="1085">
        <f t="shared" si="293"/>
        <v>0</v>
      </c>
      <c r="L1377" s="1085">
        <f t="shared" si="294"/>
        <v>0</v>
      </c>
      <c r="M1377" s="1170" t="e">
        <f t="shared" si="292"/>
        <v>#DIV/0!</v>
      </c>
    </row>
    <row r="1378" spans="1:13" ht="15">
      <c r="A1378" s="510"/>
      <c r="C1378" s="925" t="s">
        <v>2384</v>
      </c>
      <c r="D1378" s="963" t="s">
        <v>4384</v>
      </c>
      <c r="E1378" s="1030"/>
      <c r="F1378" s="1030"/>
      <c r="G1378" s="1169" t="e">
        <f t="shared" si="290"/>
        <v>#DIV/0!</v>
      </c>
      <c r="H1378" s="1030"/>
      <c r="I1378" s="1030"/>
      <c r="J1378" s="1169" t="e">
        <f t="shared" si="291"/>
        <v>#DIV/0!</v>
      </c>
      <c r="K1378" s="1085">
        <f t="shared" si="293"/>
        <v>0</v>
      </c>
      <c r="L1378" s="1085">
        <f t="shared" si="294"/>
        <v>0</v>
      </c>
      <c r="M1378" s="1170" t="e">
        <f t="shared" si="292"/>
        <v>#DIV/0!</v>
      </c>
    </row>
    <row r="1379" spans="1:13" ht="15">
      <c r="A1379" s="510"/>
      <c r="C1379" s="925" t="s">
        <v>2239</v>
      </c>
      <c r="D1379" s="963" t="s">
        <v>4247</v>
      </c>
      <c r="E1379" s="1030">
        <v>8</v>
      </c>
      <c r="F1379" s="1030">
        <v>5</v>
      </c>
      <c r="G1379" s="1169">
        <f t="shared" si="290"/>
        <v>62.5</v>
      </c>
      <c r="H1379" s="1030">
        <v>1</v>
      </c>
      <c r="I1379" s="1030"/>
      <c r="J1379" s="1169">
        <f t="shared" si="291"/>
        <v>0</v>
      </c>
      <c r="K1379" s="1085">
        <f t="shared" si="293"/>
        <v>9</v>
      </c>
      <c r="L1379" s="1085">
        <f t="shared" si="294"/>
        <v>5</v>
      </c>
      <c r="M1379" s="1170">
        <f t="shared" si="292"/>
        <v>55.555555555555557</v>
      </c>
    </row>
    <row r="1380" spans="1:13" ht="15">
      <c r="A1380" s="510"/>
      <c r="C1380" s="925" t="s">
        <v>2385</v>
      </c>
      <c r="D1380" s="963" t="s">
        <v>4385</v>
      </c>
      <c r="E1380" s="1030"/>
      <c r="F1380" s="1030"/>
      <c r="G1380" s="1169" t="e">
        <f t="shared" si="290"/>
        <v>#DIV/0!</v>
      </c>
      <c r="H1380" s="1030"/>
      <c r="I1380" s="1030"/>
      <c r="J1380" s="1169" t="e">
        <f t="shared" si="291"/>
        <v>#DIV/0!</v>
      </c>
      <c r="K1380" s="1085">
        <f t="shared" si="293"/>
        <v>0</v>
      </c>
      <c r="L1380" s="1085">
        <f t="shared" si="294"/>
        <v>0</v>
      </c>
      <c r="M1380" s="1170" t="e">
        <f t="shared" si="292"/>
        <v>#DIV/0!</v>
      </c>
    </row>
    <row r="1381" spans="1:13" ht="15">
      <c r="A1381" s="510"/>
      <c r="C1381" s="925" t="s">
        <v>1926</v>
      </c>
      <c r="D1381" s="940" t="s">
        <v>3922</v>
      </c>
      <c r="E1381" s="1030">
        <v>5</v>
      </c>
      <c r="F1381" s="1030">
        <v>2</v>
      </c>
      <c r="G1381" s="1169">
        <f t="shared" si="290"/>
        <v>40</v>
      </c>
      <c r="H1381" s="1030"/>
      <c r="I1381" s="1030"/>
      <c r="J1381" s="1169" t="e">
        <f t="shared" si="291"/>
        <v>#DIV/0!</v>
      </c>
      <c r="K1381" s="1085">
        <f t="shared" si="293"/>
        <v>5</v>
      </c>
      <c r="L1381" s="1085">
        <f t="shared" si="294"/>
        <v>2</v>
      </c>
      <c r="M1381" s="1170">
        <f t="shared" si="292"/>
        <v>40</v>
      </c>
    </row>
    <row r="1382" spans="1:13" ht="15">
      <c r="A1382" s="510"/>
      <c r="C1382" s="925" t="s">
        <v>1908</v>
      </c>
      <c r="D1382" s="938" t="s">
        <v>3906</v>
      </c>
      <c r="E1382" s="1030">
        <v>11</v>
      </c>
      <c r="F1382" s="1030"/>
      <c r="G1382" s="1169">
        <f t="shared" si="290"/>
        <v>0</v>
      </c>
      <c r="H1382" s="1030">
        <v>1</v>
      </c>
      <c r="I1382" s="1030"/>
      <c r="J1382" s="1169">
        <f t="shared" si="291"/>
        <v>0</v>
      </c>
      <c r="K1382" s="1085">
        <f t="shared" si="293"/>
        <v>12</v>
      </c>
      <c r="L1382" s="1085">
        <f t="shared" si="294"/>
        <v>0</v>
      </c>
      <c r="M1382" s="1170">
        <f t="shared" si="292"/>
        <v>0</v>
      </c>
    </row>
    <row r="1383" spans="1:13" ht="15">
      <c r="A1383" s="510"/>
      <c r="C1383" s="925" t="s">
        <v>2386</v>
      </c>
      <c r="D1383" s="933" t="s">
        <v>4386</v>
      </c>
      <c r="E1383" s="1030"/>
      <c r="F1383" s="1030"/>
      <c r="G1383" s="1169" t="e">
        <f t="shared" si="290"/>
        <v>#DIV/0!</v>
      </c>
      <c r="H1383" s="1030">
        <v>1</v>
      </c>
      <c r="I1383" s="1030"/>
      <c r="J1383" s="1169">
        <f t="shared" si="291"/>
        <v>0</v>
      </c>
      <c r="K1383" s="1085">
        <f t="shared" si="293"/>
        <v>1</v>
      </c>
      <c r="L1383" s="1085">
        <f t="shared" si="294"/>
        <v>0</v>
      </c>
      <c r="M1383" s="1170">
        <f t="shared" si="292"/>
        <v>0</v>
      </c>
    </row>
    <row r="1384" spans="1:13" ht="15">
      <c r="A1384" s="510"/>
      <c r="C1384" s="925" t="s">
        <v>1980</v>
      </c>
      <c r="D1384" s="963" t="s">
        <v>3977</v>
      </c>
      <c r="E1384" s="1030">
        <v>1</v>
      </c>
      <c r="F1384" s="1030"/>
      <c r="G1384" s="1169">
        <f t="shared" si="290"/>
        <v>0</v>
      </c>
      <c r="H1384" s="1030">
        <v>27</v>
      </c>
      <c r="I1384" s="1030">
        <v>22</v>
      </c>
      <c r="J1384" s="1169">
        <f t="shared" si="291"/>
        <v>81.481481481481481</v>
      </c>
      <c r="K1384" s="1085">
        <f t="shared" si="293"/>
        <v>28</v>
      </c>
      <c r="L1384" s="1085">
        <f t="shared" si="294"/>
        <v>22</v>
      </c>
      <c r="M1384" s="1170">
        <f t="shared" si="292"/>
        <v>78.571428571428569</v>
      </c>
    </row>
    <row r="1385" spans="1:13" ht="15">
      <c r="A1385" s="510"/>
      <c r="C1385" s="925" t="s">
        <v>2387</v>
      </c>
      <c r="D1385" s="963" t="s">
        <v>4385</v>
      </c>
      <c r="E1385" s="1030">
        <v>1</v>
      </c>
      <c r="F1385" s="1030"/>
      <c r="G1385" s="1169">
        <f t="shared" si="290"/>
        <v>0</v>
      </c>
      <c r="H1385" s="1030"/>
      <c r="I1385" s="1030"/>
      <c r="J1385" s="1169" t="e">
        <f t="shared" si="291"/>
        <v>#DIV/0!</v>
      </c>
      <c r="K1385" s="1085">
        <f t="shared" si="293"/>
        <v>1</v>
      </c>
      <c r="L1385" s="1085">
        <f t="shared" si="294"/>
        <v>0</v>
      </c>
      <c r="M1385" s="1170">
        <f t="shared" si="292"/>
        <v>0</v>
      </c>
    </row>
    <row r="1386" spans="1:13" ht="15">
      <c r="A1386" s="510"/>
      <c r="C1386" s="925" t="s">
        <v>2388</v>
      </c>
      <c r="D1386" s="963" t="s">
        <v>4387</v>
      </c>
      <c r="E1386" s="1030"/>
      <c r="F1386" s="1030"/>
      <c r="G1386" s="1169" t="e">
        <f t="shared" si="290"/>
        <v>#DIV/0!</v>
      </c>
      <c r="H1386" s="1030"/>
      <c r="I1386" s="1030"/>
      <c r="J1386" s="1169" t="e">
        <f t="shared" si="291"/>
        <v>#DIV/0!</v>
      </c>
      <c r="K1386" s="1085">
        <f t="shared" si="293"/>
        <v>0</v>
      </c>
      <c r="L1386" s="1085">
        <f t="shared" si="294"/>
        <v>0</v>
      </c>
      <c r="M1386" s="1170" t="e">
        <f t="shared" si="292"/>
        <v>#DIV/0!</v>
      </c>
    </row>
    <row r="1387" spans="1:13" ht="15">
      <c r="A1387" s="510"/>
      <c r="C1387" s="925" t="s">
        <v>2390</v>
      </c>
      <c r="D1387" s="963" t="s">
        <v>4389</v>
      </c>
      <c r="E1387" s="1030"/>
      <c r="F1387" s="1030"/>
      <c r="G1387" s="1169" t="e">
        <f t="shared" si="290"/>
        <v>#DIV/0!</v>
      </c>
      <c r="H1387" s="1030">
        <v>4</v>
      </c>
      <c r="I1387" s="1030"/>
      <c r="J1387" s="1169">
        <f t="shared" si="291"/>
        <v>0</v>
      </c>
      <c r="K1387" s="1085">
        <f t="shared" si="293"/>
        <v>4</v>
      </c>
      <c r="L1387" s="1085">
        <f t="shared" si="294"/>
        <v>0</v>
      </c>
      <c r="M1387" s="1170">
        <f t="shared" si="292"/>
        <v>0</v>
      </c>
    </row>
    <row r="1388" spans="1:13" ht="15">
      <c r="A1388" s="510"/>
      <c r="C1388" s="925" t="s">
        <v>1887</v>
      </c>
      <c r="D1388" s="963" t="s">
        <v>3887</v>
      </c>
      <c r="E1388" s="1030">
        <v>3</v>
      </c>
      <c r="F1388" s="1030">
        <v>7</v>
      </c>
      <c r="G1388" s="1169">
        <f t="shared" si="290"/>
        <v>233.33333333333334</v>
      </c>
      <c r="H1388" s="1030">
        <v>5</v>
      </c>
      <c r="I1388" s="1030">
        <v>3</v>
      </c>
      <c r="J1388" s="1169">
        <f t="shared" si="291"/>
        <v>60</v>
      </c>
      <c r="K1388" s="1085">
        <f t="shared" si="293"/>
        <v>8</v>
      </c>
      <c r="L1388" s="1085">
        <f t="shared" si="294"/>
        <v>10</v>
      </c>
      <c r="M1388" s="1170">
        <f t="shared" si="292"/>
        <v>125</v>
      </c>
    </row>
    <row r="1389" spans="1:13" ht="15">
      <c r="A1389" s="510"/>
      <c r="C1389" s="925" t="s">
        <v>2391</v>
      </c>
      <c r="D1389" s="963" t="s">
        <v>4390</v>
      </c>
      <c r="E1389" s="1030"/>
      <c r="F1389" s="1030"/>
      <c r="G1389" s="1169" t="e">
        <f t="shared" si="290"/>
        <v>#DIV/0!</v>
      </c>
      <c r="H1389" s="1030">
        <v>29</v>
      </c>
      <c r="I1389" s="1030">
        <v>2</v>
      </c>
      <c r="J1389" s="1169">
        <f t="shared" si="291"/>
        <v>6.8965517241379306</v>
      </c>
      <c r="K1389" s="1085">
        <f t="shared" si="293"/>
        <v>29</v>
      </c>
      <c r="L1389" s="1085">
        <f t="shared" si="294"/>
        <v>2</v>
      </c>
      <c r="M1389" s="1170">
        <f t="shared" si="292"/>
        <v>6.8965517241379306</v>
      </c>
    </row>
    <row r="1390" spans="1:13" ht="15">
      <c r="A1390" s="510"/>
      <c r="C1390" s="925" t="s">
        <v>2310</v>
      </c>
      <c r="D1390" s="963" t="s">
        <v>4315</v>
      </c>
      <c r="E1390" s="1030">
        <v>1</v>
      </c>
      <c r="F1390" s="1030"/>
      <c r="G1390" s="1169">
        <f t="shared" si="290"/>
        <v>0</v>
      </c>
      <c r="H1390" s="1030"/>
      <c r="I1390" s="1030"/>
      <c r="J1390" s="1169" t="e">
        <f t="shared" si="291"/>
        <v>#DIV/0!</v>
      </c>
      <c r="K1390" s="1085">
        <f t="shared" si="293"/>
        <v>1</v>
      </c>
      <c r="L1390" s="1085">
        <f t="shared" si="294"/>
        <v>0</v>
      </c>
      <c r="M1390" s="1170">
        <f t="shared" si="292"/>
        <v>0</v>
      </c>
    </row>
    <row r="1391" spans="1:13" ht="15">
      <c r="A1391" s="510"/>
      <c r="C1391" s="925" t="s">
        <v>2392</v>
      </c>
      <c r="D1391" s="963" t="s">
        <v>4391</v>
      </c>
      <c r="E1391" s="1030"/>
      <c r="F1391" s="1030">
        <v>5</v>
      </c>
      <c r="G1391" s="1169" t="e">
        <f t="shared" si="290"/>
        <v>#DIV/0!</v>
      </c>
      <c r="H1391" s="1030"/>
      <c r="I1391" s="1030"/>
      <c r="J1391" s="1169" t="e">
        <f t="shared" si="291"/>
        <v>#DIV/0!</v>
      </c>
      <c r="K1391" s="1085">
        <f t="shared" si="293"/>
        <v>0</v>
      </c>
      <c r="L1391" s="1085">
        <f t="shared" si="294"/>
        <v>5</v>
      </c>
      <c r="M1391" s="1170" t="e">
        <f t="shared" si="292"/>
        <v>#DIV/0!</v>
      </c>
    </row>
    <row r="1392" spans="1:13" ht="15">
      <c r="A1392" s="510"/>
      <c r="C1392" s="925" t="s">
        <v>2393</v>
      </c>
      <c r="D1392" s="963" t="s">
        <v>4392</v>
      </c>
      <c r="E1392" s="1030">
        <v>3</v>
      </c>
      <c r="F1392" s="1030">
        <v>1</v>
      </c>
      <c r="G1392" s="1169">
        <f t="shared" si="290"/>
        <v>33.333333333333329</v>
      </c>
      <c r="H1392" s="1030"/>
      <c r="I1392" s="1030"/>
      <c r="J1392" s="1169" t="e">
        <f t="shared" si="291"/>
        <v>#DIV/0!</v>
      </c>
      <c r="K1392" s="1085">
        <f t="shared" si="293"/>
        <v>3</v>
      </c>
      <c r="L1392" s="1085">
        <f t="shared" si="294"/>
        <v>1</v>
      </c>
      <c r="M1392" s="1170">
        <f t="shared" si="292"/>
        <v>33.333333333333329</v>
      </c>
    </row>
    <row r="1393" spans="1:13" ht="15">
      <c r="A1393" s="510"/>
      <c r="C1393" s="925" t="s">
        <v>2256</v>
      </c>
      <c r="D1393" s="963" t="s">
        <v>4264</v>
      </c>
      <c r="E1393" s="1030">
        <v>21</v>
      </c>
      <c r="F1393" s="1030">
        <v>13</v>
      </c>
      <c r="G1393" s="1169">
        <f t="shared" si="290"/>
        <v>61.904761904761905</v>
      </c>
      <c r="H1393" s="1030"/>
      <c r="I1393" s="1030"/>
      <c r="J1393" s="1169" t="e">
        <f t="shared" si="291"/>
        <v>#DIV/0!</v>
      </c>
      <c r="K1393" s="1085">
        <f t="shared" ref="K1393:K1424" si="295">E1393+H1393</f>
        <v>21</v>
      </c>
      <c r="L1393" s="1085">
        <f t="shared" ref="L1393:L1424" si="296">F1393+I1393</f>
        <v>13</v>
      </c>
      <c r="M1393" s="1170">
        <f t="shared" si="292"/>
        <v>61.904761904761905</v>
      </c>
    </row>
    <row r="1394" spans="1:13" ht="26.25">
      <c r="A1394" s="510"/>
      <c r="C1394" s="925" t="s">
        <v>2394</v>
      </c>
      <c r="D1394" s="963" t="s">
        <v>4393</v>
      </c>
      <c r="E1394" s="1030"/>
      <c r="F1394" s="1030"/>
      <c r="G1394" s="1169" t="e">
        <f t="shared" si="290"/>
        <v>#DIV/0!</v>
      </c>
      <c r="H1394" s="1030"/>
      <c r="I1394" s="1030"/>
      <c r="J1394" s="1169" t="e">
        <f t="shared" si="291"/>
        <v>#DIV/0!</v>
      </c>
      <c r="K1394" s="1085">
        <f t="shared" si="295"/>
        <v>0</v>
      </c>
      <c r="L1394" s="1085">
        <f t="shared" si="296"/>
        <v>0</v>
      </c>
      <c r="M1394" s="1170" t="e">
        <f t="shared" si="292"/>
        <v>#DIV/0!</v>
      </c>
    </row>
    <row r="1395" spans="1:13" ht="15">
      <c r="A1395" s="510"/>
      <c r="C1395" s="925" t="s">
        <v>2395</v>
      </c>
      <c r="D1395" s="963" t="s">
        <v>5293</v>
      </c>
      <c r="E1395" s="1030"/>
      <c r="F1395" s="1030">
        <v>1</v>
      </c>
      <c r="G1395" s="1169" t="e">
        <f t="shared" si="290"/>
        <v>#DIV/0!</v>
      </c>
      <c r="H1395" s="1030"/>
      <c r="I1395" s="1030"/>
      <c r="J1395" s="1169" t="e">
        <f t="shared" si="291"/>
        <v>#DIV/0!</v>
      </c>
      <c r="K1395" s="1085">
        <f t="shared" si="295"/>
        <v>0</v>
      </c>
      <c r="L1395" s="1085">
        <f t="shared" si="296"/>
        <v>1</v>
      </c>
      <c r="M1395" s="1170" t="e">
        <f t="shared" si="292"/>
        <v>#DIV/0!</v>
      </c>
    </row>
    <row r="1396" spans="1:13" ht="15">
      <c r="A1396" s="510"/>
      <c r="C1396" s="925" t="s">
        <v>2213</v>
      </c>
      <c r="D1396" s="963" t="s">
        <v>4222</v>
      </c>
      <c r="E1396" s="1030"/>
      <c r="F1396" s="1030"/>
      <c r="G1396" s="1169" t="e">
        <f t="shared" si="290"/>
        <v>#DIV/0!</v>
      </c>
      <c r="H1396" s="1030"/>
      <c r="I1396" s="1030"/>
      <c r="J1396" s="1169" t="e">
        <f t="shared" si="291"/>
        <v>#DIV/0!</v>
      </c>
      <c r="K1396" s="1085">
        <f t="shared" si="295"/>
        <v>0</v>
      </c>
      <c r="L1396" s="1085">
        <f t="shared" si="296"/>
        <v>0</v>
      </c>
      <c r="M1396" s="1170" t="e">
        <f t="shared" si="292"/>
        <v>#DIV/0!</v>
      </c>
    </row>
    <row r="1397" spans="1:13" ht="15">
      <c r="A1397" s="510"/>
      <c r="C1397" s="925" t="s">
        <v>2357</v>
      </c>
      <c r="D1397" s="963" t="s">
        <v>4359</v>
      </c>
      <c r="E1397" s="1030"/>
      <c r="F1397" s="1030">
        <v>6</v>
      </c>
      <c r="G1397" s="1169" t="e">
        <f t="shared" si="290"/>
        <v>#DIV/0!</v>
      </c>
      <c r="H1397" s="1030"/>
      <c r="I1397" s="1030"/>
      <c r="J1397" s="1169" t="e">
        <f t="shared" si="291"/>
        <v>#DIV/0!</v>
      </c>
      <c r="K1397" s="1085">
        <f t="shared" si="295"/>
        <v>0</v>
      </c>
      <c r="L1397" s="1085">
        <f t="shared" si="296"/>
        <v>6</v>
      </c>
      <c r="M1397" s="1170" t="e">
        <f t="shared" si="292"/>
        <v>#DIV/0!</v>
      </c>
    </row>
    <row r="1398" spans="1:13" ht="15">
      <c r="A1398" s="510"/>
      <c r="C1398" s="925" t="s">
        <v>2243</v>
      </c>
      <c r="D1398" s="963" t="s">
        <v>4251</v>
      </c>
      <c r="E1398" s="1030">
        <v>3</v>
      </c>
      <c r="F1398" s="1030">
        <v>1</v>
      </c>
      <c r="G1398" s="1169">
        <f t="shared" si="290"/>
        <v>33.333333333333329</v>
      </c>
      <c r="H1398" s="1030"/>
      <c r="I1398" s="1030"/>
      <c r="J1398" s="1169" t="e">
        <f t="shared" si="291"/>
        <v>#DIV/0!</v>
      </c>
      <c r="K1398" s="1085">
        <f t="shared" si="295"/>
        <v>3</v>
      </c>
      <c r="L1398" s="1085">
        <f t="shared" si="296"/>
        <v>1</v>
      </c>
      <c r="M1398" s="1170">
        <f t="shared" si="292"/>
        <v>33.333333333333329</v>
      </c>
    </row>
    <row r="1399" spans="1:13" ht="15">
      <c r="A1399" s="510"/>
      <c r="C1399" s="925" t="s">
        <v>2054</v>
      </c>
      <c r="D1399" s="940" t="s">
        <v>4059</v>
      </c>
      <c r="E1399" s="1030"/>
      <c r="F1399" s="1030"/>
      <c r="G1399" s="1169" t="e">
        <f t="shared" si="290"/>
        <v>#DIV/0!</v>
      </c>
      <c r="H1399" s="1030"/>
      <c r="I1399" s="1030"/>
      <c r="J1399" s="1169" t="e">
        <f t="shared" si="291"/>
        <v>#DIV/0!</v>
      </c>
      <c r="K1399" s="1085">
        <f t="shared" si="295"/>
        <v>0</v>
      </c>
      <c r="L1399" s="1085">
        <f t="shared" si="296"/>
        <v>0</v>
      </c>
      <c r="M1399" s="1170" t="e">
        <f t="shared" si="292"/>
        <v>#DIV/0!</v>
      </c>
    </row>
    <row r="1400" spans="1:13" ht="15">
      <c r="A1400" s="510"/>
      <c r="C1400" s="925" t="s">
        <v>2396</v>
      </c>
      <c r="D1400" s="963" t="s">
        <v>4394</v>
      </c>
      <c r="E1400" s="1030">
        <v>621</v>
      </c>
      <c r="F1400" s="1030">
        <v>136</v>
      </c>
      <c r="G1400" s="1169">
        <f t="shared" si="290"/>
        <v>21.900161030595815</v>
      </c>
      <c r="H1400" s="1030">
        <v>29</v>
      </c>
      <c r="I1400" s="1030">
        <v>24</v>
      </c>
      <c r="J1400" s="1169">
        <f t="shared" si="291"/>
        <v>82.758620689655174</v>
      </c>
      <c r="K1400" s="1085">
        <f t="shared" si="295"/>
        <v>650</v>
      </c>
      <c r="L1400" s="1085">
        <f t="shared" si="296"/>
        <v>160</v>
      </c>
      <c r="M1400" s="1170">
        <f t="shared" si="292"/>
        <v>24.615384615384617</v>
      </c>
    </row>
    <row r="1401" spans="1:13" ht="15">
      <c r="A1401" s="510"/>
      <c r="C1401" s="925" t="s">
        <v>2212</v>
      </c>
      <c r="D1401" s="963" t="s">
        <v>4221</v>
      </c>
      <c r="E1401" s="1030">
        <v>8</v>
      </c>
      <c r="F1401" s="1030">
        <v>4</v>
      </c>
      <c r="G1401" s="1169">
        <f t="shared" si="290"/>
        <v>50</v>
      </c>
      <c r="H1401" s="1030"/>
      <c r="I1401" s="1030"/>
      <c r="J1401" s="1169" t="e">
        <f t="shared" si="291"/>
        <v>#DIV/0!</v>
      </c>
      <c r="K1401" s="1085">
        <f t="shared" si="295"/>
        <v>8</v>
      </c>
      <c r="L1401" s="1085">
        <f t="shared" si="296"/>
        <v>4</v>
      </c>
      <c r="M1401" s="1170">
        <f t="shared" si="292"/>
        <v>50</v>
      </c>
    </row>
    <row r="1402" spans="1:13" ht="15">
      <c r="A1402" s="510"/>
      <c r="C1402" s="925" t="s">
        <v>1905</v>
      </c>
      <c r="D1402" s="963" t="s">
        <v>3903</v>
      </c>
      <c r="E1402" s="1030"/>
      <c r="F1402" s="1030"/>
      <c r="G1402" s="1169" t="e">
        <f t="shared" si="290"/>
        <v>#DIV/0!</v>
      </c>
      <c r="H1402" s="1030"/>
      <c r="I1402" s="1030"/>
      <c r="J1402" s="1169" t="e">
        <f t="shared" si="291"/>
        <v>#DIV/0!</v>
      </c>
      <c r="K1402" s="1085">
        <f t="shared" si="295"/>
        <v>0</v>
      </c>
      <c r="L1402" s="1085">
        <f t="shared" si="296"/>
        <v>0</v>
      </c>
      <c r="M1402" s="1170" t="e">
        <f t="shared" si="292"/>
        <v>#DIV/0!</v>
      </c>
    </row>
    <row r="1403" spans="1:13" ht="25.5">
      <c r="A1403" s="510"/>
      <c r="C1403" s="925" t="s">
        <v>2141</v>
      </c>
      <c r="D1403" s="945" t="s">
        <v>4150</v>
      </c>
      <c r="E1403" s="1030">
        <v>9</v>
      </c>
      <c r="F1403" s="1030">
        <v>4</v>
      </c>
      <c r="G1403" s="1169">
        <f t="shared" si="290"/>
        <v>44.444444444444443</v>
      </c>
      <c r="H1403" s="1030">
        <v>1</v>
      </c>
      <c r="I1403" s="1030">
        <v>2</v>
      </c>
      <c r="J1403" s="1169">
        <f t="shared" si="291"/>
        <v>200</v>
      </c>
      <c r="K1403" s="1085">
        <f t="shared" si="295"/>
        <v>10</v>
      </c>
      <c r="L1403" s="1085">
        <f t="shared" si="296"/>
        <v>6</v>
      </c>
      <c r="M1403" s="1170">
        <f t="shared" si="292"/>
        <v>60</v>
      </c>
    </row>
    <row r="1404" spans="1:13" ht="15">
      <c r="A1404" s="510"/>
      <c r="C1404" s="925" t="s">
        <v>2397</v>
      </c>
      <c r="D1404" s="963" t="s">
        <v>4395</v>
      </c>
      <c r="E1404" s="1030"/>
      <c r="F1404" s="1030"/>
      <c r="G1404" s="1169" t="e">
        <f t="shared" si="290"/>
        <v>#DIV/0!</v>
      </c>
      <c r="H1404" s="1030"/>
      <c r="I1404" s="1030"/>
      <c r="J1404" s="1169" t="e">
        <f t="shared" si="291"/>
        <v>#DIV/0!</v>
      </c>
      <c r="K1404" s="1085">
        <f t="shared" si="295"/>
        <v>0</v>
      </c>
      <c r="L1404" s="1085">
        <f t="shared" si="296"/>
        <v>0</v>
      </c>
      <c r="M1404" s="1170" t="e">
        <f t="shared" si="292"/>
        <v>#DIV/0!</v>
      </c>
    </row>
    <row r="1405" spans="1:13" ht="25.5">
      <c r="A1405" s="510"/>
      <c r="C1405" s="925" t="s">
        <v>1957</v>
      </c>
      <c r="D1405" s="966" t="s">
        <v>3953</v>
      </c>
      <c r="E1405" s="1030"/>
      <c r="F1405" s="1030"/>
      <c r="G1405" s="1169" t="e">
        <f t="shared" si="290"/>
        <v>#DIV/0!</v>
      </c>
      <c r="H1405" s="1030"/>
      <c r="I1405" s="1030"/>
      <c r="J1405" s="1169" t="e">
        <f t="shared" si="291"/>
        <v>#DIV/0!</v>
      </c>
      <c r="K1405" s="1085">
        <f t="shared" si="295"/>
        <v>0</v>
      </c>
      <c r="L1405" s="1085">
        <f t="shared" si="296"/>
        <v>0</v>
      </c>
      <c r="M1405" s="1170" t="e">
        <f t="shared" si="292"/>
        <v>#DIV/0!</v>
      </c>
    </row>
    <row r="1406" spans="1:13" ht="15">
      <c r="A1406" s="510"/>
      <c r="C1406" s="925" t="s">
        <v>2241</v>
      </c>
      <c r="D1406" s="963" t="s">
        <v>4249</v>
      </c>
      <c r="E1406" s="1030">
        <v>5</v>
      </c>
      <c r="F1406" s="1030">
        <v>1</v>
      </c>
      <c r="G1406" s="1169">
        <f t="shared" si="290"/>
        <v>20</v>
      </c>
      <c r="H1406" s="1030"/>
      <c r="I1406" s="1030"/>
      <c r="J1406" s="1169" t="e">
        <f t="shared" si="291"/>
        <v>#DIV/0!</v>
      </c>
      <c r="K1406" s="1085">
        <f t="shared" si="295"/>
        <v>5</v>
      </c>
      <c r="L1406" s="1085">
        <f t="shared" si="296"/>
        <v>1</v>
      </c>
      <c r="M1406" s="1170">
        <f t="shared" si="292"/>
        <v>20</v>
      </c>
    </row>
    <row r="1407" spans="1:13" ht="15">
      <c r="A1407" s="510"/>
      <c r="C1407" s="925" t="s">
        <v>1929</v>
      </c>
      <c r="D1407" s="963" t="s">
        <v>3925</v>
      </c>
      <c r="E1407" s="1030"/>
      <c r="F1407" s="1030"/>
      <c r="G1407" s="1169" t="e">
        <f t="shared" si="290"/>
        <v>#DIV/0!</v>
      </c>
      <c r="H1407" s="1030"/>
      <c r="I1407" s="1030">
        <v>3</v>
      </c>
      <c r="J1407" s="1169" t="e">
        <f t="shared" si="291"/>
        <v>#DIV/0!</v>
      </c>
      <c r="K1407" s="1085">
        <f t="shared" si="295"/>
        <v>0</v>
      </c>
      <c r="L1407" s="1085">
        <f t="shared" si="296"/>
        <v>3</v>
      </c>
      <c r="M1407" s="1170" t="e">
        <f t="shared" si="292"/>
        <v>#DIV/0!</v>
      </c>
    </row>
    <row r="1408" spans="1:13" ht="15">
      <c r="A1408" s="510"/>
      <c r="C1408" s="925" t="s">
        <v>1819</v>
      </c>
      <c r="D1408" s="1035" t="s">
        <v>3815</v>
      </c>
      <c r="E1408" s="1030">
        <v>6</v>
      </c>
      <c r="F1408" s="1030">
        <v>4</v>
      </c>
      <c r="G1408" s="1169">
        <f t="shared" si="290"/>
        <v>66.666666666666657</v>
      </c>
      <c r="H1408" s="1030"/>
      <c r="I1408" s="1030"/>
      <c r="J1408" s="1169" t="e">
        <f t="shared" si="291"/>
        <v>#DIV/0!</v>
      </c>
      <c r="K1408" s="1085">
        <f t="shared" si="295"/>
        <v>6</v>
      </c>
      <c r="L1408" s="1085">
        <f t="shared" si="296"/>
        <v>4</v>
      </c>
      <c r="M1408" s="1170">
        <f t="shared" si="292"/>
        <v>66.666666666666657</v>
      </c>
    </row>
    <row r="1409" spans="1:13" ht="15">
      <c r="A1409" s="510"/>
      <c r="C1409" s="925" t="s">
        <v>2398</v>
      </c>
      <c r="D1409" s="963" t="s">
        <v>4396</v>
      </c>
      <c r="E1409" s="1030">
        <v>3</v>
      </c>
      <c r="F1409" s="1030"/>
      <c r="G1409" s="1169">
        <f t="shared" ref="G1409:G1439" si="297">SUM(F1409/E1409*100)</f>
        <v>0</v>
      </c>
      <c r="H1409" s="1030"/>
      <c r="I1409" s="1030"/>
      <c r="J1409" s="1169" t="e">
        <f t="shared" ref="J1409:J1439" si="298">SUM(I1409/H1409*100)</f>
        <v>#DIV/0!</v>
      </c>
      <c r="K1409" s="1085">
        <f t="shared" si="295"/>
        <v>3</v>
      </c>
      <c r="L1409" s="1085">
        <f t="shared" si="296"/>
        <v>0</v>
      </c>
      <c r="M1409" s="1170">
        <f t="shared" ref="M1409:M1439" si="299">SUM(L1409/K1409*100)</f>
        <v>0</v>
      </c>
    </row>
    <row r="1410" spans="1:13" ht="15">
      <c r="A1410" s="510"/>
      <c r="C1410" s="925" t="s">
        <v>2248</v>
      </c>
      <c r="D1410" s="963" t="s">
        <v>4256</v>
      </c>
      <c r="E1410" s="1030"/>
      <c r="F1410" s="1030"/>
      <c r="G1410" s="1169" t="e">
        <f t="shared" si="297"/>
        <v>#DIV/0!</v>
      </c>
      <c r="H1410" s="1030"/>
      <c r="I1410" s="1030"/>
      <c r="J1410" s="1169" t="e">
        <f t="shared" si="298"/>
        <v>#DIV/0!</v>
      </c>
      <c r="K1410" s="1085">
        <f t="shared" si="295"/>
        <v>0</v>
      </c>
      <c r="L1410" s="1085">
        <f t="shared" si="296"/>
        <v>0</v>
      </c>
      <c r="M1410" s="1170" t="e">
        <f t="shared" si="299"/>
        <v>#DIV/0!</v>
      </c>
    </row>
    <row r="1411" spans="1:13" ht="15">
      <c r="A1411" s="510"/>
      <c r="C1411" s="925" t="s">
        <v>2249</v>
      </c>
      <c r="D1411" s="963" t="s">
        <v>4257</v>
      </c>
      <c r="E1411" s="1030"/>
      <c r="F1411" s="1030"/>
      <c r="G1411" s="1169" t="e">
        <f t="shared" si="297"/>
        <v>#DIV/0!</v>
      </c>
      <c r="H1411" s="1030"/>
      <c r="I1411" s="1030"/>
      <c r="J1411" s="1169" t="e">
        <f t="shared" si="298"/>
        <v>#DIV/0!</v>
      </c>
      <c r="K1411" s="1085">
        <f t="shared" si="295"/>
        <v>0</v>
      </c>
      <c r="L1411" s="1085">
        <f t="shared" si="296"/>
        <v>0</v>
      </c>
      <c r="M1411" s="1170" t="e">
        <f t="shared" si="299"/>
        <v>#DIV/0!</v>
      </c>
    </row>
    <row r="1412" spans="1:13" ht="15">
      <c r="A1412" s="510"/>
      <c r="C1412" s="925" t="s">
        <v>2255</v>
      </c>
      <c r="D1412" s="963" t="s">
        <v>4263</v>
      </c>
      <c r="E1412" s="1030"/>
      <c r="F1412" s="1030"/>
      <c r="G1412" s="1169" t="e">
        <f t="shared" si="297"/>
        <v>#DIV/0!</v>
      </c>
      <c r="H1412" s="1030"/>
      <c r="I1412" s="1030"/>
      <c r="J1412" s="1169" t="e">
        <f t="shared" si="298"/>
        <v>#DIV/0!</v>
      </c>
      <c r="K1412" s="1085">
        <f t="shared" si="295"/>
        <v>0</v>
      </c>
      <c r="L1412" s="1085">
        <f t="shared" si="296"/>
        <v>0</v>
      </c>
      <c r="M1412" s="1170" t="e">
        <f t="shared" si="299"/>
        <v>#DIV/0!</v>
      </c>
    </row>
    <row r="1413" spans="1:13" ht="15">
      <c r="A1413" s="510"/>
      <c r="C1413" s="961" t="s">
        <v>129</v>
      </c>
      <c r="D1413" s="945" t="s">
        <v>4151</v>
      </c>
      <c r="E1413" s="1065">
        <v>1</v>
      </c>
      <c r="F1413" s="1065">
        <v>6</v>
      </c>
      <c r="G1413" s="1169">
        <f t="shared" si="297"/>
        <v>600</v>
      </c>
      <c r="H1413" s="1096">
        <v>2</v>
      </c>
      <c r="I1413" s="1096">
        <v>4</v>
      </c>
      <c r="J1413" s="1169">
        <f t="shared" si="298"/>
        <v>200</v>
      </c>
      <c r="K1413" s="1085">
        <f t="shared" si="295"/>
        <v>3</v>
      </c>
      <c r="L1413" s="1085">
        <f t="shared" si="296"/>
        <v>10</v>
      </c>
      <c r="M1413" s="1170">
        <f t="shared" si="299"/>
        <v>333.33333333333337</v>
      </c>
    </row>
    <row r="1414" spans="1:13" ht="15">
      <c r="A1414" s="510"/>
      <c r="C1414" s="961" t="s">
        <v>2036</v>
      </c>
      <c r="D1414" s="945" t="s">
        <v>4040</v>
      </c>
      <c r="E1414" s="1065"/>
      <c r="F1414" s="1065"/>
      <c r="G1414" s="1169" t="e">
        <f t="shared" si="297"/>
        <v>#DIV/0!</v>
      </c>
      <c r="H1414" s="1096"/>
      <c r="I1414" s="1096"/>
      <c r="J1414" s="1169" t="e">
        <f t="shared" si="298"/>
        <v>#DIV/0!</v>
      </c>
      <c r="K1414" s="1085">
        <f t="shared" si="295"/>
        <v>0</v>
      </c>
      <c r="L1414" s="1085">
        <f t="shared" si="296"/>
        <v>0</v>
      </c>
      <c r="M1414" s="1170" t="e">
        <f t="shared" si="299"/>
        <v>#DIV/0!</v>
      </c>
    </row>
    <row r="1415" spans="1:13" ht="15">
      <c r="A1415" s="510"/>
      <c r="C1415" s="961" t="s">
        <v>2399</v>
      </c>
      <c r="D1415" s="945" t="s">
        <v>4397</v>
      </c>
      <c r="E1415" s="1065"/>
      <c r="F1415" s="1065"/>
      <c r="G1415" s="1169" t="e">
        <f t="shared" si="297"/>
        <v>#DIV/0!</v>
      </c>
      <c r="H1415" s="1096"/>
      <c r="I1415" s="1096"/>
      <c r="J1415" s="1169" t="e">
        <f t="shared" si="298"/>
        <v>#DIV/0!</v>
      </c>
      <c r="K1415" s="1085">
        <f t="shared" si="295"/>
        <v>0</v>
      </c>
      <c r="L1415" s="1085">
        <f t="shared" si="296"/>
        <v>0</v>
      </c>
      <c r="M1415" s="1170" t="e">
        <f t="shared" si="299"/>
        <v>#DIV/0!</v>
      </c>
    </row>
    <row r="1416" spans="1:13" ht="15">
      <c r="A1416" s="510"/>
      <c r="C1416" s="961" t="s">
        <v>2254</v>
      </c>
      <c r="D1416" s="963" t="s">
        <v>4262</v>
      </c>
      <c r="E1416" s="1065">
        <v>3</v>
      </c>
      <c r="F1416" s="1065">
        <v>1</v>
      </c>
      <c r="G1416" s="1169">
        <f t="shared" si="297"/>
        <v>33.333333333333329</v>
      </c>
      <c r="H1416" s="1096">
        <v>1</v>
      </c>
      <c r="I1416" s="1096"/>
      <c r="J1416" s="1169">
        <f t="shared" si="298"/>
        <v>0</v>
      </c>
      <c r="K1416" s="1085">
        <f t="shared" si="295"/>
        <v>4</v>
      </c>
      <c r="L1416" s="1085">
        <f t="shared" si="296"/>
        <v>1</v>
      </c>
      <c r="M1416" s="1170">
        <f t="shared" si="299"/>
        <v>25</v>
      </c>
    </row>
    <row r="1417" spans="1:13" ht="15">
      <c r="A1417" s="510"/>
      <c r="C1417" s="961" t="s">
        <v>2122</v>
      </c>
      <c r="D1417" s="1035" t="s">
        <v>4125</v>
      </c>
      <c r="E1417" s="1065"/>
      <c r="F1417" s="1065">
        <v>2</v>
      </c>
      <c r="G1417" s="1169" t="e">
        <f t="shared" si="297"/>
        <v>#DIV/0!</v>
      </c>
      <c r="H1417" s="1096"/>
      <c r="I1417" s="1096"/>
      <c r="J1417" s="1169" t="e">
        <f t="shared" si="298"/>
        <v>#DIV/0!</v>
      </c>
      <c r="K1417" s="1085">
        <f t="shared" si="295"/>
        <v>0</v>
      </c>
      <c r="L1417" s="1085">
        <f t="shared" si="296"/>
        <v>2</v>
      </c>
      <c r="M1417" s="1170" t="e">
        <f t="shared" si="299"/>
        <v>#DIV/0!</v>
      </c>
    </row>
    <row r="1418" spans="1:13" ht="15">
      <c r="A1418" s="510"/>
      <c r="C1418" s="961" t="s">
        <v>2052</v>
      </c>
      <c r="D1418" s="945" t="s">
        <v>4057</v>
      </c>
      <c r="E1418" s="1065"/>
      <c r="F1418" s="1065"/>
      <c r="G1418" s="1169" t="e">
        <f t="shared" si="297"/>
        <v>#DIV/0!</v>
      </c>
      <c r="H1418" s="1096"/>
      <c r="I1418" s="1096"/>
      <c r="J1418" s="1169" t="e">
        <f t="shared" si="298"/>
        <v>#DIV/0!</v>
      </c>
      <c r="K1418" s="1085">
        <f t="shared" si="295"/>
        <v>0</v>
      </c>
      <c r="L1418" s="1085">
        <f t="shared" si="296"/>
        <v>0</v>
      </c>
      <c r="M1418" s="1170" t="e">
        <f t="shared" si="299"/>
        <v>#DIV/0!</v>
      </c>
    </row>
    <row r="1419" spans="1:13" ht="51">
      <c r="A1419" s="510"/>
      <c r="C1419" s="961" t="s">
        <v>2142</v>
      </c>
      <c r="D1419" s="945" t="s">
        <v>4152</v>
      </c>
      <c r="E1419" s="1065"/>
      <c r="F1419" s="1065">
        <v>1</v>
      </c>
      <c r="G1419" s="1169" t="e">
        <f t="shared" si="297"/>
        <v>#DIV/0!</v>
      </c>
      <c r="H1419" s="1096"/>
      <c r="I1419" s="1096"/>
      <c r="J1419" s="1169" t="e">
        <f t="shared" si="298"/>
        <v>#DIV/0!</v>
      </c>
      <c r="K1419" s="1085">
        <f t="shared" si="295"/>
        <v>0</v>
      </c>
      <c r="L1419" s="1085">
        <f t="shared" si="296"/>
        <v>1</v>
      </c>
      <c r="M1419" s="1170" t="e">
        <f t="shared" si="299"/>
        <v>#DIV/0!</v>
      </c>
    </row>
    <row r="1420" spans="1:13" ht="15">
      <c r="A1420" s="510"/>
      <c r="C1420" s="961" t="s">
        <v>2053</v>
      </c>
      <c r="D1420" s="945" t="s">
        <v>4058</v>
      </c>
      <c r="E1420" s="1065"/>
      <c r="F1420" s="1065"/>
      <c r="G1420" s="1169" t="e">
        <f t="shared" si="297"/>
        <v>#DIV/0!</v>
      </c>
      <c r="H1420" s="1096"/>
      <c r="I1420" s="1096"/>
      <c r="J1420" s="1169" t="e">
        <f t="shared" si="298"/>
        <v>#DIV/0!</v>
      </c>
      <c r="K1420" s="1085">
        <f t="shared" si="295"/>
        <v>0</v>
      </c>
      <c r="L1420" s="1085">
        <f t="shared" si="296"/>
        <v>0</v>
      </c>
      <c r="M1420" s="1170" t="e">
        <f t="shared" si="299"/>
        <v>#DIV/0!</v>
      </c>
    </row>
    <row r="1421" spans="1:13" ht="15">
      <c r="A1421" s="510"/>
      <c r="C1421" s="961" t="s">
        <v>2400</v>
      </c>
      <c r="D1421" s="945" t="s">
        <v>4398</v>
      </c>
      <c r="E1421" s="1065"/>
      <c r="F1421" s="1065"/>
      <c r="G1421" s="1169" t="e">
        <f t="shared" si="297"/>
        <v>#DIV/0!</v>
      </c>
      <c r="H1421" s="1096"/>
      <c r="I1421" s="1096"/>
      <c r="J1421" s="1169" t="e">
        <f t="shared" si="298"/>
        <v>#DIV/0!</v>
      </c>
      <c r="K1421" s="1085">
        <f t="shared" si="295"/>
        <v>0</v>
      </c>
      <c r="L1421" s="1085">
        <f t="shared" si="296"/>
        <v>0</v>
      </c>
      <c r="M1421" s="1170" t="e">
        <f t="shared" si="299"/>
        <v>#DIV/0!</v>
      </c>
    </row>
    <row r="1422" spans="1:13" ht="25.5">
      <c r="A1422" s="510"/>
      <c r="C1422" s="961" t="s">
        <v>2139</v>
      </c>
      <c r="D1422" s="945" t="s">
        <v>4147</v>
      </c>
      <c r="E1422" s="1065">
        <v>1</v>
      </c>
      <c r="F1422" s="1065"/>
      <c r="G1422" s="1169">
        <f t="shared" si="297"/>
        <v>0</v>
      </c>
      <c r="H1422" s="1096"/>
      <c r="I1422" s="1096"/>
      <c r="J1422" s="1169" t="e">
        <f t="shared" si="298"/>
        <v>#DIV/0!</v>
      </c>
      <c r="K1422" s="1027">
        <f t="shared" si="295"/>
        <v>1</v>
      </c>
      <c r="L1422" s="1027">
        <f t="shared" si="296"/>
        <v>0</v>
      </c>
      <c r="M1422" s="1170">
        <f t="shared" si="299"/>
        <v>0</v>
      </c>
    </row>
    <row r="1423" spans="1:13" ht="15">
      <c r="A1423" s="510"/>
      <c r="C1423" s="961" t="s">
        <v>2401</v>
      </c>
      <c r="D1423" s="945" t="s">
        <v>4399</v>
      </c>
      <c r="E1423" s="1065"/>
      <c r="F1423" s="1065"/>
      <c r="G1423" s="1169" t="e">
        <f t="shared" si="297"/>
        <v>#DIV/0!</v>
      </c>
      <c r="H1423" s="1096"/>
      <c r="I1423" s="1096"/>
      <c r="J1423" s="1169" t="e">
        <f t="shared" si="298"/>
        <v>#DIV/0!</v>
      </c>
      <c r="K1423" s="1085">
        <f t="shared" si="295"/>
        <v>0</v>
      </c>
      <c r="L1423" s="1085">
        <f t="shared" si="296"/>
        <v>0</v>
      </c>
      <c r="M1423" s="1170" t="e">
        <f t="shared" si="299"/>
        <v>#DIV/0!</v>
      </c>
    </row>
    <row r="1424" spans="1:13" ht="15">
      <c r="A1424" s="510"/>
      <c r="C1424" s="961" t="s">
        <v>2402</v>
      </c>
      <c r="D1424" s="945" t="s">
        <v>4400</v>
      </c>
      <c r="E1424" s="1065"/>
      <c r="F1424" s="1065"/>
      <c r="G1424" s="1169" t="e">
        <f t="shared" si="297"/>
        <v>#DIV/0!</v>
      </c>
      <c r="H1424" s="1096"/>
      <c r="I1424" s="1096"/>
      <c r="J1424" s="1169" t="e">
        <f t="shared" si="298"/>
        <v>#DIV/0!</v>
      </c>
      <c r="K1424" s="1085">
        <f t="shared" si="295"/>
        <v>0</v>
      </c>
      <c r="L1424" s="1085">
        <f t="shared" si="296"/>
        <v>0</v>
      </c>
      <c r="M1424" s="1170" t="e">
        <f t="shared" si="299"/>
        <v>#DIV/0!</v>
      </c>
    </row>
    <row r="1425" spans="1:13" ht="15">
      <c r="A1425" s="510"/>
      <c r="C1425" s="961" t="s">
        <v>2403</v>
      </c>
      <c r="D1425" s="945" t="s">
        <v>4401</v>
      </c>
      <c r="E1425" s="1065"/>
      <c r="F1425" s="1065"/>
      <c r="G1425" s="1169" t="e">
        <f t="shared" si="297"/>
        <v>#DIV/0!</v>
      </c>
      <c r="H1425" s="1096"/>
      <c r="I1425" s="1096"/>
      <c r="J1425" s="1169" t="e">
        <f t="shared" si="298"/>
        <v>#DIV/0!</v>
      </c>
      <c r="K1425" s="1085">
        <f t="shared" ref="K1425:K1430" si="300">E1425+H1425</f>
        <v>0</v>
      </c>
      <c r="L1425" s="1085">
        <f t="shared" ref="L1425:L1430" si="301">F1425+I1425</f>
        <v>0</v>
      </c>
      <c r="M1425" s="1170" t="e">
        <f t="shared" si="299"/>
        <v>#DIV/0!</v>
      </c>
    </row>
    <row r="1426" spans="1:13" ht="15">
      <c r="A1426" s="510"/>
      <c r="C1426" s="961" t="s">
        <v>127</v>
      </c>
      <c r="D1426" s="945" t="s">
        <v>4146</v>
      </c>
      <c r="E1426" s="1065">
        <v>2</v>
      </c>
      <c r="F1426" s="1065">
        <v>1</v>
      </c>
      <c r="G1426" s="1169">
        <f t="shared" si="297"/>
        <v>50</v>
      </c>
      <c r="H1426" s="1096"/>
      <c r="I1426" s="1096"/>
      <c r="J1426" s="1169" t="e">
        <f t="shared" si="298"/>
        <v>#DIV/0!</v>
      </c>
      <c r="K1426" s="1027">
        <f t="shared" si="300"/>
        <v>2</v>
      </c>
      <c r="L1426" s="1027">
        <f t="shared" si="301"/>
        <v>1</v>
      </c>
      <c r="M1426" s="1170">
        <f t="shared" si="299"/>
        <v>50</v>
      </c>
    </row>
    <row r="1427" spans="1:13" ht="15">
      <c r="A1427" s="510"/>
      <c r="C1427" s="961" t="s">
        <v>2251</v>
      </c>
      <c r="D1427" s="945" t="s">
        <v>4259</v>
      </c>
      <c r="E1427" s="1065"/>
      <c r="F1427" s="1065"/>
      <c r="G1427" s="1169" t="e">
        <f t="shared" si="297"/>
        <v>#DIV/0!</v>
      </c>
      <c r="H1427" s="1096">
        <v>1</v>
      </c>
      <c r="I1427" s="1096">
        <v>1</v>
      </c>
      <c r="J1427" s="1169">
        <f t="shared" si="298"/>
        <v>100</v>
      </c>
      <c r="K1427" s="1027">
        <f t="shared" si="300"/>
        <v>1</v>
      </c>
      <c r="L1427" s="1027">
        <f t="shared" si="301"/>
        <v>1</v>
      </c>
      <c r="M1427" s="1170">
        <f t="shared" si="299"/>
        <v>100</v>
      </c>
    </row>
    <row r="1428" spans="1:13" ht="15">
      <c r="A1428" s="510"/>
      <c r="C1428" s="961" t="s">
        <v>2404</v>
      </c>
      <c r="D1428" s="945" t="s">
        <v>4402</v>
      </c>
      <c r="E1428" s="1065">
        <v>1</v>
      </c>
      <c r="F1428" s="1065"/>
      <c r="G1428" s="1169">
        <f t="shared" si="297"/>
        <v>0</v>
      </c>
      <c r="H1428" s="1096"/>
      <c r="I1428" s="1096">
        <v>1</v>
      </c>
      <c r="J1428" s="1169" t="e">
        <f t="shared" si="298"/>
        <v>#DIV/0!</v>
      </c>
      <c r="K1428" s="1027">
        <f t="shared" si="300"/>
        <v>1</v>
      </c>
      <c r="L1428" s="1027">
        <f t="shared" si="301"/>
        <v>1</v>
      </c>
      <c r="M1428" s="1170">
        <f t="shared" si="299"/>
        <v>100</v>
      </c>
    </row>
    <row r="1429" spans="1:13" ht="15">
      <c r="A1429" s="510"/>
      <c r="C1429" s="977" t="s">
        <v>2740</v>
      </c>
      <c r="D1429" s="945" t="s">
        <v>4403</v>
      </c>
      <c r="E1429" s="1065"/>
      <c r="F1429" s="1065"/>
      <c r="G1429" s="1169" t="e">
        <f t="shared" si="297"/>
        <v>#DIV/0!</v>
      </c>
      <c r="H1429" s="1096">
        <v>1</v>
      </c>
      <c r="I1429" s="1096">
        <v>2</v>
      </c>
      <c r="J1429" s="1169">
        <f t="shared" si="298"/>
        <v>200</v>
      </c>
      <c r="K1429" s="1027">
        <f t="shared" si="300"/>
        <v>1</v>
      </c>
      <c r="L1429" s="1027">
        <f t="shared" si="301"/>
        <v>2</v>
      </c>
      <c r="M1429" s="1170">
        <f t="shared" si="299"/>
        <v>200</v>
      </c>
    </row>
    <row r="1430" spans="1:13" ht="15">
      <c r="A1430" s="510"/>
      <c r="C1430" s="961" t="s">
        <v>2055</v>
      </c>
      <c r="D1430" s="963" t="s">
        <v>4060</v>
      </c>
      <c r="E1430" s="1065"/>
      <c r="F1430" s="1065"/>
      <c r="G1430" s="1169" t="e">
        <f t="shared" si="297"/>
        <v>#DIV/0!</v>
      </c>
      <c r="H1430" s="1096">
        <v>1</v>
      </c>
      <c r="I1430" s="1096"/>
      <c r="J1430" s="1169">
        <f t="shared" si="298"/>
        <v>0</v>
      </c>
      <c r="K1430" s="1027">
        <f t="shared" si="300"/>
        <v>1</v>
      </c>
      <c r="L1430" s="1027">
        <f t="shared" si="301"/>
        <v>0</v>
      </c>
      <c r="M1430" s="1170">
        <f t="shared" si="299"/>
        <v>0</v>
      </c>
    </row>
    <row r="1431" spans="1:13" ht="15">
      <c r="A1431" s="510"/>
      <c r="C1431" s="84" t="s">
        <v>131</v>
      </c>
      <c r="D1431" s="963" t="s">
        <v>4038</v>
      </c>
      <c r="E1431" s="1089"/>
      <c r="F1431" s="1089"/>
      <c r="G1431" s="1169" t="e">
        <f t="shared" si="297"/>
        <v>#DIV/0!</v>
      </c>
      <c r="H1431" s="1089"/>
      <c r="I1431" s="1089"/>
      <c r="J1431" s="1169" t="e">
        <f t="shared" si="298"/>
        <v>#DIV/0!</v>
      </c>
      <c r="K1431" s="1070">
        <f t="shared" ref="K1431:K1439" si="302">SUM(E1431,H1431)</f>
        <v>0</v>
      </c>
      <c r="L1431" s="1070">
        <f t="shared" ref="L1431:L1439" si="303">SUM(F1431,I1431)</f>
        <v>0</v>
      </c>
      <c r="M1431" s="1170" t="e">
        <f t="shared" si="299"/>
        <v>#DIV/0!</v>
      </c>
    </row>
    <row r="1432" spans="1:13" ht="15">
      <c r="A1432" s="510"/>
      <c r="C1432" s="84" t="s">
        <v>2598</v>
      </c>
      <c r="D1432" s="963" t="s">
        <v>4581</v>
      </c>
      <c r="E1432" s="1089"/>
      <c r="F1432" s="1089"/>
      <c r="G1432" s="1169" t="e">
        <f t="shared" si="297"/>
        <v>#DIV/0!</v>
      </c>
      <c r="H1432" s="1089"/>
      <c r="I1432" s="1089">
        <v>1</v>
      </c>
      <c r="J1432" s="1169" t="e">
        <f t="shared" si="298"/>
        <v>#DIV/0!</v>
      </c>
      <c r="K1432" s="1070">
        <f t="shared" si="302"/>
        <v>0</v>
      </c>
      <c r="L1432" s="1070">
        <f t="shared" si="303"/>
        <v>1</v>
      </c>
      <c r="M1432" s="1170" t="e">
        <f t="shared" si="299"/>
        <v>#DIV/0!</v>
      </c>
    </row>
    <row r="1433" spans="1:13" ht="15">
      <c r="A1433" s="510"/>
      <c r="C1433" s="84" t="s">
        <v>2623</v>
      </c>
      <c r="D1433" s="963" t="s">
        <v>4605</v>
      </c>
      <c r="E1433" s="1089"/>
      <c r="F1433" s="1089"/>
      <c r="G1433" s="1169" t="e">
        <f t="shared" ref="G1433:G1438" si="304">SUM(F1433/E1433*100)</f>
        <v>#DIV/0!</v>
      </c>
      <c r="H1433" s="1089"/>
      <c r="I1433" s="1089">
        <v>39</v>
      </c>
      <c r="J1433" s="1169" t="e">
        <f t="shared" ref="J1433:J1438" si="305">SUM(I1433/H1433*100)</f>
        <v>#DIV/0!</v>
      </c>
      <c r="K1433" s="1070">
        <f t="shared" si="302"/>
        <v>0</v>
      </c>
      <c r="L1433" s="1070">
        <f t="shared" si="303"/>
        <v>39</v>
      </c>
      <c r="M1433" s="1170" t="e">
        <f t="shared" ref="M1433:M1438" si="306">SUM(L1433/K1433*100)</f>
        <v>#DIV/0!</v>
      </c>
    </row>
    <row r="1434" spans="1:13" ht="15">
      <c r="A1434" s="510"/>
      <c r="C1434" s="84" t="s">
        <v>2250</v>
      </c>
      <c r="D1434" s="963" t="s">
        <v>4258</v>
      </c>
      <c r="E1434" s="1089"/>
      <c r="F1434" s="1089">
        <v>1</v>
      </c>
      <c r="G1434" s="1169" t="e">
        <f t="shared" si="304"/>
        <v>#DIV/0!</v>
      </c>
      <c r="H1434" s="1089"/>
      <c r="I1434" s="1089"/>
      <c r="J1434" s="1169" t="e">
        <f t="shared" si="305"/>
        <v>#DIV/0!</v>
      </c>
      <c r="K1434" s="1070">
        <f t="shared" si="302"/>
        <v>0</v>
      </c>
      <c r="L1434" s="1070">
        <f t="shared" si="303"/>
        <v>1</v>
      </c>
      <c r="M1434" s="1170" t="e">
        <f t="shared" si="306"/>
        <v>#DIV/0!</v>
      </c>
    </row>
    <row r="1435" spans="1:13" ht="15">
      <c r="A1435" s="510"/>
      <c r="C1435" s="84"/>
      <c r="D1435" s="963"/>
      <c r="E1435" s="1089"/>
      <c r="F1435" s="1089"/>
      <c r="G1435" s="1169" t="e">
        <f t="shared" si="304"/>
        <v>#DIV/0!</v>
      </c>
      <c r="H1435" s="1089"/>
      <c r="I1435" s="1089"/>
      <c r="J1435" s="1169" t="e">
        <f t="shared" si="305"/>
        <v>#DIV/0!</v>
      </c>
      <c r="K1435" s="1070">
        <f t="shared" si="302"/>
        <v>0</v>
      </c>
      <c r="L1435" s="1070">
        <f t="shared" si="303"/>
        <v>0</v>
      </c>
      <c r="M1435" s="1170" t="e">
        <f t="shared" si="306"/>
        <v>#DIV/0!</v>
      </c>
    </row>
    <row r="1436" spans="1:13" ht="15">
      <c r="A1436" s="510"/>
      <c r="C1436" s="84"/>
      <c r="D1436" s="963"/>
      <c r="E1436" s="1089"/>
      <c r="F1436" s="1089"/>
      <c r="G1436" s="1169" t="e">
        <f t="shared" si="304"/>
        <v>#DIV/0!</v>
      </c>
      <c r="H1436" s="1089"/>
      <c r="I1436" s="1089"/>
      <c r="J1436" s="1169" t="e">
        <f t="shared" si="305"/>
        <v>#DIV/0!</v>
      </c>
      <c r="K1436" s="1070">
        <f t="shared" si="302"/>
        <v>0</v>
      </c>
      <c r="L1436" s="1070">
        <f t="shared" si="303"/>
        <v>0</v>
      </c>
      <c r="M1436" s="1170" t="e">
        <f t="shared" si="306"/>
        <v>#DIV/0!</v>
      </c>
    </row>
    <row r="1437" spans="1:13" ht="15">
      <c r="A1437" s="510"/>
      <c r="C1437" s="84"/>
      <c r="D1437" s="963"/>
      <c r="E1437" s="1089"/>
      <c r="F1437" s="1089"/>
      <c r="G1437" s="1169" t="e">
        <f t="shared" si="304"/>
        <v>#DIV/0!</v>
      </c>
      <c r="H1437" s="1089"/>
      <c r="I1437" s="1089"/>
      <c r="J1437" s="1169" t="e">
        <f t="shared" si="305"/>
        <v>#DIV/0!</v>
      </c>
      <c r="K1437" s="1070">
        <f t="shared" si="302"/>
        <v>0</v>
      </c>
      <c r="L1437" s="1070">
        <f t="shared" si="303"/>
        <v>0</v>
      </c>
      <c r="M1437" s="1170" t="e">
        <f t="shared" si="306"/>
        <v>#DIV/0!</v>
      </c>
    </row>
    <row r="1438" spans="1:13" ht="15">
      <c r="A1438" s="510"/>
      <c r="C1438" s="84"/>
      <c r="D1438" s="963"/>
      <c r="E1438" s="1089"/>
      <c r="F1438" s="1089"/>
      <c r="G1438" s="1169" t="e">
        <f t="shared" si="304"/>
        <v>#DIV/0!</v>
      </c>
      <c r="H1438" s="1089"/>
      <c r="I1438" s="1089"/>
      <c r="J1438" s="1169" t="e">
        <f t="shared" si="305"/>
        <v>#DIV/0!</v>
      </c>
      <c r="K1438" s="1070">
        <f t="shared" si="302"/>
        <v>0</v>
      </c>
      <c r="L1438" s="1070">
        <f t="shared" si="303"/>
        <v>0</v>
      </c>
      <c r="M1438" s="1170" t="e">
        <f t="shared" si="306"/>
        <v>#DIV/0!</v>
      </c>
    </row>
    <row r="1439" spans="1:13" ht="15">
      <c r="A1439" s="510"/>
      <c r="C1439" s="84"/>
      <c r="D1439" s="963"/>
      <c r="E1439" s="1089"/>
      <c r="F1439" s="1089"/>
      <c r="G1439" s="1169" t="e">
        <f t="shared" si="297"/>
        <v>#DIV/0!</v>
      </c>
      <c r="H1439" s="1089"/>
      <c r="I1439" s="1089"/>
      <c r="J1439" s="1169" t="e">
        <f t="shared" si="298"/>
        <v>#DIV/0!</v>
      </c>
      <c r="K1439" s="1070">
        <f t="shared" si="302"/>
        <v>0</v>
      </c>
      <c r="L1439" s="1070">
        <f t="shared" si="303"/>
        <v>0</v>
      </c>
      <c r="M1439" s="1170" t="e">
        <f t="shared" si="299"/>
        <v>#DIV/0!</v>
      </c>
    </row>
    <row r="1440" spans="1:13" ht="15">
      <c r="E1440" s="1068"/>
      <c r="F1440" s="1068"/>
      <c r="G1440" s="1068"/>
      <c r="H1440" s="1068"/>
      <c r="I1440" s="1068"/>
      <c r="J1440" s="1068"/>
      <c r="K1440" s="1068"/>
      <c r="L1440" s="1068"/>
    </row>
    <row r="1441" spans="1:13" ht="25.5">
      <c r="A1441" s="510" t="s">
        <v>5352</v>
      </c>
      <c r="B1441" s="206" t="s">
        <v>1699</v>
      </c>
      <c r="C1441" s="926"/>
      <c r="D1441" s="927"/>
      <c r="E1441" s="1057"/>
      <c r="F1441" s="1057"/>
      <c r="G1441" s="1057"/>
      <c r="H1441" s="1057"/>
      <c r="I1441" s="1057"/>
      <c r="J1441" s="1057"/>
      <c r="K1441" s="1057"/>
      <c r="L1441" s="1057"/>
      <c r="M1441" s="206"/>
    </row>
    <row r="1442" spans="1:13" ht="14.25">
      <c r="A1442" s="510"/>
      <c r="B1442" s="177" t="s">
        <v>189</v>
      </c>
      <c r="C1442" s="179"/>
      <c r="D1442" s="78"/>
      <c r="E1442" s="1033">
        <f t="shared" ref="E1442:L1442" si="307">SUM(E1443:E1444)</f>
        <v>9305</v>
      </c>
      <c r="F1442" s="1033">
        <f t="shared" si="307"/>
        <v>6459</v>
      </c>
      <c r="G1442" s="1178">
        <f t="shared" ref="G1442:G1448" si="308">SUM(F1442/E1442*100)</f>
        <v>69.414293390650187</v>
      </c>
      <c r="H1442" s="1033">
        <f t="shared" si="307"/>
        <v>0</v>
      </c>
      <c r="I1442" s="1033">
        <f t="shared" si="307"/>
        <v>0</v>
      </c>
      <c r="J1442" s="1178" t="e">
        <f t="shared" ref="J1442:J1448" si="309">SUM(I1442/H1442*100)</f>
        <v>#DIV/0!</v>
      </c>
      <c r="K1442" s="1033">
        <f t="shared" si="307"/>
        <v>9305</v>
      </c>
      <c r="L1442" s="1033">
        <f t="shared" si="307"/>
        <v>6459</v>
      </c>
      <c r="M1442" s="1178">
        <f t="shared" ref="M1442:M1448" si="310">SUM(L1442/K1442*100)</f>
        <v>69.414293390650187</v>
      </c>
    </row>
    <row r="1443" spans="1:13" ht="15">
      <c r="A1443" s="510"/>
      <c r="B1443" s="177"/>
      <c r="C1443" s="925" t="s">
        <v>1758</v>
      </c>
      <c r="D1443" s="963" t="s">
        <v>3741</v>
      </c>
      <c r="E1443" s="1030">
        <v>6874</v>
      </c>
      <c r="F1443" s="1030">
        <v>4632</v>
      </c>
      <c r="G1443" s="1169">
        <f t="shared" si="308"/>
        <v>67.384346814082051</v>
      </c>
      <c r="H1443" s="1030"/>
      <c r="I1443" s="1030"/>
      <c r="J1443" s="1169" t="e">
        <f t="shared" si="309"/>
        <v>#DIV/0!</v>
      </c>
      <c r="K1443" s="1027">
        <f>E1443+H1443</f>
        <v>6874</v>
      </c>
      <c r="L1443" s="1027">
        <f>F1443+I1443</f>
        <v>4632</v>
      </c>
      <c r="M1443" s="1169">
        <f t="shared" si="310"/>
        <v>67.384346814082051</v>
      </c>
    </row>
    <row r="1444" spans="1:13" ht="15">
      <c r="A1444" s="510"/>
      <c r="B1444" s="177"/>
      <c r="C1444" s="925" t="s">
        <v>1759</v>
      </c>
      <c r="D1444" s="963" t="s">
        <v>3742</v>
      </c>
      <c r="E1444" s="1030">
        <v>2431</v>
      </c>
      <c r="F1444" s="1030">
        <v>1827</v>
      </c>
      <c r="G1444" s="1169">
        <f t="shared" si="308"/>
        <v>75.154257507198679</v>
      </c>
      <c r="H1444" s="1030"/>
      <c r="I1444" s="1030"/>
      <c r="J1444" s="1169" t="e">
        <f t="shared" si="309"/>
        <v>#DIV/0!</v>
      </c>
      <c r="K1444" s="1027">
        <f>E1444+H1444</f>
        <v>2431</v>
      </c>
      <c r="L1444" s="1027">
        <f>F1444+I1444</f>
        <v>1827</v>
      </c>
      <c r="M1444" s="1169">
        <f t="shared" si="310"/>
        <v>75.154257507198679</v>
      </c>
    </row>
    <row r="1445" spans="1:13" ht="15">
      <c r="A1445" s="510"/>
      <c r="C1445" s="171"/>
      <c r="D1445" s="1037"/>
      <c r="E1445" s="1070"/>
      <c r="F1445" s="1070"/>
      <c r="G1445" s="1169" t="e">
        <f t="shared" si="308"/>
        <v>#DIV/0!</v>
      </c>
      <c r="H1445" s="1070"/>
      <c r="I1445" s="1070"/>
      <c r="J1445" s="1169" t="e">
        <f t="shared" si="309"/>
        <v>#DIV/0!</v>
      </c>
      <c r="K1445" s="1070">
        <f t="shared" ref="K1445:L1448" si="311">SUM(E1445,H1445)</f>
        <v>0</v>
      </c>
      <c r="L1445" s="1070">
        <f t="shared" si="311"/>
        <v>0</v>
      </c>
      <c r="M1445" s="1169" t="e">
        <f t="shared" si="310"/>
        <v>#DIV/0!</v>
      </c>
    </row>
    <row r="1446" spans="1:13" ht="15">
      <c r="A1446" s="510"/>
      <c r="C1446" s="171"/>
      <c r="D1446" s="1037"/>
      <c r="E1446" s="1070"/>
      <c r="F1446" s="1070"/>
      <c r="G1446" s="1169" t="e">
        <f t="shared" si="308"/>
        <v>#DIV/0!</v>
      </c>
      <c r="H1446" s="1070"/>
      <c r="I1446" s="1070"/>
      <c r="J1446" s="1169" t="e">
        <f t="shared" si="309"/>
        <v>#DIV/0!</v>
      </c>
      <c r="K1446" s="1070">
        <f t="shared" si="311"/>
        <v>0</v>
      </c>
      <c r="L1446" s="1070">
        <f t="shared" si="311"/>
        <v>0</v>
      </c>
      <c r="M1446" s="1169" t="e">
        <f t="shared" si="310"/>
        <v>#DIV/0!</v>
      </c>
    </row>
    <row r="1447" spans="1:13" ht="15">
      <c r="A1447" s="510"/>
      <c r="C1447" s="171"/>
      <c r="D1447" s="80"/>
      <c r="E1447" s="1070"/>
      <c r="F1447" s="1070"/>
      <c r="G1447" s="1169" t="e">
        <f t="shared" si="308"/>
        <v>#DIV/0!</v>
      </c>
      <c r="H1447" s="1070"/>
      <c r="I1447" s="1070"/>
      <c r="J1447" s="1169" t="e">
        <f t="shared" si="309"/>
        <v>#DIV/0!</v>
      </c>
      <c r="K1447" s="1070">
        <f t="shared" si="311"/>
        <v>0</v>
      </c>
      <c r="L1447" s="1070">
        <f t="shared" si="311"/>
        <v>0</v>
      </c>
      <c r="M1447" s="1169" t="e">
        <f t="shared" si="310"/>
        <v>#DIV/0!</v>
      </c>
    </row>
    <row r="1448" spans="1:13" ht="15">
      <c r="A1448" s="510"/>
      <c r="B1448" s="149"/>
      <c r="C1448" s="171"/>
      <c r="D1448" s="80"/>
      <c r="E1448" s="1070"/>
      <c r="F1448" s="1070"/>
      <c r="G1448" s="1169" t="e">
        <f t="shared" si="308"/>
        <v>#DIV/0!</v>
      </c>
      <c r="H1448" s="1070"/>
      <c r="I1448" s="1070"/>
      <c r="J1448" s="1169" t="e">
        <f t="shared" si="309"/>
        <v>#DIV/0!</v>
      </c>
      <c r="K1448" s="1070">
        <f t="shared" si="311"/>
        <v>0</v>
      </c>
      <c r="L1448" s="1070">
        <f t="shared" si="311"/>
        <v>0</v>
      </c>
      <c r="M1448" s="1169" t="e">
        <f t="shared" si="310"/>
        <v>#DIV/0!</v>
      </c>
    </row>
    <row r="1449" spans="1:13" ht="15">
      <c r="A1449" s="510"/>
      <c r="E1449" s="1068"/>
      <c r="F1449" s="1068"/>
      <c r="G1449" s="1068"/>
      <c r="H1449" s="1068"/>
      <c r="I1449" s="1068"/>
      <c r="J1449" s="1068"/>
      <c r="K1449" s="1068"/>
      <c r="L1449" s="1068"/>
    </row>
    <row r="1450" spans="1:13" ht="15">
      <c r="A1450" s="510"/>
      <c r="B1450" s="206" t="s">
        <v>1698</v>
      </c>
      <c r="C1450" s="926"/>
      <c r="D1450" s="927"/>
      <c r="E1450" s="1057"/>
      <c r="F1450" s="1057"/>
      <c r="G1450" s="1057"/>
      <c r="H1450" s="1057"/>
      <c r="I1450" s="1057"/>
      <c r="J1450" s="1057"/>
      <c r="K1450" s="1057"/>
      <c r="L1450" s="1057"/>
      <c r="M1450" s="206"/>
    </row>
    <row r="1451" spans="1:13" ht="14.25">
      <c r="A1451" s="510"/>
      <c r="B1451" s="177" t="s">
        <v>188</v>
      </c>
      <c r="C1451" s="178"/>
      <c r="D1451" s="78"/>
      <c r="E1451" s="1073">
        <f>SUM(E1452,E1566)</f>
        <v>8689</v>
      </c>
      <c r="F1451" s="1073">
        <f>SUM(F1452,F1566)</f>
        <v>6377</v>
      </c>
      <c r="G1451" s="1178">
        <f t="shared" ref="G1451:G1514" si="312">SUM(F1451/E1451*100)</f>
        <v>73.391644608125219</v>
      </c>
      <c r="H1451" s="1073">
        <f>SUM(H1452,H1566)</f>
        <v>12650</v>
      </c>
      <c r="I1451" s="1073">
        <f>SUM(I1452,I1566)</f>
        <v>10265</v>
      </c>
      <c r="J1451" s="1178">
        <f t="shared" ref="J1451:J1514" si="313">SUM(I1451/H1451*100)</f>
        <v>81.146245059288532</v>
      </c>
      <c r="K1451" s="1073">
        <f>SUM(K1452,K1566)</f>
        <v>21339</v>
      </c>
      <c r="L1451" s="1073">
        <f>SUM(L1452,L1566)</f>
        <v>16642</v>
      </c>
      <c r="M1451" s="1178">
        <f t="shared" ref="M1451:M1514" si="314">SUM(L1451/K1451*100)</f>
        <v>77.988659262383436</v>
      </c>
    </row>
    <row r="1452" spans="1:13" ht="14.25">
      <c r="A1452" s="510"/>
      <c r="B1452" s="177" t="s">
        <v>186</v>
      </c>
      <c r="C1452" s="178"/>
      <c r="D1452" s="78"/>
      <c r="E1452" s="1061">
        <f t="shared" ref="E1452:L1452" si="315">SUM(E1453:E1565)</f>
        <v>167</v>
      </c>
      <c r="F1452" s="1061">
        <f t="shared" si="315"/>
        <v>118</v>
      </c>
      <c r="G1452" s="1170">
        <f t="shared" si="312"/>
        <v>70.658682634730539</v>
      </c>
      <c r="H1452" s="1061">
        <f t="shared" si="315"/>
        <v>161</v>
      </c>
      <c r="I1452" s="1061">
        <f t="shared" si="315"/>
        <v>119</v>
      </c>
      <c r="J1452" s="1170">
        <f t="shared" si="313"/>
        <v>73.91304347826086</v>
      </c>
      <c r="K1452" s="1061">
        <f t="shared" si="315"/>
        <v>328</v>
      </c>
      <c r="L1452" s="1061">
        <f t="shared" si="315"/>
        <v>237</v>
      </c>
      <c r="M1452" s="1170">
        <f t="shared" si="314"/>
        <v>72.256097560975604</v>
      </c>
    </row>
    <row r="1453" spans="1:13" ht="15">
      <c r="A1453" s="510"/>
      <c r="B1453" s="177"/>
      <c r="C1453" s="978" t="s">
        <v>2367</v>
      </c>
      <c r="D1453" s="963" t="s">
        <v>4368</v>
      </c>
      <c r="E1453" s="1106"/>
      <c r="F1453" s="1106">
        <v>1</v>
      </c>
      <c r="G1453" s="1169" t="e">
        <f t="shared" si="312"/>
        <v>#DIV/0!</v>
      </c>
      <c r="H1453" s="1106">
        <v>3</v>
      </c>
      <c r="I1453" s="1106"/>
      <c r="J1453" s="1169">
        <f t="shared" si="313"/>
        <v>0</v>
      </c>
      <c r="K1453" s="1107">
        <f t="shared" ref="K1453:K1484" si="316">E1453+H1453</f>
        <v>3</v>
      </c>
      <c r="L1453" s="1107">
        <f t="shared" ref="L1453:L1484" si="317">F1453+I1453</f>
        <v>1</v>
      </c>
      <c r="M1453" s="1170">
        <f t="shared" si="314"/>
        <v>33.333333333333329</v>
      </c>
    </row>
    <row r="1454" spans="1:13" ht="15">
      <c r="A1454" s="510"/>
      <c r="B1454" s="177"/>
      <c r="C1454" s="978" t="s">
        <v>2405</v>
      </c>
      <c r="D1454" s="963" t="s">
        <v>4404</v>
      </c>
      <c r="E1454" s="1106"/>
      <c r="F1454" s="1106"/>
      <c r="G1454" s="1169" t="e">
        <f t="shared" si="312"/>
        <v>#DIV/0!</v>
      </c>
      <c r="H1454" s="1106"/>
      <c r="I1454" s="1106"/>
      <c r="J1454" s="1169" t="e">
        <f t="shared" si="313"/>
        <v>#DIV/0!</v>
      </c>
      <c r="K1454" s="1107">
        <f t="shared" si="316"/>
        <v>0</v>
      </c>
      <c r="L1454" s="1107">
        <f t="shared" si="317"/>
        <v>0</v>
      </c>
      <c r="M1454" s="1170" t="e">
        <f t="shared" si="314"/>
        <v>#DIV/0!</v>
      </c>
    </row>
    <row r="1455" spans="1:13" ht="15">
      <c r="A1455" s="510"/>
      <c r="B1455" s="177"/>
      <c r="C1455" s="978" t="s">
        <v>2406</v>
      </c>
      <c r="D1455" s="963" t="s">
        <v>4405</v>
      </c>
      <c r="E1455" s="1106">
        <v>2</v>
      </c>
      <c r="F1455" s="1106"/>
      <c r="G1455" s="1182">
        <f t="shared" si="312"/>
        <v>0</v>
      </c>
      <c r="H1455" s="1106">
        <v>2</v>
      </c>
      <c r="I1455" s="1106">
        <v>3</v>
      </c>
      <c r="J1455" s="1169">
        <f t="shared" si="313"/>
        <v>150</v>
      </c>
      <c r="K1455" s="1107">
        <f t="shared" si="316"/>
        <v>4</v>
      </c>
      <c r="L1455" s="1107">
        <f t="shared" si="317"/>
        <v>3</v>
      </c>
      <c r="M1455" s="1170">
        <f t="shared" si="314"/>
        <v>75</v>
      </c>
    </row>
    <row r="1456" spans="1:13" ht="15">
      <c r="A1456" s="510"/>
      <c r="B1456" s="177"/>
      <c r="C1456" s="978" t="s">
        <v>2407</v>
      </c>
      <c r="D1456" s="963" t="s">
        <v>4406</v>
      </c>
      <c r="E1456" s="1106"/>
      <c r="F1456" s="1106">
        <v>1</v>
      </c>
      <c r="G1456" s="1182" t="e">
        <f t="shared" si="312"/>
        <v>#DIV/0!</v>
      </c>
      <c r="H1456" s="1106"/>
      <c r="I1456" s="1106">
        <v>1</v>
      </c>
      <c r="J1456" s="1169" t="e">
        <f t="shared" si="313"/>
        <v>#DIV/0!</v>
      </c>
      <c r="K1456" s="1107">
        <f t="shared" si="316"/>
        <v>0</v>
      </c>
      <c r="L1456" s="1107">
        <f t="shared" si="317"/>
        <v>2</v>
      </c>
      <c r="M1456" s="1170" t="e">
        <f t="shared" si="314"/>
        <v>#DIV/0!</v>
      </c>
    </row>
    <row r="1457" spans="1:13" ht="15">
      <c r="A1457" s="510"/>
      <c r="B1457" s="177"/>
      <c r="C1457" s="978" t="s">
        <v>2408</v>
      </c>
      <c r="D1457" s="963" t="s">
        <v>4407</v>
      </c>
      <c r="E1457" s="1106"/>
      <c r="F1457" s="1106"/>
      <c r="G1457" s="1182" t="e">
        <f t="shared" si="312"/>
        <v>#DIV/0!</v>
      </c>
      <c r="H1457" s="1106"/>
      <c r="I1457" s="1106">
        <v>1</v>
      </c>
      <c r="J1457" s="1169" t="e">
        <f t="shared" si="313"/>
        <v>#DIV/0!</v>
      </c>
      <c r="K1457" s="1107">
        <f t="shared" si="316"/>
        <v>0</v>
      </c>
      <c r="L1457" s="1107">
        <f t="shared" si="317"/>
        <v>1</v>
      </c>
      <c r="M1457" s="1170" t="e">
        <f t="shared" si="314"/>
        <v>#DIV/0!</v>
      </c>
    </row>
    <row r="1458" spans="1:13" ht="15">
      <c r="A1458" s="510"/>
      <c r="B1458" s="177"/>
      <c r="C1458" s="978" t="s">
        <v>2409</v>
      </c>
      <c r="D1458" s="963" t="s">
        <v>4408</v>
      </c>
      <c r="E1458" s="1106"/>
      <c r="F1458" s="1106"/>
      <c r="G1458" s="1182" t="e">
        <f t="shared" si="312"/>
        <v>#DIV/0!</v>
      </c>
      <c r="H1458" s="1106"/>
      <c r="I1458" s="1106"/>
      <c r="J1458" s="1169" t="e">
        <f t="shared" si="313"/>
        <v>#DIV/0!</v>
      </c>
      <c r="K1458" s="1107">
        <f t="shared" si="316"/>
        <v>0</v>
      </c>
      <c r="L1458" s="1107">
        <f t="shared" si="317"/>
        <v>0</v>
      </c>
      <c r="M1458" s="1170" t="e">
        <f t="shared" si="314"/>
        <v>#DIV/0!</v>
      </c>
    </row>
    <row r="1459" spans="1:13" ht="15">
      <c r="A1459" s="510"/>
      <c r="B1459" s="177"/>
      <c r="C1459" s="978" t="s">
        <v>2213</v>
      </c>
      <c r="D1459" s="963" t="s">
        <v>4222</v>
      </c>
      <c r="E1459" s="1106"/>
      <c r="F1459" s="1106"/>
      <c r="G1459" s="1182" t="e">
        <f t="shared" si="312"/>
        <v>#DIV/0!</v>
      </c>
      <c r="H1459" s="1106"/>
      <c r="I1459" s="1106"/>
      <c r="J1459" s="1169" t="e">
        <f t="shared" si="313"/>
        <v>#DIV/0!</v>
      </c>
      <c r="K1459" s="1107">
        <f t="shared" si="316"/>
        <v>0</v>
      </c>
      <c r="L1459" s="1107">
        <f t="shared" si="317"/>
        <v>0</v>
      </c>
      <c r="M1459" s="1170" t="e">
        <f t="shared" si="314"/>
        <v>#DIV/0!</v>
      </c>
    </row>
    <row r="1460" spans="1:13" ht="15">
      <c r="A1460" s="510"/>
      <c r="B1460" s="177"/>
      <c r="C1460" s="978" t="s">
        <v>1909</v>
      </c>
      <c r="D1460" s="938" t="s">
        <v>3907</v>
      </c>
      <c r="E1460" s="1106"/>
      <c r="F1460" s="1106"/>
      <c r="G1460" s="1182" t="e">
        <f t="shared" si="312"/>
        <v>#DIV/0!</v>
      </c>
      <c r="H1460" s="1106"/>
      <c r="I1460" s="1106"/>
      <c r="J1460" s="1169" t="e">
        <f t="shared" si="313"/>
        <v>#DIV/0!</v>
      </c>
      <c r="K1460" s="1107">
        <f t="shared" si="316"/>
        <v>0</v>
      </c>
      <c r="L1460" s="1107">
        <f t="shared" si="317"/>
        <v>0</v>
      </c>
      <c r="M1460" s="1170" t="e">
        <f t="shared" si="314"/>
        <v>#DIV/0!</v>
      </c>
    </row>
    <row r="1461" spans="1:13" ht="15">
      <c r="A1461" s="510"/>
      <c r="B1461" s="177"/>
      <c r="C1461" s="978" t="s">
        <v>2410</v>
      </c>
      <c r="D1461" s="963" t="s">
        <v>4409</v>
      </c>
      <c r="E1461" s="1106">
        <v>1</v>
      </c>
      <c r="F1461" s="1106"/>
      <c r="G1461" s="1182">
        <f t="shared" si="312"/>
        <v>0</v>
      </c>
      <c r="H1461" s="1106">
        <v>1</v>
      </c>
      <c r="I1461" s="1106"/>
      <c r="J1461" s="1169">
        <f t="shared" si="313"/>
        <v>0</v>
      </c>
      <c r="K1461" s="1107">
        <f t="shared" si="316"/>
        <v>2</v>
      </c>
      <c r="L1461" s="1107">
        <f t="shared" si="317"/>
        <v>0</v>
      </c>
      <c r="M1461" s="1170">
        <f t="shared" si="314"/>
        <v>0</v>
      </c>
    </row>
    <row r="1462" spans="1:13" ht="15">
      <c r="A1462" s="510"/>
      <c r="B1462" s="177"/>
      <c r="C1462" s="978" t="s">
        <v>2411</v>
      </c>
      <c r="D1462" s="963" t="s">
        <v>4410</v>
      </c>
      <c r="E1462" s="1106">
        <v>1</v>
      </c>
      <c r="F1462" s="1106"/>
      <c r="G1462" s="1182">
        <f t="shared" si="312"/>
        <v>0</v>
      </c>
      <c r="H1462" s="1106"/>
      <c r="I1462" s="1106"/>
      <c r="J1462" s="1169" t="e">
        <f t="shared" si="313"/>
        <v>#DIV/0!</v>
      </c>
      <c r="K1462" s="1107">
        <f t="shared" si="316"/>
        <v>1</v>
      </c>
      <c r="L1462" s="1107">
        <f t="shared" si="317"/>
        <v>0</v>
      </c>
      <c r="M1462" s="1170">
        <f t="shared" si="314"/>
        <v>0</v>
      </c>
    </row>
    <row r="1463" spans="1:13" ht="15">
      <c r="A1463" s="510"/>
      <c r="B1463" s="177"/>
      <c r="C1463" s="978" t="s">
        <v>2412</v>
      </c>
      <c r="D1463" s="963" t="s">
        <v>4411</v>
      </c>
      <c r="E1463" s="1106">
        <v>11</v>
      </c>
      <c r="F1463" s="1106">
        <v>9</v>
      </c>
      <c r="G1463" s="1182">
        <f t="shared" si="312"/>
        <v>81.818181818181827</v>
      </c>
      <c r="H1463" s="1106">
        <v>3</v>
      </c>
      <c r="I1463" s="1106"/>
      <c r="J1463" s="1169">
        <f t="shared" si="313"/>
        <v>0</v>
      </c>
      <c r="K1463" s="1107">
        <f t="shared" si="316"/>
        <v>14</v>
      </c>
      <c r="L1463" s="1107">
        <f t="shared" si="317"/>
        <v>9</v>
      </c>
      <c r="M1463" s="1170">
        <f t="shared" si="314"/>
        <v>64.285714285714292</v>
      </c>
    </row>
    <row r="1464" spans="1:13" ht="15">
      <c r="A1464" s="510"/>
      <c r="B1464" s="177"/>
      <c r="C1464" s="978" t="s">
        <v>2413</v>
      </c>
      <c r="D1464" s="963" t="s">
        <v>4412</v>
      </c>
      <c r="E1464" s="1106">
        <v>16</v>
      </c>
      <c r="F1464" s="1106">
        <v>5</v>
      </c>
      <c r="G1464" s="1182">
        <f t="shared" si="312"/>
        <v>31.25</v>
      </c>
      <c r="H1464" s="1106">
        <v>3</v>
      </c>
      <c r="I1464" s="1106">
        <v>1</v>
      </c>
      <c r="J1464" s="1169">
        <f t="shared" si="313"/>
        <v>33.333333333333329</v>
      </c>
      <c r="K1464" s="1107">
        <f t="shared" si="316"/>
        <v>19</v>
      </c>
      <c r="L1464" s="1107">
        <f t="shared" si="317"/>
        <v>6</v>
      </c>
      <c r="M1464" s="1170">
        <f t="shared" si="314"/>
        <v>31.578947368421051</v>
      </c>
    </row>
    <row r="1465" spans="1:13" ht="15">
      <c r="A1465" s="510"/>
      <c r="B1465" s="177"/>
      <c r="C1465" s="978" t="s">
        <v>2241</v>
      </c>
      <c r="D1465" s="963" t="s">
        <v>4249</v>
      </c>
      <c r="E1465" s="1106">
        <v>41</v>
      </c>
      <c r="F1465" s="1106"/>
      <c r="G1465" s="1182">
        <f t="shared" si="312"/>
        <v>0</v>
      </c>
      <c r="H1465" s="1106">
        <v>10</v>
      </c>
      <c r="I1465" s="1106"/>
      <c r="J1465" s="1169">
        <f t="shared" si="313"/>
        <v>0</v>
      </c>
      <c r="K1465" s="1107">
        <f t="shared" si="316"/>
        <v>51</v>
      </c>
      <c r="L1465" s="1107">
        <f t="shared" si="317"/>
        <v>0</v>
      </c>
      <c r="M1465" s="1170">
        <f t="shared" si="314"/>
        <v>0</v>
      </c>
    </row>
    <row r="1466" spans="1:13" ht="15">
      <c r="A1466" s="510"/>
      <c r="B1466" s="177"/>
      <c r="C1466" s="978" t="s">
        <v>2242</v>
      </c>
      <c r="D1466" s="963" t="s">
        <v>4250</v>
      </c>
      <c r="E1466" s="1106">
        <v>5</v>
      </c>
      <c r="F1466" s="1106"/>
      <c r="G1466" s="1182">
        <f t="shared" si="312"/>
        <v>0</v>
      </c>
      <c r="H1466" s="1106">
        <v>3</v>
      </c>
      <c r="I1466" s="1106"/>
      <c r="J1466" s="1169">
        <f t="shared" si="313"/>
        <v>0</v>
      </c>
      <c r="K1466" s="1107">
        <f t="shared" si="316"/>
        <v>8</v>
      </c>
      <c r="L1466" s="1107">
        <f t="shared" si="317"/>
        <v>0</v>
      </c>
      <c r="M1466" s="1170">
        <f t="shared" si="314"/>
        <v>0</v>
      </c>
    </row>
    <row r="1467" spans="1:13" ht="15">
      <c r="A1467" s="510"/>
      <c r="B1467" s="177"/>
      <c r="C1467" s="978" t="s">
        <v>2414</v>
      </c>
      <c r="D1467" s="963" t="s">
        <v>4413</v>
      </c>
      <c r="E1467" s="1106">
        <v>3</v>
      </c>
      <c r="F1467" s="1106">
        <v>2</v>
      </c>
      <c r="G1467" s="1182">
        <f t="shared" si="312"/>
        <v>66.666666666666657</v>
      </c>
      <c r="H1467" s="1106"/>
      <c r="I1467" s="1106"/>
      <c r="J1467" s="1169" t="e">
        <f t="shared" si="313"/>
        <v>#DIV/0!</v>
      </c>
      <c r="K1467" s="1107">
        <f t="shared" si="316"/>
        <v>3</v>
      </c>
      <c r="L1467" s="1107">
        <f t="shared" si="317"/>
        <v>2</v>
      </c>
      <c r="M1467" s="1170">
        <f t="shared" si="314"/>
        <v>66.666666666666657</v>
      </c>
    </row>
    <row r="1468" spans="1:13" ht="15">
      <c r="A1468" s="510"/>
      <c r="B1468" s="177"/>
      <c r="C1468" s="978" t="s">
        <v>2415</v>
      </c>
      <c r="D1468" s="963" t="s">
        <v>4414</v>
      </c>
      <c r="E1468" s="1106">
        <v>29</v>
      </c>
      <c r="F1468" s="1106">
        <v>11</v>
      </c>
      <c r="G1468" s="1182">
        <f t="shared" si="312"/>
        <v>37.931034482758619</v>
      </c>
      <c r="H1468" s="1106">
        <v>8</v>
      </c>
      <c r="I1468" s="1106">
        <v>2</v>
      </c>
      <c r="J1468" s="1169">
        <f t="shared" si="313"/>
        <v>25</v>
      </c>
      <c r="K1468" s="1107">
        <f t="shared" si="316"/>
        <v>37</v>
      </c>
      <c r="L1468" s="1107">
        <f t="shared" si="317"/>
        <v>13</v>
      </c>
      <c r="M1468" s="1170">
        <f t="shared" si="314"/>
        <v>35.135135135135137</v>
      </c>
    </row>
    <row r="1469" spans="1:13" ht="15">
      <c r="A1469" s="510"/>
      <c r="B1469" s="177"/>
      <c r="C1469" s="978" t="s">
        <v>2416</v>
      </c>
      <c r="D1469" s="963" t="s">
        <v>4415</v>
      </c>
      <c r="E1469" s="1106"/>
      <c r="F1469" s="1106"/>
      <c r="G1469" s="1182" t="e">
        <f t="shared" si="312"/>
        <v>#DIV/0!</v>
      </c>
      <c r="H1469" s="1106"/>
      <c r="I1469" s="1106"/>
      <c r="J1469" s="1169" t="e">
        <f t="shared" si="313"/>
        <v>#DIV/0!</v>
      </c>
      <c r="K1469" s="1107">
        <f t="shared" si="316"/>
        <v>0</v>
      </c>
      <c r="L1469" s="1107">
        <f t="shared" si="317"/>
        <v>0</v>
      </c>
      <c r="M1469" s="1170" t="e">
        <f t="shared" si="314"/>
        <v>#DIV/0!</v>
      </c>
    </row>
    <row r="1470" spans="1:13" ht="15">
      <c r="A1470" s="510"/>
      <c r="B1470" s="177"/>
      <c r="C1470" s="978" t="s">
        <v>2417</v>
      </c>
      <c r="D1470" s="1035" t="s">
        <v>4416</v>
      </c>
      <c r="E1470" s="1106"/>
      <c r="F1470" s="1106"/>
      <c r="G1470" s="1182" t="e">
        <f t="shared" si="312"/>
        <v>#DIV/0!</v>
      </c>
      <c r="H1470" s="1106"/>
      <c r="I1470" s="1106"/>
      <c r="J1470" s="1169" t="e">
        <f t="shared" si="313"/>
        <v>#DIV/0!</v>
      </c>
      <c r="K1470" s="1107">
        <f t="shared" si="316"/>
        <v>0</v>
      </c>
      <c r="L1470" s="1107">
        <f t="shared" si="317"/>
        <v>0</v>
      </c>
      <c r="M1470" s="1170" t="e">
        <f t="shared" si="314"/>
        <v>#DIV/0!</v>
      </c>
    </row>
    <row r="1471" spans="1:13" ht="15">
      <c r="A1471" s="510"/>
      <c r="B1471" s="177"/>
      <c r="C1471" s="978" t="s">
        <v>2418</v>
      </c>
      <c r="D1471" s="963" t="s">
        <v>4417</v>
      </c>
      <c r="E1471" s="1106"/>
      <c r="F1471" s="1106">
        <v>2</v>
      </c>
      <c r="G1471" s="1182" t="e">
        <f t="shared" si="312"/>
        <v>#DIV/0!</v>
      </c>
      <c r="H1471" s="1106">
        <v>6</v>
      </c>
      <c r="I1471" s="1106">
        <v>3</v>
      </c>
      <c r="J1471" s="1169">
        <f t="shared" si="313"/>
        <v>50</v>
      </c>
      <c r="K1471" s="1107">
        <f t="shared" si="316"/>
        <v>6</v>
      </c>
      <c r="L1471" s="1107">
        <f t="shared" si="317"/>
        <v>5</v>
      </c>
      <c r="M1471" s="1170">
        <f t="shared" si="314"/>
        <v>83.333333333333343</v>
      </c>
    </row>
    <row r="1472" spans="1:13" ht="15">
      <c r="A1472" s="510"/>
      <c r="B1472" s="177"/>
      <c r="C1472" s="978" t="s">
        <v>2419</v>
      </c>
      <c r="D1472" s="963" t="s">
        <v>4418</v>
      </c>
      <c r="E1472" s="1106"/>
      <c r="F1472" s="1106"/>
      <c r="G1472" s="1182" t="e">
        <f t="shared" si="312"/>
        <v>#DIV/0!</v>
      </c>
      <c r="H1472" s="1106">
        <v>7</v>
      </c>
      <c r="I1472" s="1106">
        <v>6</v>
      </c>
      <c r="J1472" s="1169">
        <f t="shared" si="313"/>
        <v>85.714285714285708</v>
      </c>
      <c r="K1472" s="1107">
        <f t="shared" si="316"/>
        <v>7</v>
      </c>
      <c r="L1472" s="1107">
        <f t="shared" si="317"/>
        <v>6</v>
      </c>
      <c r="M1472" s="1170">
        <f t="shared" si="314"/>
        <v>85.714285714285708</v>
      </c>
    </row>
    <row r="1473" spans="1:13" ht="15">
      <c r="A1473" s="510"/>
      <c r="B1473" s="177"/>
      <c r="C1473" s="978" t="s">
        <v>2420</v>
      </c>
      <c r="D1473" s="963" t="s">
        <v>4419</v>
      </c>
      <c r="E1473" s="1106"/>
      <c r="F1473" s="1106"/>
      <c r="G1473" s="1182" t="e">
        <f t="shared" si="312"/>
        <v>#DIV/0!</v>
      </c>
      <c r="H1473" s="1106"/>
      <c r="I1473" s="1106"/>
      <c r="J1473" s="1169" t="e">
        <f t="shared" si="313"/>
        <v>#DIV/0!</v>
      </c>
      <c r="K1473" s="1107">
        <f t="shared" si="316"/>
        <v>0</v>
      </c>
      <c r="L1473" s="1107">
        <f t="shared" si="317"/>
        <v>0</v>
      </c>
      <c r="M1473" s="1170" t="e">
        <f t="shared" si="314"/>
        <v>#DIV/0!</v>
      </c>
    </row>
    <row r="1474" spans="1:13" ht="15">
      <c r="A1474" s="510"/>
      <c r="B1474" s="177"/>
      <c r="C1474" s="978" t="s">
        <v>2421</v>
      </c>
      <c r="D1474" s="963" t="s">
        <v>4420</v>
      </c>
      <c r="E1474" s="1106"/>
      <c r="F1474" s="1106"/>
      <c r="G1474" s="1182" t="e">
        <f t="shared" si="312"/>
        <v>#DIV/0!</v>
      </c>
      <c r="H1474" s="1106">
        <v>9</v>
      </c>
      <c r="I1474" s="1106"/>
      <c r="J1474" s="1169">
        <f t="shared" si="313"/>
        <v>0</v>
      </c>
      <c r="K1474" s="1107">
        <f t="shared" si="316"/>
        <v>9</v>
      </c>
      <c r="L1474" s="1107">
        <f t="shared" si="317"/>
        <v>0</v>
      </c>
      <c r="M1474" s="1170">
        <f t="shared" si="314"/>
        <v>0</v>
      </c>
    </row>
    <row r="1475" spans="1:13" ht="15">
      <c r="A1475" s="510"/>
      <c r="B1475" s="177"/>
      <c r="C1475" s="978" t="s">
        <v>2422</v>
      </c>
      <c r="D1475" s="963" t="s">
        <v>4421</v>
      </c>
      <c r="E1475" s="1106"/>
      <c r="F1475" s="1106"/>
      <c r="G1475" s="1182" t="e">
        <f t="shared" si="312"/>
        <v>#DIV/0!</v>
      </c>
      <c r="H1475" s="1106">
        <v>1</v>
      </c>
      <c r="I1475" s="1106"/>
      <c r="J1475" s="1169">
        <f t="shared" si="313"/>
        <v>0</v>
      </c>
      <c r="K1475" s="1107">
        <f t="shared" si="316"/>
        <v>1</v>
      </c>
      <c r="L1475" s="1107">
        <f t="shared" si="317"/>
        <v>0</v>
      </c>
      <c r="M1475" s="1170">
        <f t="shared" si="314"/>
        <v>0</v>
      </c>
    </row>
    <row r="1476" spans="1:13" ht="15">
      <c r="A1476" s="510"/>
      <c r="B1476" s="177"/>
      <c r="C1476" s="978" t="s">
        <v>2423</v>
      </c>
      <c r="D1476" s="963" t="s">
        <v>4422</v>
      </c>
      <c r="E1476" s="1106"/>
      <c r="F1476" s="1106"/>
      <c r="G1476" s="1182" t="e">
        <f t="shared" si="312"/>
        <v>#DIV/0!</v>
      </c>
      <c r="H1476" s="1106"/>
      <c r="I1476" s="1106"/>
      <c r="J1476" s="1169" t="e">
        <f t="shared" si="313"/>
        <v>#DIV/0!</v>
      </c>
      <c r="K1476" s="1107">
        <f t="shared" si="316"/>
        <v>0</v>
      </c>
      <c r="L1476" s="1107">
        <f t="shared" si="317"/>
        <v>0</v>
      </c>
      <c r="M1476" s="1170" t="e">
        <f t="shared" si="314"/>
        <v>#DIV/0!</v>
      </c>
    </row>
    <row r="1477" spans="1:13" ht="15">
      <c r="A1477" s="510"/>
      <c r="B1477" s="177"/>
      <c r="C1477" s="978" t="s">
        <v>2424</v>
      </c>
      <c r="D1477" s="963" t="s">
        <v>4423</v>
      </c>
      <c r="E1477" s="1106"/>
      <c r="F1477" s="1106"/>
      <c r="G1477" s="1182" t="e">
        <f t="shared" si="312"/>
        <v>#DIV/0!</v>
      </c>
      <c r="H1477" s="1108">
        <v>7</v>
      </c>
      <c r="I1477" s="1108">
        <v>4</v>
      </c>
      <c r="J1477" s="1169">
        <f t="shared" si="313"/>
        <v>57.142857142857139</v>
      </c>
      <c r="K1477" s="1107">
        <f t="shared" si="316"/>
        <v>7</v>
      </c>
      <c r="L1477" s="1107">
        <f t="shared" si="317"/>
        <v>4</v>
      </c>
      <c r="M1477" s="1170">
        <f t="shared" si="314"/>
        <v>57.142857142857139</v>
      </c>
    </row>
    <row r="1478" spans="1:13" ht="15">
      <c r="A1478" s="510"/>
      <c r="B1478" s="177"/>
      <c r="C1478" s="978" t="s">
        <v>2425</v>
      </c>
      <c r="D1478" s="963" t="s">
        <v>4424</v>
      </c>
      <c r="E1478" s="1106"/>
      <c r="F1478" s="1106"/>
      <c r="G1478" s="1182" t="e">
        <f t="shared" si="312"/>
        <v>#DIV/0!</v>
      </c>
      <c r="H1478" s="1106">
        <v>12</v>
      </c>
      <c r="I1478" s="1106">
        <v>3</v>
      </c>
      <c r="J1478" s="1169">
        <f t="shared" si="313"/>
        <v>25</v>
      </c>
      <c r="K1478" s="1107">
        <f t="shared" si="316"/>
        <v>12</v>
      </c>
      <c r="L1478" s="1107">
        <f t="shared" si="317"/>
        <v>3</v>
      </c>
      <c r="M1478" s="1170">
        <f t="shared" si="314"/>
        <v>25</v>
      </c>
    </row>
    <row r="1479" spans="1:13" ht="15">
      <c r="A1479" s="510"/>
      <c r="B1479" s="177"/>
      <c r="C1479" s="978" t="s">
        <v>2426</v>
      </c>
      <c r="D1479" s="963" t="s">
        <v>4425</v>
      </c>
      <c r="E1479" s="1106"/>
      <c r="F1479" s="1106"/>
      <c r="G1479" s="1182" t="e">
        <f t="shared" si="312"/>
        <v>#DIV/0!</v>
      </c>
      <c r="H1479" s="1106">
        <v>4</v>
      </c>
      <c r="I1479" s="1106">
        <v>2</v>
      </c>
      <c r="J1479" s="1169">
        <f t="shared" si="313"/>
        <v>50</v>
      </c>
      <c r="K1479" s="1107">
        <f t="shared" si="316"/>
        <v>4</v>
      </c>
      <c r="L1479" s="1107">
        <f t="shared" si="317"/>
        <v>2</v>
      </c>
      <c r="M1479" s="1170">
        <f t="shared" si="314"/>
        <v>50</v>
      </c>
    </row>
    <row r="1480" spans="1:13" ht="15">
      <c r="A1480" s="510"/>
      <c r="B1480" s="177"/>
      <c r="C1480" s="978" t="s">
        <v>2427</v>
      </c>
      <c r="D1480" s="963" t="s">
        <v>4426</v>
      </c>
      <c r="E1480" s="1106"/>
      <c r="F1480" s="1106"/>
      <c r="G1480" s="1182" t="e">
        <f t="shared" si="312"/>
        <v>#DIV/0!</v>
      </c>
      <c r="H1480" s="1108">
        <v>2</v>
      </c>
      <c r="I1480" s="1108"/>
      <c r="J1480" s="1169">
        <f t="shared" si="313"/>
        <v>0</v>
      </c>
      <c r="K1480" s="1107">
        <f t="shared" si="316"/>
        <v>2</v>
      </c>
      <c r="L1480" s="1107">
        <f t="shared" si="317"/>
        <v>0</v>
      </c>
      <c r="M1480" s="1170">
        <f t="shared" si="314"/>
        <v>0</v>
      </c>
    </row>
    <row r="1481" spans="1:13" ht="15">
      <c r="A1481" s="510"/>
      <c r="B1481" s="177"/>
      <c r="C1481" s="978" t="s">
        <v>2428</v>
      </c>
      <c r="D1481" s="963" t="s">
        <v>4427</v>
      </c>
      <c r="E1481" s="1106">
        <v>3</v>
      </c>
      <c r="F1481" s="1106">
        <v>2</v>
      </c>
      <c r="G1481" s="1182">
        <f t="shared" si="312"/>
        <v>66.666666666666657</v>
      </c>
      <c r="H1481" s="1106"/>
      <c r="I1481" s="1106">
        <v>1</v>
      </c>
      <c r="J1481" s="1169" t="e">
        <f t="shared" si="313"/>
        <v>#DIV/0!</v>
      </c>
      <c r="K1481" s="1107">
        <f t="shared" si="316"/>
        <v>3</v>
      </c>
      <c r="L1481" s="1107">
        <f t="shared" si="317"/>
        <v>3</v>
      </c>
      <c r="M1481" s="1170">
        <f t="shared" si="314"/>
        <v>100</v>
      </c>
    </row>
    <row r="1482" spans="1:13" ht="15">
      <c r="A1482" s="510"/>
      <c r="B1482" s="177"/>
      <c r="C1482" s="979" t="s">
        <v>2429</v>
      </c>
      <c r="D1482" s="963" t="s">
        <v>4428</v>
      </c>
      <c r="E1482" s="1106">
        <v>1</v>
      </c>
      <c r="F1482" s="1106"/>
      <c r="G1482" s="1182">
        <f t="shared" si="312"/>
        <v>0</v>
      </c>
      <c r="H1482" s="1106">
        <v>6</v>
      </c>
      <c r="I1482" s="1106">
        <v>3</v>
      </c>
      <c r="J1482" s="1169">
        <f t="shared" si="313"/>
        <v>50</v>
      </c>
      <c r="K1482" s="1107">
        <f t="shared" si="316"/>
        <v>7</v>
      </c>
      <c r="L1482" s="1107">
        <f t="shared" si="317"/>
        <v>3</v>
      </c>
      <c r="M1482" s="1170">
        <f t="shared" si="314"/>
        <v>42.857142857142854</v>
      </c>
    </row>
    <row r="1483" spans="1:13" ht="15">
      <c r="A1483" s="510"/>
      <c r="B1483" s="177"/>
      <c r="C1483" s="978" t="s">
        <v>2430</v>
      </c>
      <c r="D1483" s="963" t="s">
        <v>4429</v>
      </c>
      <c r="E1483" s="1106"/>
      <c r="F1483" s="1106"/>
      <c r="G1483" s="1182" t="e">
        <f t="shared" si="312"/>
        <v>#DIV/0!</v>
      </c>
      <c r="H1483" s="1106">
        <v>1</v>
      </c>
      <c r="I1483" s="1106"/>
      <c r="J1483" s="1169">
        <f t="shared" si="313"/>
        <v>0</v>
      </c>
      <c r="K1483" s="1107">
        <f t="shared" si="316"/>
        <v>1</v>
      </c>
      <c r="L1483" s="1107">
        <f t="shared" si="317"/>
        <v>0</v>
      </c>
      <c r="M1483" s="1170">
        <f t="shared" si="314"/>
        <v>0</v>
      </c>
    </row>
    <row r="1484" spans="1:13" ht="15">
      <c r="A1484" s="510"/>
      <c r="B1484" s="177"/>
      <c r="C1484" s="978" t="s">
        <v>2431</v>
      </c>
      <c r="D1484" s="963" t="s">
        <v>4430</v>
      </c>
      <c r="E1484" s="1106"/>
      <c r="F1484" s="1106"/>
      <c r="G1484" s="1182" t="e">
        <f t="shared" si="312"/>
        <v>#DIV/0!</v>
      </c>
      <c r="H1484" s="1106">
        <v>4</v>
      </c>
      <c r="I1484" s="1106">
        <v>5</v>
      </c>
      <c r="J1484" s="1169">
        <f t="shared" si="313"/>
        <v>125</v>
      </c>
      <c r="K1484" s="1107">
        <f t="shared" si="316"/>
        <v>4</v>
      </c>
      <c r="L1484" s="1107">
        <f t="shared" si="317"/>
        <v>5</v>
      </c>
      <c r="M1484" s="1170">
        <f t="shared" si="314"/>
        <v>125</v>
      </c>
    </row>
    <row r="1485" spans="1:13" ht="15">
      <c r="A1485" s="510"/>
      <c r="B1485" s="177"/>
      <c r="C1485" s="978" t="s">
        <v>2432</v>
      </c>
      <c r="D1485" s="963" t="s">
        <v>4431</v>
      </c>
      <c r="E1485" s="1106"/>
      <c r="F1485" s="1106"/>
      <c r="G1485" s="1182" t="e">
        <f t="shared" si="312"/>
        <v>#DIV/0!</v>
      </c>
      <c r="H1485" s="1106"/>
      <c r="I1485" s="1106"/>
      <c r="J1485" s="1169" t="e">
        <f t="shared" si="313"/>
        <v>#DIV/0!</v>
      </c>
      <c r="K1485" s="1107">
        <f t="shared" ref="K1485:K1516" si="318">E1485+H1485</f>
        <v>0</v>
      </c>
      <c r="L1485" s="1107">
        <f t="shared" ref="L1485:L1516" si="319">F1485+I1485</f>
        <v>0</v>
      </c>
      <c r="M1485" s="1170" t="e">
        <f t="shared" si="314"/>
        <v>#DIV/0!</v>
      </c>
    </row>
    <row r="1486" spans="1:13" ht="15">
      <c r="A1486" s="510"/>
      <c r="B1486" s="177"/>
      <c r="C1486" s="983" t="s">
        <v>2433</v>
      </c>
      <c r="D1486" s="938" t="s">
        <v>4432</v>
      </c>
      <c r="E1486" s="1106"/>
      <c r="F1486" s="1106">
        <v>1</v>
      </c>
      <c r="G1486" s="1182" t="e">
        <f t="shared" si="312"/>
        <v>#DIV/0!</v>
      </c>
      <c r="H1486" s="1106"/>
      <c r="I1486" s="1106">
        <v>1</v>
      </c>
      <c r="J1486" s="1169" t="e">
        <f t="shared" si="313"/>
        <v>#DIV/0!</v>
      </c>
      <c r="K1486" s="1107">
        <f t="shared" si="318"/>
        <v>0</v>
      </c>
      <c r="L1486" s="1107">
        <f t="shared" si="319"/>
        <v>2</v>
      </c>
      <c r="M1486" s="1170" t="e">
        <f t="shared" si="314"/>
        <v>#DIV/0!</v>
      </c>
    </row>
    <row r="1487" spans="1:13" ht="15">
      <c r="A1487" s="510"/>
      <c r="B1487" s="177"/>
      <c r="C1487" s="983" t="s">
        <v>2434</v>
      </c>
      <c r="D1487" s="938" t="s">
        <v>4433</v>
      </c>
      <c r="E1487" s="1106"/>
      <c r="F1487" s="1106"/>
      <c r="G1487" s="1182" t="e">
        <f t="shared" si="312"/>
        <v>#DIV/0!</v>
      </c>
      <c r="H1487" s="1108"/>
      <c r="I1487" s="1108"/>
      <c r="J1487" s="1169" t="e">
        <f t="shared" si="313"/>
        <v>#DIV/0!</v>
      </c>
      <c r="K1487" s="1107">
        <f t="shared" si="318"/>
        <v>0</v>
      </c>
      <c r="L1487" s="1107">
        <f t="shared" si="319"/>
        <v>0</v>
      </c>
      <c r="M1487" s="1170" t="e">
        <f t="shared" si="314"/>
        <v>#DIV/0!</v>
      </c>
    </row>
    <row r="1488" spans="1:13" ht="15">
      <c r="A1488" s="510"/>
      <c r="B1488" s="177"/>
      <c r="C1488" s="983" t="s">
        <v>2435</v>
      </c>
      <c r="D1488" s="938" t="s">
        <v>4434</v>
      </c>
      <c r="E1488" s="1106">
        <v>15</v>
      </c>
      <c r="F1488" s="1106">
        <v>8</v>
      </c>
      <c r="G1488" s="1182">
        <f t="shared" si="312"/>
        <v>53.333333333333336</v>
      </c>
      <c r="H1488" s="1106">
        <v>5</v>
      </c>
      <c r="I1488" s="1106">
        <v>4</v>
      </c>
      <c r="J1488" s="1169">
        <f t="shared" si="313"/>
        <v>80</v>
      </c>
      <c r="K1488" s="1107">
        <f t="shared" si="318"/>
        <v>20</v>
      </c>
      <c r="L1488" s="1107">
        <f t="shared" si="319"/>
        <v>12</v>
      </c>
      <c r="M1488" s="1170">
        <f t="shared" si="314"/>
        <v>60</v>
      </c>
    </row>
    <row r="1489" spans="1:13" ht="15">
      <c r="A1489" s="510"/>
      <c r="B1489" s="177"/>
      <c r="C1489" s="983" t="s">
        <v>2436</v>
      </c>
      <c r="D1489" s="938" t="s">
        <v>4435</v>
      </c>
      <c r="E1489" s="1106">
        <v>1</v>
      </c>
      <c r="F1489" s="1106"/>
      <c r="G1489" s="1182">
        <f t="shared" si="312"/>
        <v>0</v>
      </c>
      <c r="H1489" s="1108"/>
      <c r="I1489" s="1108"/>
      <c r="J1489" s="1169" t="e">
        <f t="shared" si="313"/>
        <v>#DIV/0!</v>
      </c>
      <c r="K1489" s="1107">
        <f t="shared" si="318"/>
        <v>1</v>
      </c>
      <c r="L1489" s="1107">
        <f t="shared" si="319"/>
        <v>0</v>
      </c>
      <c r="M1489" s="1170">
        <f t="shared" si="314"/>
        <v>0</v>
      </c>
    </row>
    <row r="1490" spans="1:13" ht="15">
      <c r="A1490" s="510"/>
      <c r="B1490" s="177"/>
      <c r="C1490" s="981" t="s">
        <v>2381</v>
      </c>
      <c r="D1490" s="938" t="s">
        <v>4381</v>
      </c>
      <c r="E1490" s="1106"/>
      <c r="F1490" s="1106"/>
      <c r="G1490" s="1182" t="e">
        <f t="shared" si="312"/>
        <v>#DIV/0!</v>
      </c>
      <c r="H1490" s="1106"/>
      <c r="I1490" s="1106"/>
      <c r="J1490" s="1169" t="e">
        <f t="shared" si="313"/>
        <v>#DIV/0!</v>
      </c>
      <c r="K1490" s="1107">
        <f t="shared" si="318"/>
        <v>0</v>
      </c>
      <c r="L1490" s="1107">
        <f t="shared" si="319"/>
        <v>0</v>
      </c>
      <c r="M1490" s="1170" t="e">
        <f t="shared" si="314"/>
        <v>#DIV/0!</v>
      </c>
    </row>
    <row r="1491" spans="1:13" ht="15">
      <c r="A1491" s="510"/>
      <c r="B1491" s="177"/>
      <c r="C1491" s="981" t="s">
        <v>2437</v>
      </c>
      <c r="D1491" s="938" t="s">
        <v>4436</v>
      </c>
      <c r="E1491" s="1106"/>
      <c r="F1491" s="1106"/>
      <c r="G1491" s="1182" t="e">
        <f t="shared" si="312"/>
        <v>#DIV/0!</v>
      </c>
      <c r="H1491" s="1106"/>
      <c r="I1491" s="1106"/>
      <c r="J1491" s="1169" t="e">
        <f t="shared" si="313"/>
        <v>#DIV/0!</v>
      </c>
      <c r="K1491" s="1107">
        <f t="shared" si="318"/>
        <v>0</v>
      </c>
      <c r="L1491" s="1107">
        <f t="shared" si="319"/>
        <v>0</v>
      </c>
      <c r="M1491" s="1170" t="e">
        <f t="shared" si="314"/>
        <v>#DIV/0!</v>
      </c>
    </row>
    <row r="1492" spans="1:13" ht="15">
      <c r="A1492" s="510"/>
      <c r="B1492" s="177"/>
      <c r="C1492" s="978" t="s">
        <v>2438</v>
      </c>
      <c r="D1492" s="963" t="s">
        <v>4437</v>
      </c>
      <c r="E1492" s="1106">
        <v>3</v>
      </c>
      <c r="F1492" s="1106">
        <v>5</v>
      </c>
      <c r="G1492" s="1182">
        <f t="shared" si="312"/>
        <v>166.66666666666669</v>
      </c>
      <c r="H1492" s="1106">
        <v>5</v>
      </c>
      <c r="I1492" s="1106">
        <v>7</v>
      </c>
      <c r="J1492" s="1169">
        <f t="shared" si="313"/>
        <v>140</v>
      </c>
      <c r="K1492" s="1107">
        <f t="shared" si="318"/>
        <v>8</v>
      </c>
      <c r="L1492" s="1107">
        <f t="shared" si="319"/>
        <v>12</v>
      </c>
      <c r="M1492" s="1170">
        <f t="shared" si="314"/>
        <v>150</v>
      </c>
    </row>
    <row r="1493" spans="1:13" ht="15">
      <c r="A1493" s="510"/>
      <c r="B1493" s="177"/>
      <c r="C1493" s="981" t="s">
        <v>2439</v>
      </c>
      <c r="D1493" s="938" t="s">
        <v>4438</v>
      </c>
      <c r="E1493" s="1106"/>
      <c r="F1493" s="1106"/>
      <c r="G1493" s="1182" t="e">
        <f t="shared" si="312"/>
        <v>#DIV/0!</v>
      </c>
      <c r="H1493" s="1106">
        <v>3</v>
      </c>
      <c r="I1493" s="1106">
        <v>6</v>
      </c>
      <c r="J1493" s="1169">
        <f t="shared" si="313"/>
        <v>200</v>
      </c>
      <c r="K1493" s="1107">
        <f t="shared" si="318"/>
        <v>3</v>
      </c>
      <c r="L1493" s="1107">
        <f t="shared" si="319"/>
        <v>6</v>
      </c>
      <c r="M1493" s="1170">
        <f t="shared" si="314"/>
        <v>200</v>
      </c>
    </row>
    <row r="1494" spans="1:13" ht="15">
      <c r="A1494" s="510"/>
      <c r="B1494" s="177"/>
      <c r="C1494" s="983" t="s">
        <v>2440</v>
      </c>
      <c r="D1494" s="938" t="s">
        <v>4439</v>
      </c>
      <c r="E1494" s="1106"/>
      <c r="F1494" s="1106"/>
      <c r="G1494" s="1182" t="e">
        <f t="shared" si="312"/>
        <v>#DIV/0!</v>
      </c>
      <c r="H1494" s="1106"/>
      <c r="I1494" s="1106"/>
      <c r="J1494" s="1169" t="e">
        <f t="shared" si="313"/>
        <v>#DIV/0!</v>
      </c>
      <c r="K1494" s="1107">
        <f t="shared" si="318"/>
        <v>0</v>
      </c>
      <c r="L1494" s="1107">
        <f t="shared" si="319"/>
        <v>0</v>
      </c>
      <c r="M1494" s="1170" t="e">
        <f t="shared" si="314"/>
        <v>#DIV/0!</v>
      </c>
    </row>
    <row r="1495" spans="1:13" ht="15">
      <c r="A1495" s="510"/>
      <c r="B1495" s="177"/>
      <c r="C1495" s="983" t="s">
        <v>2441</v>
      </c>
      <c r="D1495" s="963" t="s">
        <v>4440</v>
      </c>
      <c r="E1495" s="1106">
        <v>1</v>
      </c>
      <c r="F1495" s="1106"/>
      <c r="G1495" s="1182">
        <f t="shared" si="312"/>
        <v>0</v>
      </c>
      <c r="H1495" s="1106">
        <v>1</v>
      </c>
      <c r="I1495" s="1106"/>
      <c r="J1495" s="1169">
        <f t="shared" si="313"/>
        <v>0</v>
      </c>
      <c r="K1495" s="1107">
        <f t="shared" si="318"/>
        <v>2</v>
      </c>
      <c r="L1495" s="1107">
        <f t="shared" si="319"/>
        <v>0</v>
      </c>
      <c r="M1495" s="1170">
        <f t="shared" si="314"/>
        <v>0</v>
      </c>
    </row>
    <row r="1496" spans="1:13" ht="15">
      <c r="A1496" s="510"/>
      <c r="B1496" s="177"/>
      <c r="C1496" s="978" t="s">
        <v>2442</v>
      </c>
      <c r="D1496" s="963" t="s">
        <v>4441</v>
      </c>
      <c r="E1496" s="1106"/>
      <c r="F1496" s="1106"/>
      <c r="G1496" s="1182" t="e">
        <f t="shared" si="312"/>
        <v>#DIV/0!</v>
      </c>
      <c r="H1496" s="1108">
        <v>2</v>
      </c>
      <c r="I1496" s="1108"/>
      <c r="J1496" s="1169">
        <f t="shared" si="313"/>
        <v>0</v>
      </c>
      <c r="K1496" s="1107">
        <f t="shared" si="318"/>
        <v>2</v>
      </c>
      <c r="L1496" s="1107">
        <f t="shared" si="319"/>
        <v>0</v>
      </c>
      <c r="M1496" s="1170">
        <f t="shared" si="314"/>
        <v>0</v>
      </c>
    </row>
    <row r="1497" spans="1:13" ht="15">
      <c r="A1497" s="510"/>
      <c r="B1497" s="177"/>
      <c r="C1497" s="978" t="s">
        <v>2443</v>
      </c>
      <c r="D1497" s="963" t="s">
        <v>4442</v>
      </c>
      <c r="E1497" s="1106">
        <v>10</v>
      </c>
      <c r="F1497" s="1106">
        <v>6</v>
      </c>
      <c r="G1497" s="1182">
        <f t="shared" si="312"/>
        <v>60</v>
      </c>
      <c r="H1497" s="1106">
        <v>4</v>
      </c>
      <c r="I1497" s="1106">
        <v>5</v>
      </c>
      <c r="J1497" s="1169">
        <f t="shared" si="313"/>
        <v>125</v>
      </c>
      <c r="K1497" s="1107">
        <f t="shared" si="318"/>
        <v>14</v>
      </c>
      <c r="L1497" s="1107">
        <f t="shared" si="319"/>
        <v>11</v>
      </c>
      <c r="M1497" s="1170">
        <f t="shared" si="314"/>
        <v>78.571428571428569</v>
      </c>
    </row>
    <row r="1498" spans="1:13" ht="15">
      <c r="A1498" s="510"/>
      <c r="B1498" s="177"/>
      <c r="C1498" s="978" t="s">
        <v>2444</v>
      </c>
      <c r="D1498" s="963" t="s">
        <v>4443</v>
      </c>
      <c r="E1498" s="1106"/>
      <c r="F1498" s="1106">
        <v>3</v>
      </c>
      <c r="G1498" s="1182" t="e">
        <f t="shared" si="312"/>
        <v>#DIV/0!</v>
      </c>
      <c r="H1498" s="1108">
        <v>1</v>
      </c>
      <c r="I1498" s="1108"/>
      <c r="J1498" s="1169">
        <f t="shared" si="313"/>
        <v>0</v>
      </c>
      <c r="K1498" s="1107">
        <f t="shared" si="318"/>
        <v>1</v>
      </c>
      <c r="L1498" s="1107">
        <f t="shared" si="319"/>
        <v>3</v>
      </c>
      <c r="M1498" s="1170">
        <f t="shared" si="314"/>
        <v>300</v>
      </c>
    </row>
    <row r="1499" spans="1:13" ht="15">
      <c r="A1499" s="510"/>
      <c r="B1499" s="177"/>
      <c r="C1499" s="978" t="s">
        <v>2241</v>
      </c>
      <c r="D1499" s="963" t="s">
        <v>4249</v>
      </c>
      <c r="E1499" s="1106"/>
      <c r="F1499" s="1106">
        <v>33</v>
      </c>
      <c r="G1499" s="1182" t="e">
        <f t="shared" si="312"/>
        <v>#DIV/0!</v>
      </c>
      <c r="H1499" s="1108"/>
      <c r="I1499" s="1108">
        <v>16</v>
      </c>
      <c r="J1499" s="1169" t="e">
        <f t="shared" si="313"/>
        <v>#DIV/0!</v>
      </c>
      <c r="K1499" s="1107">
        <f t="shared" si="318"/>
        <v>0</v>
      </c>
      <c r="L1499" s="1107">
        <f t="shared" si="319"/>
        <v>49</v>
      </c>
      <c r="M1499" s="1170" t="e">
        <f t="shared" si="314"/>
        <v>#DIV/0!</v>
      </c>
    </row>
    <row r="1500" spans="1:13" ht="15">
      <c r="A1500" s="510"/>
      <c r="B1500" s="177"/>
      <c r="C1500" s="978" t="s">
        <v>2242</v>
      </c>
      <c r="D1500" s="963" t="s">
        <v>4250</v>
      </c>
      <c r="E1500" s="1106"/>
      <c r="F1500" s="1106">
        <v>5</v>
      </c>
      <c r="G1500" s="1182" t="e">
        <f t="shared" si="312"/>
        <v>#DIV/0!</v>
      </c>
      <c r="H1500" s="1108"/>
      <c r="I1500" s="1108">
        <v>6</v>
      </c>
      <c r="J1500" s="1169" t="e">
        <f t="shared" si="313"/>
        <v>#DIV/0!</v>
      </c>
      <c r="K1500" s="1107">
        <f t="shared" si="318"/>
        <v>0</v>
      </c>
      <c r="L1500" s="1107">
        <f t="shared" si="319"/>
        <v>11</v>
      </c>
      <c r="M1500" s="1170" t="e">
        <f t="shared" si="314"/>
        <v>#DIV/0!</v>
      </c>
    </row>
    <row r="1501" spans="1:13" ht="15">
      <c r="A1501" s="510"/>
      <c r="B1501" s="177"/>
      <c r="C1501" s="981" t="s">
        <v>2209</v>
      </c>
      <c r="D1501" s="963" t="s">
        <v>4218</v>
      </c>
      <c r="E1501" s="1106"/>
      <c r="F1501" s="1106"/>
      <c r="G1501" s="1182" t="e">
        <f t="shared" si="312"/>
        <v>#DIV/0!</v>
      </c>
      <c r="H1501" s="1108"/>
      <c r="I1501" s="1108"/>
      <c r="J1501" s="1169" t="e">
        <f t="shared" si="313"/>
        <v>#DIV/0!</v>
      </c>
      <c r="K1501" s="1107">
        <f t="shared" si="318"/>
        <v>0</v>
      </c>
      <c r="L1501" s="1107">
        <f t="shared" si="319"/>
        <v>0</v>
      </c>
      <c r="M1501" s="1170" t="e">
        <f t="shared" si="314"/>
        <v>#DIV/0!</v>
      </c>
    </row>
    <row r="1502" spans="1:13" ht="15">
      <c r="A1502" s="510"/>
      <c r="B1502" s="177"/>
      <c r="C1502" s="983" t="s">
        <v>1926</v>
      </c>
      <c r="D1502" s="940" t="s">
        <v>3922</v>
      </c>
      <c r="E1502" s="1106"/>
      <c r="F1502" s="1106"/>
      <c r="G1502" s="1182" t="e">
        <f t="shared" si="312"/>
        <v>#DIV/0!</v>
      </c>
      <c r="H1502" s="1108"/>
      <c r="I1502" s="1108"/>
      <c r="J1502" s="1169" t="e">
        <f t="shared" si="313"/>
        <v>#DIV/0!</v>
      </c>
      <c r="K1502" s="1107">
        <f t="shared" si="318"/>
        <v>0</v>
      </c>
      <c r="L1502" s="1107">
        <f t="shared" si="319"/>
        <v>0</v>
      </c>
      <c r="M1502" s="1170" t="e">
        <f t="shared" si="314"/>
        <v>#DIV/0!</v>
      </c>
    </row>
    <row r="1503" spans="1:13" ht="15">
      <c r="A1503" s="510"/>
      <c r="B1503" s="177"/>
      <c r="C1503" s="983" t="s">
        <v>2445</v>
      </c>
      <c r="D1503" s="963" t="s">
        <v>4444</v>
      </c>
      <c r="E1503" s="1106"/>
      <c r="F1503" s="1106"/>
      <c r="G1503" s="1182" t="e">
        <f t="shared" si="312"/>
        <v>#DIV/0!</v>
      </c>
      <c r="H1503" s="1108"/>
      <c r="I1503" s="1108"/>
      <c r="J1503" s="1169" t="e">
        <f t="shared" si="313"/>
        <v>#DIV/0!</v>
      </c>
      <c r="K1503" s="1107">
        <f t="shared" si="318"/>
        <v>0</v>
      </c>
      <c r="L1503" s="1107">
        <f t="shared" si="319"/>
        <v>0</v>
      </c>
      <c r="M1503" s="1170" t="e">
        <f t="shared" si="314"/>
        <v>#DIV/0!</v>
      </c>
    </row>
    <row r="1504" spans="1:13" ht="15">
      <c r="A1504" s="510"/>
      <c r="B1504" s="177"/>
      <c r="C1504" s="978" t="s">
        <v>2446</v>
      </c>
      <c r="D1504" s="963" t="s">
        <v>4445</v>
      </c>
      <c r="E1504" s="1106"/>
      <c r="F1504" s="1106"/>
      <c r="G1504" s="1182" t="e">
        <f t="shared" si="312"/>
        <v>#DIV/0!</v>
      </c>
      <c r="H1504" s="1106">
        <v>3</v>
      </c>
      <c r="I1504" s="1106"/>
      <c r="J1504" s="1169">
        <f t="shared" si="313"/>
        <v>0</v>
      </c>
      <c r="K1504" s="1107">
        <f t="shared" si="318"/>
        <v>3</v>
      </c>
      <c r="L1504" s="1107">
        <f t="shared" si="319"/>
        <v>0</v>
      </c>
      <c r="M1504" s="1170">
        <f t="shared" si="314"/>
        <v>0</v>
      </c>
    </row>
    <row r="1505" spans="1:13" ht="15">
      <c r="A1505" s="510"/>
      <c r="B1505" s="177"/>
      <c r="C1505" s="983" t="s">
        <v>2447</v>
      </c>
      <c r="D1505" s="963" t="s">
        <v>4446</v>
      </c>
      <c r="E1505" s="1106"/>
      <c r="F1505" s="1106"/>
      <c r="G1505" s="1182" t="e">
        <f t="shared" si="312"/>
        <v>#DIV/0!</v>
      </c>
      <c r="H1505" s="1106"/>
      <c r="I1505" s="1106">
        <v>1</v>
      </c>
      <c r="J1505" s="1169" t="e">
        <f t="shared" si="313"/>
        <v>#DIV/0!</v>
      </c>
      <c r="K1505" s="1107">
        <f t="shared" si="318"/>
        <v>0</v>
      </c>
      <c r="L1505" s="1107">
        <f t="shared" si="319"/>
        <v>1</v>
      </c>
      <c r="M1505" s="1170" t="e">
        <f t="shared" si="314"/>
        <v>#DIV/0!</v>
      </c>
    </row>
    <row r="1506" spans="1:13" ht="15">
      <c r="A1506" s="510"/>
      <c r="B1506" s="177"/>
      <c r="C1506" s="983" t="s">
        <v>2448</v>
      </c>
      <c r="D1506" s="963" t="s">
        <v>4447</v>
      </c>
      <c r="E1506" s="1106"/>
      <c r="F1506" s="1106"/>
      <c r="G1506" s="1182" t="e">
        <f t="shared" si="312"/>
        <v>#DIV/0!</v>
      </c>
      <c r="H1506" s="1108">
        <v>1</v>
      </c>
      <c r="I1506" s="1108"/>
      <c r="J1506" s="1169">
        <f t="shared" si="313"/>
        <v>0</v>
      </c>
      <c r="K1506" s="1107">
        <f t="shared" si="318"/>
        <v>1</v>
      </c>
      <c r="L1506" s="1107">
        <f t="shared" si="319"/>
        <v>0</v>
      </c>
      <c r="M1506" s="1170">
        <f t="shared" si="314"/>
        <v>0</v>
      </c>
    </row>
    <row r="1507" spans="1:13" ht="15">
      <c r="A1507" s="510"/>
      <c r="B1507" s="177"/>
      <c r="C1507" s="982" t="s">
        <v>2449</v>
      </c>
      <c r="D1507" s="940" t="s">
        <v>4448</v>
      </c>
      <c r="E1507" s="1106"/>
      <c r="F1507" s="1106"/>
      <c r="G1507" s="1182" t="e">
        <f t="shared" si="312"/>
        <v>#DIV/0!</v>
      </c>
      <c r="H1507" s="1106">
        <v>1</v>
      </c>
      <c r="I1507" s="1106"/>
      <c r="J1507" s="1169">
        <f t="shared" si="313"/>
        <v>0</v>
      </c>
      <c r="K1507" s="1107">
        <f t="shared" si="318"/>
        <v>1</v>
      </c>
      <c r="L1507" s="1107">
        <f t="shared" si="319"/>
        <v>0</v>
      </c>
      <c r="M1507" s="1170">
        <f t="shared" si="314"/>
        <v>0</v>
      </c>
    </row>
    <row r="1508" spans="1:13" ht="15">
      <c r="A1508" s="510"/>
      <c r="B1508" s="177"/>
      <c r="C1508" s="982" t="s">
        <v>2212</v>
      </c>
      <c r="D1508" s="963" t="s">
        <v>4221</v>
      </c>
      <c r="E1508" s="1106"/>
      <c r="F1508" s="1106"/>
      <c r="G1508" s="1182" t="e">
        <f t="shared" si="312"/>
        <v>#DIV/0!</v>
      </c>
      <c r="H1508" s="1106"/>
      <c r="I1508" s="1106"/>
      <c r="J1508" s="1169" t="e">
        <f t="shared" si="313"/>
        <v>#DIV/0!</v>
      </c>
      <c r="K1508" s="1107">
        <f t="shared" si="318"/>
        <v>0</v>
      </c>
      <c r="L1508" s="1107">
        <f t="shared" si="319"/>
        <v>0</v>
      </c>
      <c r="M1508" s="1170" t="e">
        <f t="shared" si="314"/>
        <v>#DIV/0!</v>
      </c>
    </row>
    <row r="1509" spans="1:13" ht="15">
      <c r="A1509" s="510"/>
      <c r="B1509" s="177"/>
      <c r="C1509" s="982" t="s">
        <v>2450</v>
      </c>
      <c r="D1509" s="938" t="s">
        <v>4449</v>
      </c>
      <c r="E1509" s="1106"/>
      <c r="F1509" s="1106"/>
      <c r="G1509" s="1182" t="e">
        <f t="shared" si="312"/>
        <v>#DIV/0!</v>
      </c>
      <c r="H1509" s="1106"/>
      <c r="I1509" s="1106"/>
      <c r="J1509" s="1169" t="e">
        <f t="shared" si="313"/>
        <v>#DIV/0!</v>
      </c>
      <c r="K1509" s="1107">
        <f t="shared" si="318"/>
        <v>0</v>
      </c>
      <c r="L1509" s="1107">
        <f t="shared" si="319"/>
        <v>0</v>
      </c>
      <c r="M1509" s="1170" t="e">
        <f t="shared" si="314"/>
        <v>#DIV/0!</v>
      </c>
    </row>
    <row r="1510" spans="1:13" ht="15">
      <c r="A1510" s="510"/>
      <c r="B1510" s="177"/>
      <c r="C1510" s="984" t="s">
        <v>2451</v>
      </c>
      <c r="D1510" s="940" t="s">
        <v>4450</v>
      </c>
      <c r="E1510" s="1106"/>
      <c r="F1510" s="1106"/>
      <c r="G1510" s="1182" t="e">
        <f t="shared" si="312"/>
        <v>#DIV/0!</v>
      </c>
      <c r="H1510" s="1106"/>
      <c r="I1510" s="1106"/>
      <c r="J1510" s="1169" t="e">
        <f t="shared" si="313"/>
        <v>#DIV/0!</v>
      </c>
      <c r="K1510" s="1107">
        <f t="shared" si="318"/>
        <v>0</v>
      </c>
      <c r="L1510" s="1107">
        <f t="shared" si="319"/>
        <v>0</v>
      </c>
      <c r="M1510" s="1170" t="e">
        <f t="shared" si="314"/>
        <v>#DIV/0!</v>
      </c>
    </row>
    <row r="1511" spans="1:13" ht="15">
      <c r="A1511" s="510"/>
      <c r="B1511" s="177"/>
      <c r="C1511" s="980" t="s">
        <v>2452</v>
      </c>
      <c r="D1511" s="938" t="s">
        <v>4451</v>
      </c>
      <c r="E1511" s="1106">
        <v>7</v>
      </c>
      <c r="F1511" s="1106">
        <v>11</v>
      </c>
      <c r="G1511" s="1182">
        <f t="shared" si="312"/>
        <v>157.14285714285714</v>
      </c>
      <c r="H1511" s="1106">
        <v>1</v>
      </c>
      <c r="I1511" s="1106">
        <v>3</v>
      </c>
      <c r="J1511" s="1169">
        <f t="shared" si="313"/>
        <v>300</v>
      </c>
      <c r="K1511" s="1107">
        <f t="shared" si="318"/>
        <v>8</v>
      </c>
      <c r="L1511" s="1107">
        <f t="shared" si="319"/>
        <v>14</v>
      </c>
      <c r="M1511" s="1170">
        <f t="shared" si="314"/>
        <v>175</v>
      </c>
    </row>
    <row r="1512" spans="1:13" ht="15">
      <c r="A1512" s="510"/>
      <c r="B1512" s="177"/>
      <c r="C1512" s="980" t="s">
        <v>2336</v>
      </c>
      <c r="D1512" s="945" t="s">
        <v>4339</v>
      </c>
      <c r="E1512" s="1106">
        <v>1</v>
      </c>
      <c r="F1512" s="1106">
        <v>1</v>
      </c>
      <c r="G1512" s="1182">
        <f t="shared" si="312"/>
        <v>100</v>
      </c>
      <c r="H1512" s="1106">
        <v>4</v>
      </c>
      <c r="I1512" s="1106"/>
      <c r="J1512" s="1169">
        <f t="shared" si="313"/>
        <v>0</v>
      </c>
      <c r="K1512" s="1107">
        <f t="shared" si="318"/>
        <v>5</v>
      </c>
      <c r="L1512" s="1107">
        <f t="shared" si="319"/>
        <v>1</v>
      </c>
      <c r="M1512" s="1170">
        <f t="shared" si="314"/>
        <v>20</v>
      </c>
    </row>
    <row r="1513" spans="1:13" ht="15">
      <c r="A1513" s="510"/>
      <c r="B1513" s="177"/>
      <c r="C1513" s="980" t="s">
        <v>2453</v>
      </c>
      <c r="D1513" s="938" t="s">
        <v>4452</v>
      </c>
      <c r="E1513" s="1106"/>
      <c r="F1513" s="1106"/>
      <c r="G1513" s="1182" t="e">
        <f t="shared" si="312"/>
        <v>#DIV/0!</v>
      </c>
      <c r="H1513" s="1106">
        <v>1</v>
      </c>
      <c r="I1513" s="1106"/>
      <c r="J1513" s="1169">
        <f t="shared" si="313"/>
        <v>0</v>
      </c>
      <c r="K1513" s="1107">
        <f t="shared" si="318"/>
        <v>1</v>
      </c>
      <c r="L1513" s="1107">
        <f t="shared" si="319"/>
        <v>0</v>
      </c>
      <c r="M1513" s="1170">
        <f t="shared" si="314"/>
        <v>0</v>
      </c>
    </row>
    <row r="1514" spans="1:13" ht="15">
      <c r="A1514" s="510"/>
      <c r="B1514" s="177"/>
      <c r="C1514" s="980" t="s">
        <v>2454</v>
      </c>
      <c r="D1514" s="938" t="s">
        <v>4453</v>
      </c>
      <c r="E1514" s="1106"/>
      <c r="F1514" s="1106"/>
      <c r="G1514" s="1182" t="e">
        <f t="shared" si="312"/>
        <v>#DIV/0!</v>
      </c>
      <c r="H1514" s="1106"/>
      <c r="I1514" s="1106"/>
      <c r="J1514" s="1169" t="e">
        <f t="shared" si="313"/>
        <v>#DIV/0!</v>
      </c>
      <c r="K1514" s="1107">
        <f t="shared" si="318"/>
        <v>0</v>
      </c>
      <c r="L1514" s="1107">
        <f t="shared" si="319"/>
        <v>0</v>
      </c>
      <c r="M1514" s="1170" t="e">
        <f t="shared" si="314"/>
        <v>#DIV/0!</v>
      </c>
    </row>
    <row r="1515" spans="1:13" ht="15">
      <c r="A1515" s="510"/>
      <c r="B1515" s="177"/>
      <c r="C1515" s="983" t="s">
        <v>2455</v>
      </c>
      <c r="D1515" s="938" t="s">
        <v>4454</v>
      </c>
      <c r="E1515" s="1106"/>
      <c r="F1515" s="1106"/>
      <c r="G1515" s="1182" t="e">
        <f t="shared" ref="G1515:G1589" si="320">SUM(F1515/E1515*100)</f>
        <v>#DIV/0!</v>
      </c>
      <c r="H1515" s="1106"/>
      <c r="I1515" s="1106"/>
      <c r="J1515" s="1169" t="e">
        <f t="shared" ref="J1515:J1589" si="321">SUM(I1515/H1515*100)</f>
        <v>#DIV/0!</v>
      </c>
      <c r="K1515" s="1107">
        <f t="shared" si="318"/>
        <v>0</v>
      </c>
      <c r="L1515" s="1107">
        <f t="shared" si="319"/>
        <v>0</v>
      </c>
      <c r="M1515" s="1170" t="e">
        <f t="shared" ref="M1515:M1589" si="322">SUM(L1515/K1515*100)</f>
        <v>#DIV/0!</v>
      </c>
    </row>
    <row r="1516" spans="1:13" ht="15">
      <c r="A1516" s="510"/>
      <c r="B1516" s="177"/>
      <c r="C1516" s="983" t="s">
        <v>2456</v>
      </c>
      <c r="D1516" s="938" t="s">
        <v>4455</v>
      </c>
      <c r="E1516" s="1106"/>
      <c r="F1516" s="1106"/>
      <c r="G1516" s="1182" t="e">
        <f t="shared" si="320"/>
        <v>#DIV/0!</v>
      </c>
      <c r="H1516" s="1106"/>
      <c r="I1516" s="1106"/>
      <c r="J1516" s="1169" t="e">
        <f t="shared" si="321"/>
        <v>#DIV/0!</v>
      </c>
      <c r="K1516" s="1107">
        <f t="shared" si="318"/>
        <v>0</v>
      </c>
      <c r="L1516" s="1107">
        <f t="shared" si="319"/>
        <v>0</v>
      </c>
      <c r="M1516" s="1170" t="e">
        <f t="shared" si="322"/>
        <v>#DIV/0!</v>
      </c>
    </row>
    <row r="1517" spans="1:13" ht="15">
      <c r="A1517" s="510"/>
      <c r="B1517" s="177"/>
      <c r="C1517" s="985" t="s">
        <v>2457</v>
      </c>
      <c r="D1517" s="938" t="s">
        <v>4456</v>
      </c>
      <c r="E1517" s="1106"/>
      <c r="F1517" s="1106"/>
      <c r="G1517" s="1182" t="e">
        <f t="shared" si="320"/>
        <v>#DIV/0!</v>
      </c>
      <c r="H1517" s="1106"/>
      <c r="I1517" s="1106">
        <v>1</v>
      </c>
      <c r="J1517" s="1169" t="e">
        <f t="shared" si="321"/>
        <v>#DIV/0!</v>
      </c>
      <c r="K1517" s="1107">
        <f t="shared" ref="K1517:K1548" si="323">E1517+H1517</f>
        <v>0</v>
      </c>
      <c r="L1517" s="1107">
        <f t="shared" ref="L1517:L1548" si="324">F1517+I1517</f>
        <v>1</v>
      </c>
      <c r="M1517" s="1170" t="e">
        <f t="shared" si="322"/>
        <v>#DIV/0!</v>
      </c>
    </row>
    <row r="1518" spans="1:13" ht="15">
      <c r="A1518" s="510"/>
      <c r="B1518" s="177"/>
      <c r="C1518" s="983" t="s">
        <v>2458</v>
      </c>
      <c r="D1518" s="963" t="s">
        <v>4457</v>
      </c>
      <c r="E1518" s="1106"/>
      <c r="F1518" s="1106"/>
      <c r="G1518" s="1182" t="e">
        <f t="shared" si="320"/>
        <v>#DIV/0!</v>
      </c>
      <c r="H1518" s="1106"/>
      <c r="I1518" s="1106"/>
      <c r="J1518" s="1169" t="e">
        <f t="shared" si="321"/>
        <v>#DIV/0!</v>
      </c>
      <c r="K1518" s="1107">
        <f t="shared" si="323"/>
        <v>0</v>
      </c>
      <c r="L1518" s="1107">
        <f t="shared" si="324"/>
        <v>0</v>
      </c>
      <c r="M1518" s="1170" t="e">
        <f t="shared" si="322"/>
        <v>#DIV/0!</v>
      </c>
    </row>
    <row r="1519" spans="1:13" ht="26.25">
      <c r="A1519" s="510"/>
      <c r="B1519" s="177"/>
      <c r="C1519" s="978" t="s">
        <v>2382</v>
      </c>
      <c r="D1519" s="963" t="s">
        <v>4382</v>
      </c>
      <c r="E1519" s="1106"/>
      <c r="F1519" s="1106"/>
      <c r="G1519" s="1182" t="e">
        <f t="shared" si="320"/>
        <v>#DIV/0!</v>
      </c>
      <c r="H1519" s="1108">
        <v>1</v>
      </c>
      <c r="I1519" s="1108"/>
      <c r="J1519" s="1169">
        <f t="shared" si="321"/>
        <v>0</v>
      </c>
      <c r="K1519" s="1107">
        <f t="shared" si="323"/>
        <v>1</v>
      </c>
      <c r="L1519" s="1107">
        <f t="shared" si="324"/>
        <v>0</v>
      </c>
      <c r="M1519" s="1170">
        <f t="shared" si="322"/>
        <v>0</v>
      </c>
    </row>
    <row r="1520" spans="1:13" ht="15">
      <c r="A1520" s="510"/>
      <c r="B1520" s="177"/>
      <c r="C1520" s="978" t="s">
        <v>2208</v>
      </c>
      <c r="D1520" s="1035" t="s">
        <v>4217</v>
      </c>
      <c r="E1520" s="1106">
        <v>1</v>
      </c>
      <c r="F1520" s="1106"/>
      <c r="G1520" s="1182">
        <f t="shared" si="320"/>
        <v>0</v>
      </c>
      <c r="H1520" s="1108"/>
      <c r="I1520" s="1108"/>
      <c r="J1520" s="1169" t="e">
        <f t="shared" si="321"/>
        <v>#DIV/0!</v>
      </c>
      <c r="K1520" s="1107">
        <f t="shared" si="323"/>
        <v>1</v>
      </c>
      <c r="L1520" s="1107">
        <f t="shared" si="324"/>
        <v>0</v>
      </c>
      <c r="M1520" s="1170">
        <f t="shared" si="322"/>
        <v>0</v>
      </c>
    </row>
    <row r="1521" spans="1:13" ht="15">
      <c r="A1521" s="510"/>
      <c r="B1521" s="177"/>
      <c r="C1521" s="978" t="s">
        <v>2459</v>
      </c>
      <c r="D1521" s="956" t="s">
        <v>4458</v>
      </c>
      <c r="E1521" s="1106"/>
      <c r="F1521" s="1106"/>
      <c r="G1521" s="1182" t="e">
        <f t="shared" si="320"/>
        <v>#DIV/0!</v>
      </c>
      <c r="H1521" s="1106"/>
      <c r="I1521" s="1106"/>
      <c r="J1521" s="1169" t="e">
        <f t="shared" si="321"/>
        <v>#DIV/0!</v>
      </c>
      <c r="K1521" s="1107">
        <f t="shared" si="323"/>
        <v>0</v>
      </c>
      <c r="L1521" s="1107">
        <f t="shared" si="324"/>
        <v>0</v>
      </c>
      <c r="M1521" s="1170" t="e">
        <f t="shared" si="322"/>
        <v>#DIV/0!</v>
      </c>
    </row>
    <row r="1522" spans="1:13" ht="15">
      <c r="A1522" s="510"/>
      <c r="B1522" s="177"/>
      <c r="C1522" s="978" t="s">
        <v>2460</v>
      </c>
      <c r="D1522" s="956" t="s">
        <v>4459</v>
      </c>
      <c r="E1522" s="1106">
        <v>2</v>
      </c>
      <c r="F1522" s="1106">
        <v>2</v>
      </c>
      <c r="G1522" s="1182">
        <f t="shared" si="320"/>
        <v>100</v>
      </c>
      <c r="H1522" s="1106">
        <v>1</v>
      </c>
      <c r="I1522" s="1106">
        <v>1</v>
      </c>
      <c r="J1522" s="1169">
        <f t="shared" si="321"/>
        <v>100</v>
      </c>
      <c r="K1522" s="1107">
        <f t="shared" si="323"/>
        <v>3</v>
      </c>
      <c r="L1522" s="1107">
        <f t="shared" si="324"/>
        <v>3</v>
      </c>
      <c r="M1522" s="1170">
        <f t="shared" si="322"/>
        <v>100</v>
      </c>
    </row>
    <row r="1523" spans="1:13" ht="15">
      <c r="A1523" s="510"/>
      <c r="B1523" s="177"/>
      <c r="C1523" s="982" t="s">
        <v>2461</v>
      </c>
      <c r="D1523" s="940" t="s">
        <v>4460</v>
      </c>
      <c r="E1523" s="1106">
        <v>4</v>
      </c>
      <c r="F1523" s="1106"/>
      <c r="G1523" s="1182">
        <f t="shared" si="320"/>
        <v>0</v>
      </c>
      <c r="H1523" s="1108"/>
      <c r="I1523" s="1108">
        <v>1</v>
      </c>
      <c r="J1523" s="1169" t="e">
        <f t="shared" si="321"/>
        <v>#DIV/0!</v>
      </c>
      <c r="K1523" s="1107">
        <f t="shared" si="323"/>
        <v>4</v>
      </c>
      <c r="L1523" s="1107">
        <f t="shared" si="324"/>
        <v>1</v>
      </c>
      <c r="M1523" s="1170">
        <f t="shared" si="322"/>
        <v>25</v>
      </c>
    </row>
    <row r="1524" spans="1:13" ht="15">
      <c r="A1524" s="510"/>
      <c r="B1524" s="177"/>
      <c r="C1524" s="982" t="s">
        <v>2462</v>
      </c>
      <c r="D1524" s="940" t="s">
        <v>4461</v>
      </c>
      <c r="E1524" s="1106"/>
      <c r="F1524" s="1106"/>
      <c r="G1524" s="1182" t="e">
        <f t="shared" si="320"/>
        <v>#DIV/0!</v>
      </c>
      <c r="H1524" s="1108"/>
      <c r="I1524" s="1108"/>
      <c r="J1524" s="1169" t="e">
        <f t="shared" si="321"/>
        <v>#DIV/0!</v>
      </c>
      <c r="K1524" s="1107">
        <f t="shared" si="323"/>
        <v>0</v>
      </c>
      <c r="L1524" s="1107">
        <f t="shared" si="324"/>
        <v>0</v>
      </c>
      <c r="M1524" s="1170" t="e">
        <f t="shared" si="322"/>
        <v>#DIV/0!</v>
      </c>
    </row>
    <row r="1525" spans="1:13" ht="15">
      <c r="A1525" s="510"/>
      <c r="B1525" s="177"/>
      <c r="C1525" s="982" t="s">
        <v>2463</v>
      </c>
      <c r="D1525" s="938" t="s">
        <v>4462</v>
      </c>
      <c r="E1525" s="1106"/>
      <c r="F1525" s="1106"/>
      <c r="G1525" s="1182" t="e">
        <f t="shared" si="320"/>
        <v>#DIV/0!</v>
      </c>
      <c r="H1525" s="1108">
        <v>21</v>
      </c>
      <c r="I1525" s="1108">
        <v>22</v>
      </c>
      <c r="J1525" s="1169">
        <f t="shared" si="321"/>
        <v>104.76190476190477</v>
      </c>
      <c r="K1525" s="1107">
        <f t="shared" si="323"/>
        <v>21</v>
      </c>
      <c r="L1525" s="1107">
        <f t="shared" si="324"/>
        <v>22</v>
      </c>
      <c r="M1525" s="1170">
        <f t="shared" si="322"/>
        <v>104.76190476190477</v>
      </c>
    </row>
    <row r="1526" spans="1:13" ht="15">
      <c r="A1526" s="510"/>
      <c r="B1526" s="177"/>
      <c r="C1526" s="982" t="s">
        <v>2464</v>
      </c>
      <c r="D1526" s="938" t="s">
        <v>4463</v>
      </c>
      <c r="E1526" s="1106"/>
      <c r="F1526" s="1106"/>
      <c r="G1526" s="1182" t="e">
        <f t="shared" si="320"/>
        <v>#DIV/0!</v>
      </c>
      <c r="H1526" s="1108"/>
      <c r="I1526" s="1108"/>
      <c r="J1526" s="1169" t="e">
        <f t="shared" si="321"/>
        <v>#DIV/0!</v>
      </c>
      <c r="K1526" s="1107">
        <f t="shared" si="323"/>
        <v>0</v>
      </c>
      <c r="L1526" s="1107">
        <f t="shared" si="324"/>
        <v>0</v>
      </c>
      <c r="M1526" s="1170" t="e">
        <f t="shared" si="322"/>
        <v>#DIV/0!</v>
      </c>
    </row>
    <row r="1527" spans="1:13" ht="15">
      <c r="A1527" s="510"/>
      <c r="B1527" s="177"/>
      <c r="C1527" s="982" t="s">
        <v>2465</v>
      </c>
      <c r="D1527" s="938" t="s">
        <v>4431</v>
      </c>
      <c r="E1527" s="1106"/>
      <c r="F1527" s="1106"/>
      <c r="G1527" s="1182" t="e">
        <f t="shared" si="320"/>
        <v>#DIV/0!</v>
      </c>
      <c r="H1527" s="1108">
        <v>1</v>
      </c>
      <c r="I1527" s="1108">
        <v>1</v>
      </c>
      <c r="J1527" s="1169">
        <f t="shared" si="321"/>
        <v>100</v>
      </c>
      <c r="K1527" s="1107">
        <f t="shared" si="323"/>
        <v>1</v>
      </c>
      <c r="L1527" s="1107">
        <f t="shared" si="324"/>
        <v>1</v>
      </c>
      <c r="M1527" s="1170">
        <f t="shared" si="322"/>
        <v>100</v>
      </c>
    </row>
    <row r="1528" spans="1:13" ht="15">
      <c r="A1528" s="510"/>
      <c r="B1528" s="177"/>
      <c r="C1528" s="982" t="s">
        <v>2466</v>
      </c>
      <c r="D1528" s="938" t="s">
        <v>4464</v>
      </c>
      <c r="E1528" s="1106"/>
      <c r="F1528" s="1106"/>
      <c r="G1528" s="1182" t="e">
        <f t="shared" si="320"/>
        <v>#DIV/0!</v>
      </c>
      <c r="H1528" s="1108"/>
      <c r="I1528" s="1108"/>
      <c r="J1528" s="1169" t="e">
        <f t="shared" si="321"/>
        <v>#DIV/0!</v>
      </c>
      <c r="K1528" s="1107">
        <f t="shared" si="323"/>
        <v>0</v>
      </c>
      <c r="L1528" s="1107">
        <f t="shared" si="324"/>
        <v>0</v>
      </c>
      <c r="M1528" s="1170" t="e">
        <f t="shared" si="322"/>
        <v>#DIV/0!</v>
      </c>
    </row>
    <row r="1529" spans="1:13" ht="15">
      <c r="A1529" s="510"/>
      <c r="B1529" s="177"/>
      <c r="C1529" s="978" t="s">
        <v>1819</v>
      </c>
      <c r="D1529" s="1035" t="s">
        <v>3815</v>
      </c>
      <c r="E1529" s="1106"/>
      <c r="F1529" s="1106"/>
      <c r="G1529" s="1182" t="e">
        <f t="shared" si="320"/>
        <v>#DIV/0!</v>
      </c>
      <c r="H1529" s="1108"/>
      <c r="I1529" s="1108"/>
      <c r="J1529" s="1169" t="e">
        <f t="shared" si="321"/>
        <v>#DIV/0!</v>
      </c>
      <c r="K1529" s="1107">
        <f t="shared" si="323"/>
        <v>0</v>
      </c>
      <c r="L1529" s="1107">
        <f t="shared" si="324"/>
        <v>0</v>
      </c>
      <c r="M1529" s="1170" t="e">
        <f t="shared" si="322"/>
        <v>#DIV/0!</v>
      </c>
    </row>
    <row r="1530" spans="1:13" ht="15">
      <c r="A1530" s="510"/>
      <c r="B1530" s="177"/>
      <c r="C1530" s="982" t="s">
        <v>2310</v>
      </c>
      <c r="D1530" s="963" t="s">
        <v>4315</v>
      </c>
      <c r="E1530" s="1106"/>
      <c r="F1530" s="1106"/>
      <c r="G1530" s="1182" t="e">
        <f t="shared" si="320"/>
        <v>#DIV/0!</v>
      </c>
      <c r="H1530" s="1108"/>
      <c r="I1530" s="1108"/>
      <c r="J1530" s="1169" t="e">
        <f t="shared" si="321"/>
        <v>#DIV/0!</v>
      </c>
      <c r="K1530" s="1107">
        <f t="shared" si="323"/>
        <v>0</v>
      </c>
      <c r="L1530" s="1107">
        <f t="shared" si="324"/>
        <v>0</v>
      </c>
      <c r="M1530" s="1170" t="e">
        <f t="shared" si="322"/>
        <v>#DIV/0!</v>
      </c>
    </row>
    <row r="1531" spans="1:13" ht="15">
      <c r="A1531" s="510"/>
      <c r="B1531" s="177"/>
      <c r="C1531" s="982" t="s">
        <v>2467</v>
      </c>
      <c r="D1531" s="938" t="s">
        <v>4465</v>
      </c>
      <c r="E1531" s="1106"/>
      <c r="F1531" s="1106"/>
      <c r="G1531" s="1182" t="e">
        <f t="shared" si="320"/>
        <v>#DIV/0!</v>
      </c>
      <c r="H1531" s="1108"/>
      <c r="I1531" s="1108"/>
      <c r="J1531" s="1169" t="e">
        <f t="shared" si="321"/>
        <v>#DIV/0!</v>
      </c>
      <c r="K1531" s="1107">
        <f t="shared" si="323"/>
        <v>0</v>
      </c>
      <c r="L1531" s="1107">
        <f t="shared" si="324"/>
        <v>0</v>
      </c>
      <c r="M1531" s="1170" t="e">
        <f t="shared" si="322"/>
        <v>#DIV/0!</v>
      </c>
    </row>
    <row r="1532" spans="1:13" ht="15">
      <c r="A1532" s="510"/>
      <c r="B1532" s="177"/>
      <c r="C1532" s="982" t="s">
        <v>2468</v>
      </c>
      <c r="D1532" s="963" t="s">
        <v>5445</v>
      </c>
      <c r="E1532" s="1106"/>
      <c r="F1532" s="1106"/>
      <c r="G1532" s="1182" t="e">
        <f t="shared" si="320"/>
        <v>#DIV/0!</v>
      </c>
      <c r="H1532" s="1108"/>
      <c r="I1532" s="1108"/>
      <c r="J1532" s="1169" t="e">
        <f t="shared" si="321"/>
        <v>#DIV/0!</v>
      </c>
      <c r="K1532" s="1107">
        <f t="shared" si="323"/>
        <v>0</v>
      </c>
      <c r="L1532" s="1107">
        <f t="shared" si="324"/>
        <v>0</v>
      </c>
      <c r="M1532" s="1170" t="e">
        <f t="shared" si="322"/>
        <v>#DIV/0!</v>
      </c>
    </row>
    <row r="1533" spans="1:13" ht="15">
      <c r="A1533" s="510"/>
      <c r="B1533" s="177"/>
      <c r="C1533" s="982" t="s">
        <v>2469</v>
      </c>
      <c r="D1533" s="938" t="s">
        <v>4466</v>
      </c>
      <c r="E1533" s="1106"/>
      <c r="F1533" s="1106"/>
      <c r="G1533" s="1182" t="e">
        <f t="shared" si="320"/>
        <v>#DIV/0!</v>
      </c>
      <c r="H1533" s="1108"/>
      <c r="I1533" s="1108"/>
      <c r="J1533" s="1169" t="e">
        <f t="shared" si="321"/>
        <v>#DIV/0!</v>
      </c>
      <c r="K1533" s="1107">
        <f t="shared" si="323"/>
        <v>0</v>
      </c>
      <c r="L1533" s="1107">
        <f t="shared" si="324"/>
        <v>0</v>
      </c>
      <c r="M1533" s="1170" t="e">
        <f t="shared" si="322"/>
        <v>#DIV/0!</v>
      </c>
    </row>
    <row r="1534" spans="1:13" ht="15">
      <c r="A1534" s="510"/>
      <c r="B1534" s="177"/>
      <c r="C1534" s="982" t="s">
        <v>2470</v>
      </c>
      <c r="D1534" s="938" t="s">
        <v>4467</v>
      </c>
      <c r="E1534" s="1106"/>
      <c r="F1534" s="1106"/>
      <c r="G1534" s="1182" t="e">
        <f t="shared" si="320"/>
        <v>#DIV/0!</v>
      </c>
      <c r="H1534" s="1108"/>
      <c r="I1534" s="1108"/>
      <c r="J1534" s="1169" t="e">
        <f t="shared" si="321"/>
        <v>#DIV/0!</v>
      </c>
      <c r="K1534" s="1107">
        <f t="shared" si="323"/>
        <v>0</v>
      </c>
      <c r="L1534" s="1107">
        <f t="shared" si="324"/>
        <v>0</v>
      </c>
      <c r="M1534" s="1170" t="e">
        <f t="shared" si="322"/>
        <v>#DIV/0!</v>
      </c>
    </row>
    <row r="1535" spans="1:13" ht="15">
      <c r="A1535" s="510"/>
      <c r="B1535" s="177"/>
      <c r="C1535" s="982" t="s">
        <v>2278</v>
      </c>
      <c r="D1535" s="963" t="s">
        <v>4283</v>
      </c>
      <c r="E1535" s="1106"/>
      <c r="F1535" s="1106"/>
      <c r="G1535" s="1182" t="e">
        <f t="shared" si="320"/>
        <v>#DIV/0!</v>
      </c>
      <c r="H1535" s="1108"/>
      <c r="I1535" s="1108"/>
      <c r="J1535" s="1169" t="e">
        <f t="shared" si="321"/>
        <v>#DIV/0!</v>
      </c>
      <c r="K1535" s="1107">
        <f t="shared" si="323"/>
        <v>0</v>
      </c>
      <c r="L1535" s="1107">
        <f t="shared" si="324"/>
        <v>0</v>
      </c>
      <c r="M1535" s="1170" t="e">
        <f t="shared" si="322"/>
        <v>#DIV/0!</v>
      </c>
    </row>
    <row r="1536" spans="1:13" ht="15">
      <c r="A1536" s="510"/>
      <c r="B1536" s="177"/>
      <c r="C1536" s="982" t="s">
        <v>2471</v>
      </c>
      <c r="D1536" s="938" t="s">
        <v>4468</v>
      </c>
      <c r="E1536" s="1106">
        <v>4</v>
      </c>
      <c r="F1536" s="1106"/>
      <c r="G1536" s="1182">
        <f t="shared" si="320"/>
        <v>0</v>
      </c>
      <c r="H1536" s="1108">
        <v>2</v>
      </c>
      <c r="I1536" s="1108">
        <v>2</v>
      </c>
      <c r="J1536" s="1169">
        <f t="shared" si="321"/>
        <v>100</v>
      </c>
      <c r="K1536" s="1107">
        <f t="shared" si="323"/>
        <v>6</v>
      </c>
      <c r="L1536" s="1107">
        <f t="shared" si="324"/>
        <v>2</v>
      </c>
      <c r="M1536" s="1170">
        <f t="shared" si="322"/>
        <v>33.333333333333329</v>
      </c>
    </row>
    <row r="1537" spans="1:13" ht="15">
      <c r="A1537" s="510"/>
      <c r="B1537" s="177"/>
      <c r="C1537" s="982" t="s">
        <v>2472</v>
      </c>
      <c r="D1537" s="938" t="s">
        <v>4469</v>
      </c>
      <c r="E1537" s="1106">
        <v>1</v>
      </c>
      <c r="F1537" s="1106">
        <v>2</v>
      </c>
      <c r="G1537" s="1182">
        <f t="shared" si="320"/>
        <v>200</v>
      </c>
      <c r="H1537" s="1108">
        <v>2</v>
      </c>
      <c r="I1537" s="1108"/>
      <c r="J1537" s="1169">
        <f t="shared" si="321"/>
        <v>0</v>
      </c>
      <c r="K1537" s="1107">
        <f t="shared" si="323"/>
        <v>3</v>
      </c>
      <c r="L1537" s="1107">
        <f t="shared" si="324"/>
        <v>2</v>
      </c>
      <c r="M1537" s="1170">
        <f t="shared" si="322"/>
        <v>66.666666666666657</v>
      </c>
    </row>
    <row r="1538" spans="1:13" ht="15">
      <c r="A1538" s="510"/>
      <c r="B1538" s="177"/>
      <c r="C1538" s="982" t="s">
        <v>1849</v>
      </c>
      <c r="D1538" s="940" t="s">
        <v>3846</v>
      </c>
      <c r="E1538" s="1106">
        <v>1</v>
      </c>
      <c r="F1538" s="1106"/>
      <c r="G1538" s="1182">
        <f t="shared" si="320"/>
        <v>0</v>
      </c>
      <c r="H1538" s="1108"/>
      <c r="I1538" s="1108"/>
      <c r="J1538" s="1169" t="e">
        <f t="shared" si="321"/>
        <v>#DIV/0!</v>
      </c>
      <c r="K1538" s="1107">
        <f t="shared" si="323"/>
        <v>1</v>
      </c>
      <c r="L1538" s="1107">
        <f t="shared" si="324"/>
        <v>0</v>
      </c>
      <c r="M1538" s="1170">
        <f t="shared" si="322"/>
        <v>0</v>
      </c>
    </row>
    <row r="1539" spans="1:13" ht="15">
      <c r="A1539" s="510"/>
      <c r="B1539" s="177"/>
      <c r="C1539" s="981" t="s">
        <v>2473</v>
      </c>
      <c r="D1539" s="938" t="s">
        <v>4470</v>
      </c>
      <c r="E1539" s="1106"/>
      <c r="F1539" s="1106"/>
      <c r="G1539" s="1182" t="e">
        <f t="shared" si="320"/>
        <v>#DIV/0!</v>
      </c>
      <c r="H1539" s="1108"/>
      <c r="I1539" s="1108"/>
      <c r="J1539" s="1169" t="e">
        <f t="shared" si="321"/>
        <v>#DIV/0!</v>
      </c>
      <c r="K1539" s="1107">
        <f t="shared" si="323"/>
        <v>0</v>
      </c>
      <c r="L1539" s="1107">
        <f t="shared" si="324"/>
        <v>0</v>
      </c>
      <c r="M1539" s="1170" t="e">
        <f t="shared" si="322"/>
        <v>#DIV/0!</v>
      </c>
    </row>
    <row r="1540" spans="1:13" ht="15">
      <c r="A1540" s="510"/>
      <c r="B1540" s="177"/>
      <c r="C1540" s="981" t="s">
        <v>2474</v>
      </c>
      <c r="D1540" s="938" t="s">
        <v>4471</v>
      </c>
      <c r="E1540" s="1106"/>
      <c r="F1540" s="1106"/>
      <c r="G1540" s="1182" t="e">
        <f t="shared" si="320"/>
        <v>#DIV/0!</v>
      </c>
      <c r="H1540" s="1108"/>
      <c r="I1540" s="1108"/>
      <c r="J1540" s="1169" t="e">
        <f t="shared" si="321"/>
        <v>#DIV/0!</v>
      </c>
      <c r="K1540" s="1107">
        <f t="shared" si="323"/>
        <v>0</v>
      </c>
      <c r="L1540" s="1107">
        <f t="shared" si="324"/>
        <v>0</v>
      </c>
      <c r="M1540" s="1170" t="e">
        <f t="shared" si="322"/>
        <v>#DIV/0!</v>
      </c>
    </row>
    <row r="1541" spans="1:13" ht="15">
      <c r="A1541" s="510"/>
      <c r="B1541" s="177"/>
      <c r="C1541" s="981" t="s">
        <v>2475</v>
      </c>
      <c r="D1541" s="938" t="s">
        <v>4472</v>
      </c>
      <c r="E1541" s="1106"/>
      <c r="F1541" s="1106"/>
      <c r="G1541" s="1182" t="e">
        <f t="shared" si="320"/>
        <v>#DIV/0!</v>
      </c>
      <c r="H1541" s="1108"/>
      <c r="I1541" s="1108"/>
      <c r="J1541" s="1169" t="e">
        <f t="shared" si="321"/>
        <v>#DIV/0!</v>
      </c>
      <c r="K1541" s="1107">
        <f t="shared" si="323"/>
        <v>0</v>
      </c>
      <c r="L1541" s="1107">
        <f t="shared" si="324"/>
        <v>0</v>
      </c>
      <c r="M1541" s="1170" t="e">
        <f t="shared" si="322"/>
        <v>#DIV/0!</v>
      </c>
    </row>
    <row r="1542" spans="1:13" ht="26.25">
      <c r="A1542" s="510"/>
      <c r="B1542" s="177"/>
      <c r="C1542" s="981" t="s">
        <v>2476</v>
      </c>
      <c r="D1542" s="938" t="s">
        <v>4473</v>
      </c>
      <c r="E1542" s="1106"/>
      <c r="F1542" s="1106"/>
      <c r="G1542" s="1182" t="e">
        <f t="shared" si="320"/>
        <v>#DIV/0!</v>
      </c>
      <c r="H1542" s="1108">
        <v>1</v>
      </c>
      <c r="I1542" s="1108"/>
      <c r="J1542" s="1169">
        <f t="shared" si="321"/>
        <v>0</v>
      </c>
      <c r="K1542" s="1107">
        <f t="shared" si="323"/>
        <v>1</v>
      </c>
      <c r="L1542" s="1107">
        <f t="shared" si="324"/>
        <v>0</v>
      </c>
      <c r="M1542" s="1170">
        <f t="shared" si="322"/>
        <v>0</v>
      </c>
    </row>
    <row r="1543" spans="1:13" ht="15">
      <c r="A1543" s="510"/>
      <c r="B1543" s="177"/>
      <c r="C1543" s="978" t="s">
        <v>2477</v>
      </c>
      <c r="D1543" s="963" t="s">
        <v>4474</v>
      </c>
      <c r="E1543" s="1106">
        <v>1</v>
      </c>
      <c r="F1543" s="1106"/>
      <c r="G1543" s="1182">
        <f t="shared" si="320"/>
        <v>0</v>
      </c>
      <c r="H1543" s="1106">
        <v>1</v>
      </c>
      <c r="I1543" s="1106">
        <v>1</v>
      </c>
      <c r="J1543" s="1169">
        <f t="shared" si="321"/>
        <v>100</v>
      </c>
      <c r="K1543" s="1107">
        <f t="shared" si="323"/>
        <v>2</v>
      </c>
      <c r="L1543" s="1107">
        <f t="shared" si="324"/>
        <v>1</v>
      </c>
      <c r="M1543" s="1170">
        <f t="shared" si="322"/>
        <v>50</v>
      </c>
    </row>
    <row r="1544" spans="1:13" ht="15">
      <c r="A1544" s="510"/>
      <c r="B1544" s="177"/>
      <c r="C1544" s="978" t="s">
        <v>2478</v>
      </c>
      <c r="D1544" s="963" t="s">
        <v>4475</v>
      </c>
      <c r="E1544" s="1106"/>
      <c r="F1544" s="1106"/>
      <c r="G1544" s="1182" t="e">
        <f t="shared" si="320"/>
        <v>#DIV/0!</v>
      </c>
      <c r="H1544" s="1106"/>
      <c r="I1544" s="1106"/>
      <c r="J1544" s="1169" t="e">
        <f t="shared" si="321"/>
        <v>#DIV/0!</v>
      </c>
      <c r="K1544" s="1107">
        <f t="shared" si="323"/>
        <v>0</v>
      </c>
      <c r="L1544" s="1107">
        <f t="shared" si="324"/>
        <v>0</v>
      </c>
      <c r="M1544" s="1170" t="e">
        <f t="shared" si="322"/>
        <v>#DIV/0!</v>
      </c>
    </row>
    <row r="1545" spans="1:13" ht="15">
      <c r="A1545" s="510"/>
      <c r="B1545" s="177"/>
      <c r="C1545" s="978" t="s">
        <v>2479</v>
      </c>
      <c r="D1545" s="963" t="s">
        <v>4476</v>
      </c>
      <c r="E1545" s="1106"/>
      <c r="F1545" s="1106"/>
      <c r="G1545" s="1182" t="e">
        <f t="shared" si="320"/>
        <v>#DIV/0!</v>
      </c>
      <c r="H1545" s="1106">
        <v>1</v>
      </c>
      <c r="I1545" s="1106"/>
      <c r="J1545" s="1169">
        <f t="shared" si="321"/>
        <v>0</v>
      </c>
      <c r="K1545" s="1107">
        <f t="shared" si="323"/>
        <v>1</v>
      </c>
      <c r="L1545" s="1107">
        <f t="shared" si="324"/>
        <v>0</v>
      </c>
      <c r="M1545" s="1170">
        <f t="shared" si="322"/>
        <v>0</v>
      </c>
    </row>
    <row r="1546" spans="1:13" ht="15">
      <c r="A1546" s="510"/>
      <c r="B1546" s="177"/>
      <c r="C1546" s="978" t="s">
        <v>2480</v>
      </c>
      <c r="D1546" s="963" t="s">
        <v>4477</v>
      </c>
      <c r="E1546" s="1106"/>
      <c r="F1546" s="1106"/>
      <c r="G1546" s="1182" t="e">
        <f t="shared" si="320"/>
        <v>#DIV/0!</v>
      </c>
      <c r="H1546" s="1106">
        <v>1</v>
      </c>
      <c r="I1546" s="1106"/>
      <c r="J1546" s="1169">
        <f t="shared" si="321"/>
        <v>0</v>
      </c>
      <c r="K1546" s="1107">
        <f t="shared" si="323"/>
        <v>1</v>
      </c>
      <c r="L1546" s="1107">
        <f t="shared" si="324"/>
        <v>0</v>
      </c>
      <c r="M1546" s="1170">
        <f t="shared" si="322"/>
        <v>0</v>
      </c>
    </row>
    <row r="1547" spans="1:13" ht="15">
      <c r="A1547" s="510"/>
      <c r="B1547" s="177"/>
      <c r="C1547" s="978" t="s">
        <v>2481</v>
      </c>
      <c r="D1547" s="963" t="s">
        <v>4478</v>
      </c>
      <c r="E1547" s="1106">
        <v>1</v>
      </c>
      <c r="F1547" s="1106">
        <v>1</v>
      </c>
      <c r="G1547" s="1182">
        <f t="shared" si="320"/>
        <v>100</v>
      </c>
      <c r="H1547" s="1106"/>
      <c r="I1547" s="1106"/>
      <c r="J1547" s="1169" t="e">
        <f t="shared" si="321"/>
        <v>#DIV/0!</v>
      </c>
      <c r="K1547" s="1107">
        <f t="shared" si="323"/>
        <v>1</v>
      </c>
      <c r="L1547" s="1107">
        <f t="shared" si="324"/>
        <v>1</v>
      </c>
      <c r="M1547" s="1170">
        <f t="shared" si="322"/>
        <v>100</v>
      </c>
    </row>
    <row r="1548" spans="1:13" ht="15">
      <c r="A1548" s="510"/>
      <c r="B1548" s="177"/>
      <c r="C1548" s="978" t="s">
        <v>2482</v>
      </c>
      <c r="D1548" s="963" t="s">
        <v>4479</v>
      </c>
      <c r="E1548" s="1106"/>
      <c r="F1548" s="1106"/>
      <c r="G1548" s="1182" t="e">
        <f t="shared" si="320"/>
        <v>#DIV/0!</v>
      </c>
      <c r="H1548" s="1106"/>
      <c r="I1548" s="1106"/>
      <c r="J1548" s="1169" t="e">
        <f t="shared" si="321"/>
        <v>#DIV/0!</v>
      </c>
      <c r="K1548" s="1107">
        <f t="shared" si="323"/>
        <v>0</v>
      </c>
      <c r="L1548" s="1107">
        <f t="shared" si="324"/>
        <v>0</v>
      </c>
      <c r="M1548" s="1170" t="e">
        <f t="shared" si="322"/>
        <v>#DIV/0!</v>
      </c>
    </row>
    <row r="1549" spans="1:13" ht="15">
      <c r="A1549" s="510"/>
      <c r="B1549" s="177"/>
      <c r="C1549" s="978" t="s">
        <v>2483</v>
      </c>
      <c r="D1549" s="963" t="s">
        <v>4480</v>
      </c>
      <c r="E1549" s="1106"/>
      <c r="F1549" s="1106"/>
      <c r="G1549" s="1182" t="e">
        <f t="shared" si="320"/>
        <v>#DIV/0!</v>
      </c>
      <c r="H1549" s="1106">
        <v>1</v>
      </c>
      <c r="I1549" s="1106"/>
      <c r="J1549" s="1169">
        <f t="shared" si="321"/>
        <v>0</v>
      </c>
      <c r="K1549" s="1107">
        <f t="shared" ref="K1549:K1565" si="325">E1549+H1549</f>
        <v>1</v>
      </c>
      <c r="L1549" s="1107">
        <f t="shared" ref="L1549:L1565" si="326">F1549+I1549</f>
        <v>0</v>
      </c>
      <c r="M1549" s="1170">
        <f t="shared" si="322"/>
        <v>0</v>
      </c>
    </row>
    <row r="1550" spans="1:13" ht="15">
      <c r="A1550" s="510"/>
      <c r="B1550" s="177"/>
      <c r="C1550" s="978" t="s">
        <v>2484</v>
      </c>
      <c r="D1550" s="963" t="s">
        <v>4479</v>
      </c>
      <c r="E1550" s="1106"/>
      <c r="F1550" s="1106"/>
      <c r="G1550" s="1182" t="e">
        <f t="shared" si="320"/>
        <v>#DIV/0!</v>
      </c>
      <c r="H1550" s="1106">
        <v>1</v>
      </c>
      <c r="I1550" s="1106"/>
      <c r="J1550" s="1169">
        <f t="shared" si="321"/>
        <v>0</v>
      </c>
      <c r="K1550" s="1107">
        <f t="shared" si="325"/>
        <v>1</v>
      </c>
      <c r="L1550" s="1107">
        <f t="shared" si="326"/>
        <v>0</v>
      </c>
      <c r="M1550" s="1170">
        <f t="shared" si="322"/>
        <v>0</v>
      </c>
    </row>
    <row r="1551" spans="1:13" ht="15">
      <c r="A1551" s="510"/>
      <c r="B1551" s="177"/>
      <c r="C1551" s="978" t="s">
        <v>2485</v>
      </c>
      <c r="D1551" s="963" t="s">
        <v>4481</v>
      </c>
      <c r="E1551" s="1106"/>
      <c r="F1551" s="1106"/>
      <c r="G1551" s="1182" t="e">
        <f t="shared" si="320"/>
        <v>#DIV/0!</v>
      </c>
      <c r="H1551" s="1106">
        <v>1</v>
      </c>
      <c r="I1551" s="1106"/>
      <c r="J1551" s="1169">
        <f t="shared" si="321"/>
        <v>0</v>
      </c>
      <c r="K1551" s="1107">
        <f t="shared" si="325"/>
        <v>1</v>
      </c>
      <c r="L1551" s="1107">
        <f t="shared" si="326"/>
        <v>0</v>
      </c>
      <c r="M1551" s="1170">
        <f t="shared" si="322"/>
        <v>0</v>
      </c>
    </row>
    <row r="1552" spans="1:13" ht="15">
      <c r="A1552" s="510"/>
      <c r="B1552" s="177"/>
      <c r="C1552" s="978" t="s">
        <v>2486</v>
      </c>
      <c r="D1552" s="963" t="s">
        <v>4482</v>
      </c>
      <c r="E1552" s="1106"/>
      <c r="F1552" s="1106"/>
      <c r="G1552" s="1182" t="e">
        <f t="shared" si="320"/>
        <v>#DIV/0!</v>
      </c>
      <c r="H1552" s="1106">
        <v>1</v>
      </c>
      <c r="I1552" s="1106"/>
      <c r="J1552" s="1169">
        <f t="shared" si="321"/>
        <v>0</v>
      </c>
      <c r="K1552" s="1107">
        <f t="shared" si="325"/>
        <v>1</v>
      </c>
      <c r="L1552" s="1107">
        <f t="shared" si="326"/>
        <v>0</v>
      </c>
      <c r="M1552" s="1170">
        <f t="shared" si="322"/>
        <v>0</v>
      </c>
    </row>
    <row r="1553" spans="1:13" ht="15">
      <c r="A1553" s="510"/>
      <c r="B1553" s="177"/>
      <c r="C1553" s="978" t="s">
        <v>2487</v>
      </c>
      <c r="D1553" s="963" t="s">
        <v>4483</v>
      </c>
      <c r="E1553" s="1106">
        <v>1</v>
      </c>
      <c r="F1553" s="1106">
        <v>1</v>
      </c>
      <c r="G1553" s="1182">
        <f t="shared" si="320"/>
        <v>100</v>
      </c>
      <c r="H1553" s="1106"/>
      <c r="I1553" s="1106"/>
      <c r="J1553" s="1169" t="e">
        <f t="shared" si="321"/>
        <v>#DIV/0!</v>
      </c>
      <c r="K1553" s="1107">
        <f t="shared" si="325"/>
        <v>1</v>
      </c>
      <c r="L1553" s="1107">
        <f t="shared" si="326"/>
        <v>1</v>
      </c>
      <c r="M1553" s="1170">
        <f t="shared" si="322"/>
        <v>100</v>
      </c>
    </row>
    <row r="1554" spans="1:13" ht="15">
      <c r="A1554" s="510"/>
      <c r="B1554" s="177"/>
      <c r="C1554" s="978" t="s">
        <v>2488</v>
      </c>
      <c r="D1554" s="963" t="s">
        <v>4484</v>
      </c>
      <c r="E1554" s="1109"/>
      <c r="F1554" s="1109"/>
      <c r="G1554" s="1183" t="e">
        <f t="shared" si="320"/>
        <v>#DIV/0!</v>
      </c>
      <c r="H1554" s="1109">
        <v>1</v>
      </c>
      <c r="I1554" s="1109"/>
      <c r="J1554" s="1171">
        <f t="shared" si="321"/>
        <v>0</v>
      </c>
      <c r="K1554" s="1110">
        <f t="shared" si="325"/>
        <v>1</v>
      </c>
      <c r="L1554" s="1110">
        <f t="shared" si="326"/>
        <v>0</v>
      </c>
      <c r="M1554" s="1175">
        <f t="shared" si="322"/>
        <v>0</v>
      </c>
    </row>
    <row r="1555" spans="1:13" ht="15">
      <c r="A1555" s="510"/>
      <c r="B1555" s="177"/>
      <c r="C1555" s="978" t="s">
        <v>5287</v>
      </c>
      <c r="D1555" s="963" t="s">
        <v>5288</v>
      </c>
      <c r="E1555" s="1109"/>
      <c r="F1555" s="1109">
        <v>1</v>
      </c>
      <c r="G1555" s="1183" t="e">
        <f t="shared" si="320"/>
        <v>#DIV/0!</v>
      </c>
      <c r="H1555" s="1109"/>
      <c r="I1555" s="1109">
        <v>2</v>
      </c>
      <c r="J1555" s="1171" t="e">
        <f t="shared" si="321"/>
        <v>#DIV/0!</v>
      </c>
      <c r="K1555" s="1110">
        <f t="shared" si="325"/>
        <v>0</v>
      </c>
      <c r="L1555" s="1110">
        <f t="shared" si="326"/>
        <v>3</v>
      </c>
      <c r="M1555" s="1175" t="e">
        <f t="shared" si="322"/>
        <v>#DIV/0!</v>
      </c>
    </row>
    <row r="1556" spans="1:13" ht="15">
      <c r="A1556" s="510"/>
      <c r="B1556" s="177"/>
      <c r="C1556" s="978" t="s">
        <v>5289</v>
      </c>
      <c r="D1556" s="963" t="s">
        <v>5290</v>
      </c>
      <c r="E1556" s="1109"/>
      <c r="F1556" s="1109">
        <v>1</v>
      </c>
      <c r="G1556" s="1183" t="e">
        <f t="shared" ref="G1556:G1564" si="327">SUM(F1556/E1556*100)</f>
        <v>#DIV/0!</v>
      </c>
      <c r="H1556" s="1109"/>
      <c r="I1556" s="1109"/>
      <c r="J1556" s="1171" t="e">
        <f t="shared" ref="J1556:J1564" si="328">SUM(I1556/H1556*100)</f>
        <v>#DIV/0!</v>
      </c>
      <c r="K1556" s="1110">
        <f t="shared" si="325"/>
        <v>0</v>
      </c>
      <c r="L1556" s="1110">
        <f t="shared" si="326"/>
        <v>1</v>
      </c>
      <c r="M1556" s="1175" t="e">
        <f t="shared" ref="M1556:M1564" si="329">SUM(L1556/K1556*100)</f>
        <v>#DIV/0!</v>
      </c>
    </row>
    <row r="1557" spans="1:13" ht="15">
      <c r="A1557" s="510"/>
      <c r="B1557" s="177"/>
      <c r="C1557" s="978" t="s">
        <v>5291</v>
      </c>
      <c r="D1557" s="963" t="s">
        <v>5292</v>
      </c>
      <c r="E1557" s="1109"/>
      <c r="F1557" s="1109"/>
      <c r="G1557" s="1183" t="e">
        <f t="shared" si="327"/>
        <v>#DIV/0!</v>
      </c>
      <c r="H1557" s="1109"/>
      <c r="I1557" s="1109">
        <v>1</v>
      </c>
      <c r="J1557" s="1171" t="e">
        <f t="shared" si="328"/>
        <v>#DIV/0!</v>
      </c>
      <c r="K1557" s="1110">
        <f t="shared" si="325"/>
        <v>0</v>
      </c>
      <c r="L1557" s="1110">
        <f t="shared" si="326"/>
        <v>1</v>
      </c>
      <c r="M1557" s="1175" t="e">
        <f t="shared" si="329"/>
        <v>#DIV/0!</v>
      </c>
    </row>
    <row r="1558" spans="1:13" ht="15">
      <c r="A1558" s="510"/>
      <c r="B1558" s="177"/>
      <c r="C1558" s="925" t="s">
        <v>2502</v>
      </c>
      <c r="D1558" s="963" t="s">
        <v>4497</v>
      </c>
      <c r="E1558" s="1109"/>
      <c r="F1558" s="1109"/>
      <c r="G1558" s="1183" t="e">
        <f t="shared" si="327"/>
        <v>#DIV/0!</v>
      </c>
      <c r="H1558" s="1109"/>
      <c r="I1558" s="1109">
        <v>1</v>
      </c>
      <c r="J1558" s="1171" t="e">
        <f t="shared" si="328"/>
        <v>#DIV/0!</v>
      </c>
      <c r="K1558" s="1110">
        <f t="shared" si="325"/>
        <v>0</v>
      </c>
      <c r="L1558" s="1110">
        <f t="shared" si="326"/>
        <v>1</v>
      </c>
      <c r="M1558" s="1175" t="e">
        <f t="shared" si="329"/>
        <v>#DIV/0!</v>
      </c>
    </row>
    <row r="1559" spans="1:13" ht="15">
      <c r="A1559" s="510"/>
      <c r="B1559" s="177"/>
      <c r="C1559" s="925" t="s">
        <v>5378</v>
      </c>
      <c r="D1559" s="963" t="s">
        <v>5379</v>
      </c>
      <c r="E1559" s="1109"/>
      <c r="F1559" s="1109">
        <v>1</v>
      </c>
      <c r="G1559" s="1183" t="e">
        <f t="shared" si="327"/>
        <v>#DIV/0!</v>
      </c>
      <c r="H1559" s="1109"/>
      <c r="I1559" s="1109"/>
      <c r="J1559" s="1171" t="e">
        <f t="shared" si="328"/>
        <v>#DIV/0!</v>
      </c>
      <c r="K1559" s="1110">
        <f t="shared" si="325"/>
        <v>0</v>
      </c>
      <c r="L1559" s="1110">
        <f t="shared" si="326"/>
        <v>1</v>
      </c>
      <c r="M1559" s="1175" t="e">
        <f t="shared" si="329"/>
        <v>#DIV/0!</v>
      </c>
    </row>
    <row r="1560" spans="1:13" ht="15">
      <c r="A1560" s="510"/>
      <c r="B1560" s="177"/>
      <c r="C1560" s="925" t="s">
        <v>5380</v>
      </c>
      <c r="D1560" s="963" t="s">
        <v>5381</v>
      </c>
      <c r="E1560" s="1109"/>
      <c r="F1560" s="1109"/>
      <c r="G1560" s="1183" t="e">
        <f t="shared" si="327"/>
        <v>#DIV/0!</v>
      </c>
      <c r="H1560" s="1109"/>
      <c r="I1560" s="1109">
        <v>1</v>
      </c>
      <c r="J1560" s="1171" t="e">
        <f t="shared" si="328"/>
        <v>#DIV/0!</v>
      </c>
      <c r="K1560" s="1110">
        <f t="shared" si="325"/>
        <v>0</v>
      </c>
      <c r="L1560" s="1110">
        <f t="shared" si="326"/>
        <v>1</v>
      </c>
      <c r="M1560" s="1175" t="e">
        <f t="shared" si="329"/>
        <v>#DIV/0!</v>
      </c>
    </row>
    <row r="1561" spans="1:13" ht="15">
      <c r="A1561" s="510"/>
      <c r="B1561" s="177"/>
      <c r="C1561" s="925" t="s">
        <v>2399</v>
      </c>
      <c r="D1561" s="1283" t="s">
        <v>4397</v>
      </c>
      <c r="E1561" s="1109"/>
      <c r="F1561" s="1109"/>
      <c r="G1561" s="1183" t="e">
        <f t="shared" si="327"/>
        <v>#DIV/0!</v>
      </c>
      <c r="H1561" s="1109"/>
      <c r="I1561" s="1109">
        <v>1</v>
      </c>
      <c r="J1561" s="1171" t="e">
        <f t="shared" si="328"/>
        <v>#DIV/0!</v>
      </c>
      <c r="K1561" s="1110">
        <f t="shared" si="325"/>
        <v>0</v>
      </c>
      <c r="L1561" s="1110">
        <f t="shared" si="326"/>
        <v>1</v>
      </c>
      <c r="M1561" s="1175" t="e">
        <f t="shared" si="329"/>
        <v>#DIV/0!</v>
      </c>
    </row>
    <row r="1562" spans="1:13" ht="15">
      <c r="A1562" s="510"/>
      <c r="B1562" s="177"/>
      <c r="C1562" s="925" t="s">
        <v>2436</v>
      </c>
      <c r="D1562" s="938" t="s">
        <v>4435</v>
      </c>
      <c r="E1562" s="1109"/>
      <c r="F1562" s="1109">
        <v>2</v>
      </c>
      <c r="G1562" s="1183" t="e">
        <f t="shared" ref="G1562:G1563" si="330">SUM(F1562/E1562*100)</f>
        <v>#DIV/0!</v>
      </c>
      <c r="H1562" s="1109"/>
      <c r="I1562" s="1109"/>
      <c r="J1562" s="1171" t="e">
        <f t="shared" ref="J1562:J1563" si="331">SUM(I1562/H1562*100)</f>
        <v>#DIV/0!</v>
      </c>
      <c r="K1562" s="1110">
        <f t="shared" ref="K1562:K1563" si="332">E1562+H1562</f>
        <v>0</v>
      </c>
      <c r="L1562" s="1110">
        <f t="shared" ref="L1562:L1563" si="333">F1562+I1562</f>
        <v>2</v>
      </c>
      <c r="M1562" s="1175" t="e">
        <f t="shared" ref="M1562:M1563" si="334">SUM(L1562/K1562*100)</f>
        <v>#DIV/0!</v>
      </c>
    </row>
    <row r="1563" spans="1:13" ht="15">
      <c r="A1563" s="510"/>
      <c r="B1563" s="177"/>
      <c r="C1563" s="925" t="s">
        <v>1819</v>
      </c>
      <c r="D1563" s="1035" t="s">
        <v>3815</v>
      </c>
      <c r="E1563" s="1109"/>
      <c r="F1563" s="1109">
        <v>1</v>
      </c>
      <c r="G1563" s="1183" t="e">
        <f t="shared" si="330"/>
        <v>#DIV/0!</v>
      </c>
      <c r="H1563" s="1109"/>
      <c r="I1563" s="1109"/>
      <c r="J1563" s="1171" t="e">
        <f t="shared" si="331"/>
        <v>#DIV/0!</v>
      </c>
      <c r="K1563" s="1110">
        <f t="shared" si="332"/>
        <v>0</v>
      </c>
      <c r="L1563" s="1110">
        <f t="shared" si="333"/>
        <v>1</v>
      </c>
      <c r="M1563" s="1175" t="e">
        <f t="shared" si="334"/>
        <v>#DIV/0!</v>
      </c>
    </row>
    <row r="1564" spans="1:13" ht="15">
      <c r="A1564" s="510"/>
      <c r="B1564" s="177"/>
      <c r="C1564" s="925"/>
      <c r="D1564" s="963"/>
      <c r="E1564" s="1109"/>
      <c r="F1564" s="1109"/>
      <c r="G1564" s="1183" t="e">
        <f t="shared" si="327"/>
        <v>#DIV/0!</v>
      </c>
      <c r="H1564" s="1109"/>
      <c r="I1564" s="1109"/>
      <c r="J1564" s="1171" t="e">
        <f t="shared" si="328"/>
        <v>#DIV/0!</v>
      </c>
      <c r="K1564" s="1110">
        <f t="shared" si="325"/>
        <v>0</v>
      </c>
      <c r="L1564" s="1110">
        <f t="shared" si="326"/>
        <v>0</v>
      </c>
      <c r="M1564" s="1175" t="e">
        <f t="shared" si="329"/>
        <v>#DIV/0!</v>
      </c>
    </row>
    <row r="1565" spans="1:13" ht="15.75" thickBot="1">
      <c r="A1565" s="510"/>
      <c r="B1565" s="177"/>
      <c r="C1565" s="925"/>
      <c r="D1565" s="963"/>
      <c r="E1565" s="1109"/>
      <c r="F1565" s="1109"/>
      <c r="G1565" s="1183" t="e">
        <f t="shared" si="320"/>
        <v>#DIV/0!</v>
      </c>
      <c r="H1565" s="1109"/>
      <c r="I1565" s="1109"/>
      <c r="J1565" s="1171" t="e">
        <f t="shared" si="321"/>
        <v>#DIV/0!</v>
      </c>
      <c r="K1565" s="1110">
        <f t="shared" si="325"/>
        <v>0</v>
      </c>
      <c r="L1565" s="1110">
        <f t="shared" si="326"/>
        <v>0</v>
      </c>
      <c r="M1565" s="1175" t="e">
        <f t="shared" si="322"/>
        <v>#DIV/0!</v>
      </c>
    </row>
    <row r="1566" spans="1:13" ht="15" thickBot="1">
      <c r="A1566" s="510"/>
      <c r="B1566" s="181" t="s">
        <v>1697</v>
      </c>
      <c r="C1566" s="180"/>
      <c r="D1566" s="78"/>
      <c r="E1566" s="1185">
        <f t="shared" ref="E1566:F1566" si="335">SUM(E1567:E1693)</f>
        <v>8522</v>
      </c>
      <c r="F1566" s="1080">
        <f t="shared" si="335"/>
        <v>6259</v>
      </c>
      <c r="G1566" s="1186">
        <f t="shared" si="320"/>
        <v>73.44520065712274</v>
      </c>
      <c r="H1566" s="1100">
        <f t="shared" ref="H1566:L1566" si="336">SUM(H1567:H1693)</f>
        <v>12489</v>
      </c>
      <c r="I1566" s="1100">
        <f t="shared" si="336"/>
        <v>10146</v>
      </c>
      <c r="J1566" s="1173">
        <f t="shared" si="321"/>
        <v>81.239490751861638</v>
      </c>
      <c r="K1566" s="1100">
        <f t="shared" si="336"/>
        <v>21011</v>
      </c>
      <c r="L1566" s="1101">
        <f t="shared" si="336"/>
        <v>16405</v>
      </c>
      <c r="M1566" s="1180">
        <f t="shared" si="322"/>
        <v>78.078149540716765</v>
      </c>
    </row>
    <row r="1567" spans="1:13" ht="15">
      <c r="A1567" s="510"/>
      <c r="B1567" s="177"/>
      <c r="C1567" s="925" t="s">
        <v>2489</v>
      </c>
      <c r="D1567" s="963" t="s">
        <v>4485</v>
      </c>
      <c r="E1567" s="1083">
        <v>2002</v>
      </c>
      <c r="F1567" s="1083">
        <v>1395</v>
      </c>
      <c r="G1567" s="1184">
        <f t="shared" si="320"/>
        <v>69.680319680319684</v>
      </c>
      <c r="H1567" s="1083">
        <v>122</v>
      </c>
      <c r="I1567" s="1083">
        <v>75</v>
      </c>
      <c r="J1567" s="1172">
        <f t="shared" si="321"/>
        <v>61.475409836065573</v>
      </c>
      <c r="K1567" s="1085">
        <f t="shared" ref="K1567:K1598" si="337">E1567+H1567</f>
        <v>2124</v>
      </c>
      <c r="L1567" s="1085">
        <f t="shared" ref="L1567:L1598" si="338">F1567+I1567</f>
        <v>1470</v>
      </c>
      <c r="M1567" s="1176">
        <f t="shared" si="322"/>
        <v>69.209039548022602</v>
      </c>
    </row>
    <row r="1568" spans="1:13" ht="15">
      <c r="A1568" s="510"/>
      <c r="B1568" s="177"/>
      <c r="C1568" s="925" t="s">
        <v>2490</v>
      </c>
      <c r="D1568" s="963" t="s">
        <v>4486</v>
      </c>
      <c r="E1568" s="1030">
        <v>429</v>
      </c>
      <c r="F1568" s="1030">
        <v>307</v>
      </c>
      <c r="G1568" s="1182">
        <f t="shared" si="320"/>
        <v>71.561771561771565</v>
      </c>
      <c r="H1568" s="1030">
        <v>12</v>
      </c>
      <c r="I1568" s="1030">
        <v>4</v>
      </c>
      <c r="J1568" s="1169">
        <f t="shared" si="321"/>
        <v>33.333333333333329</v>
      </c>
      <c r="K1568" s="1027">
        <f t="shared" si="337"/>
        <v>441</v>
      </c>
      <c r="L1568" s="1027">
        <f t="shared" si="338"/>
        <v>311</v>
      </c>
      <c r="M1568" s="1170">
        <f t="shared" si="322"/>
        <v>70.521541950113374</v>
      </c>
    </row>
    <row r="1569" spans="1:13" ht="15">
      <c r="A1569" s="510"/>
      <c r="B1569" s="177"/>
      <c r="C1569" s="925" t="s">
        <v>2459</v>
      </c>
      <c r="D1569" s="956" t="s">
        <v>4458</v>
      </c>
      <c r="E1569" s="1030">
        <v>10</v>
      </c>
      <c r="F1569" s="1030">
        <v>4</v>
      </c>
      <c r="G1569" s="1182">
        <f t="shared" si="320"/>
        <v>40</v>
      </c>
      <c r="H1569" s="1030"/>
      <c r="I1569" s="1030">
        <v>1</v>
      </c>
      <c r="J1569" s="1169" t="e">
        <f t="shared" si="321"/>
        <v>#DIV/0!</v>
      </c>
      <c r="K1569" s="1027">
        <f t="shared" si="337"/>
        <v>10</v>
      </c>
      <c r="L1569" s="1027">
        <f t="shared" si="338"/>
        <v>5</v>
      </c>
      <c r="M1569" s="1170">
        <f t="shared" si="322"/>
        <v>50</v>
      </c>
    </row>
    <row r="1570" spans="1:13" ht="26.25">
      <c r="A1570" s="510"/>
      <c r="B1570" s="177"/>
      <c r="C1570" s="925" t="s">
        <v>2382</v>
      </c>
      <c r="D1570" s="963" t="s">
        <v>4382</v>
      </c>
      <c r="E1570" s="1030">
        <v>1</v>
      </c>
      <c r="F1570" s="1030"/>
      <c r="G1570" s="1182">
        <f t="shared" si="320"/>
        <v>0</v>
      </c>
      <c r="H1570" s="1030"/>
      <c r="I1570" s="1030"/>
      <c r="J1570" s="1169" t="e">
        <f t="shared" si="321"/>
        <v>#DIV/0!</v>
      </c>
      <c r="K1570" s="1027">
        <f t="shared" si="337"/>
        <v>1</v>
      </c>
      <c r="L1570" s="1027">
        <f t="shared" si="338"/>
        <v>0</v>
      </c>
      <c r="M1570" s="1170">
        <f t="shared" si="322"/>
        <v>0</v>
      </c>
    </row>
    <row r="1571" spans="1:13" ht="15">
      <c r="A1571" s="510"/>
      <c r="B1571" s="177"/>
      <c r="C1571" s="925" t="s">
        <v>1859</v>
      </c>
      <c r="D1571" s="963" t="s">
        <v>3859</v>
      </c>
      <c r="E1571" s="1030">
        <v>122</v>
      </c>
      <c r="F1571" s="1030">
        <v>100</v>
      </c>
      <c r="G1571" s="1182">
        <f t="shared" si="320"/>
        <v>81.967213114754102</v>
      </c>
      <c r="H1571" s="1030">
        <v>178</v>
      </c>
      <c r="I1571" s="1030">
        <v>285</v>
      </c>
      <c r="J1571" s="1169">
        <f t="shared" si="321"/>
        <v>160.11235955056179</v>
      </c>
      <c r="K1571" s="1027">
        <f t="shared" si="337"/>
        <v>300</v>
      </c>
      <c r="L1571" s="1027">
        <f t="shared" si="338"/>
        <v>385</v>
      </c>
      <c r="M1571" s="1170">
        <f t="shared" si="322"/>
        <v>128.33333333333334</v>
      </c>
    </row>
    <row r="1572" spans="1:13" ht="15">
      <c r="A1572" s="510"/>
      <c r="B1572" s="177"/>
      <c r="C1572" s="925" t="s">
        <v>2208</v>
      </c>
      <c r="D1572" s="1035" t="s">
        <v>4217</v>
      </c>
      <c r="E1572" s="1030">
        <v>11</v>
      </c>
      <c r="F1572" s="1030">
        <v>11</v>
      </c>
      <c r="G1572" s="1182">
        <f t="shared" si="320"/>
        <v>100</v>
      </c>
      <c r="H1572" s="1060"/>
      <c r="I1572" s="1060"/>
      <c r="J1572" s="1169" t="e">
        <f t="shared" si="321"/>
        <v>#DIV/0!</v>
      </c>
      <c r="K1572" s="1027">
        <f t="shared" si="337"/>
        <v>11</v>
      </c>
      <c r="L1572" s="1027">
        <f t="shared" si="338"/>
        <v>11</v>
      </c>
      <c r="M1572" s="1170">
        <f t="shared" si="322"/>
        <v>100</v>
      </c>
    </row>
    <row r="1573" spans="1:13" ht="15">
      <c r="A1573" s="510"/>
      <c r="B1573" s="177"/>
      <c r="C1573" s="925" t="s">
        <v>1819</v>
      </c>
      <c r="D1573" s="1035" t="s">
        <v>3815</v>
      </c>
      <c r="E1573" s="1030"/>
      <c r="F1573" s="1030">
        <v>1</v>
      </c>
      <c r="G1573" s="1182" t="e">
        <f t="shared" si="320"/>
        <v>#DIV/0!</v>
      </c>
      <c r="H1573" s="1060"/>
      <c r="I1573" s="1060"/>
      <c r="J1573" s="1169" t="e">
        <f t="shared" si="321"/>
        <v>#DIV/0!</v>
      </c>
      <c r="K1573" s="1027">
        <f t="shared" si="337"/>
        <v>0</v>
      </c>
      <c r="L1573" s="1027">
        <f t="shared" si="338"/>
        <v>1</v>
      </c>
      <c r="M1573" s="1170" t="e">
        <f t="shared" si="322"/>
        <v>#DIV/0!</v>
      </c>
    </row>
    <row r="1574" spans="1:13" ht="15">
      <c r="A1574" s="510"/>
      <c r="B1574" s="177"/>
      <c r="C1574" s="925" t="s">
        <v>1760</v>
      </c>
      <c r="D1574" s="940" t="s">
        <v>3755</v>
      </c>
      <c r="E1574" s="1030"/>
      <c r="F1574" s="1030"/>
      <c r="G1574" s="1182" t="e">
        <f t="shared" si="320"/>
        <v>#DIV/0!</v>
      </c>
      <c r="H1574" s="1030">
        <v>26</v>
      </c>
      <c r="I1574" s="1030">
        <v>19</v>
      </c>
      <c r="J1574" s="1169">
        <f t="shared" si="321"/>
        <v>73.076923076923066</v>
      </c>
      <c r="K1574" s="1027">
        <f t="shared" si="337"/>
        <v>26</v>
      </c>
      <c r="L1574" s="1027">
        <f t="shared" si="338"/>
        <v>19</v>
      </c>
      <c r="M1574" s="1170">
        <f t="shared" si="322"/>
        <v>73.076923076923066</v>
      </c>
    </row>
    <row r="1575" spans="1:13" ht="15">
      <c r="A1575" s="510"/>
      <c r="B1575" s="177"/>
      <c r="C1575" s="925" t="s">
        <v>2491</v>
      </c>
      <c r="D1575" s="963" t="s">
        <v>4487</v>
      </c>
      <c r="E1575" s="1030">
        <v>12</v>
      </c>
      <c r="F1575" s="1030">
        <v>3</v>
      </c>
      <c r="G1575" s="1182">
        <f t="shared" si="320"/>
        <v>25</v>
      </c>
      <c r="H1575" s="1060"/>
      <c r="I1575" s="1060"/>
      <c r="J1575" s="1169" t="e">
        <f t="shared" si="321"/>
        <v>#DIV/0!</v>
      </c>
      <c r="K1575" s="1027">
        <f t="shared" si="337"/>
        <v>12</v>
      </c>
      <c r="L1575" s="1027">
        <f t="shared" si="338"/>
        <v>3</v>
      </c>
      <c r="M1575" s="1170">
        <f t="shared" si="322"/>
        <v>25</v>
      </c>
    </row>
    <row r="1576" spans="1:13" ht="15">
      <c r="A1576" s="510"/>
      <c r="B1576" s="177"/>
      <c r="C1576" s="925" t="s">
        <v>2416</v>
      </c>
      <c r="D1576" s="963" t="s">
        <v>4415</v>
      </c>
      <c r="E1576" s="1030">
        <v>8</v>
      </c>
      <c r="F1576" s="1030">
        <v>15</v>
      </c>
      <c r="G1576" s="1182">
        <f t="shared" si="320"/>
        <v>187.5</v>
      </c>
      <c r="H1576" s="1030">
        <v>70</v>
      </c>
      <c r="I1576" s="1030">
        <v>62</v>
      </c>
      <c r="J1576" s="1169">
        <f t="shared" si="321"/>
        <v>88.571428571428569</v>
      </c>
      <c r="K1576" s="1027">
        <f t="shared" si="337"/>
        <v>78</v>
      </c>
      <c r="L1576" s="1027">
        <f t="shared" si="338"/>
        <v>77</v>
      </c>
      <c r="M1576" s="1170">
        <f t="shared" si="322"/>
        <v>98.71794871794873</v>
      </c>
    </row>
    <row r="1577" spans="1:13" ht="15">
      <c r="A1577" s="510"/>
      <c r="B1577" s="177"/>
      <c r="C1577" s="925" t="s">
        <v>2492</v>
      </c>
      <c r="D1577" s="963" t="s">
        <v>4488</v>
      </c>
      <c r="E1577" s="1030">
        <v>21</v>
      </c>
      <c r="F1577" s="1030">
        <v>14</v>
      </c>
      <c r="G1577" s="1182">
        <f t="shared" si="320"/>
        <v>66.666666666666657</v>
      </c>
      <c r="H1577" s="1030">
        <v>3</v>
      </c>
      <c r="I1577" s="1030">
        <v>3</v>
      </c>
      <c r="J1577" s="1169">
        <f t="shared" si="321"/>
        <v>100</v>
      </c>
      <c r="K1577" s="1027">
        <f t="shared" si="337"/>
        <v>24</v>
      </c>
      <c r="L1577" s="1027">
        <f t="shared" si="338"/>
        <v>17</v>
      </c>
      <c r="M1577" s="1170">
        <f t="shared" si="322"/>
        <v>70.833333333333343</v>
      </c>
    </row>
    <row r="1578" spans="1:13" ht="15">
      <c r="A1578" s="510"/>
      <c r="B1578" s="177"/>
      <c r="C1578" s="925" t="s">
        <v>2493</v>
      </c>
      <c r="D1578" s="963" t="s">
        <v>4489</v>
      </c>
      <c r="E1578" s="1030">
        <v>950</v>
      </c>
      <c r="F1578" s="1030">
        <v>599</v>
      </c>
      <c r="G1578" s="1182">
        <f t="shared" si="320"/>
        <v>63.05263157894737</v>
      </c>
      <c r="H1578" s="1030">
        <v>18</v>
      </c>
      <c r="I1578" s="1030">
        <v>12</v>
      </c>
      <c r="J1578" s="1169">
        <f t="shared" si="321"/>
        <v>66.666666666666657</v>
      </c>
      <c r="K1578" s="1027">
        <f t="shared" si="337"/>
        <v>968</v>
      </c>
      <c r="L1578" s="1027">
        <f t="shared" si="338"/>
        <v>611</v>
      </c>
      <c r="M1578" s="1170">
        <f t="shared" si="322"/>
        <v>63.119834710743802</v>
      </c>
    </row>
    <row r="1579" spans="1:13" ht="26.25">
      <c r="A1579" s="510"/>
      <c r="B1579" s="177"/>
      <c r="C1579" s="925" t="s">
        <v>2494</v>
      </c>
      <c r="D1579" s="963" t="s">
        <v>5294</v>
      </c>
      <c r="E1579" s="1030">
        <v>26</v>
      </c>
      <c r="F1579" s="1030">
        <v>21</v>
      </c>
      <c r="G1579" s="1182">
        <f t="shared" si="320"/>
        <v>80.769230769230774</v>
      </c>
      <c r="H1579" s="1030">
        <v>6</v>
      </c>
      <c r="I1579" s="1030">
        <v>8</v>
      </c>
      <c r="J1579" s="1169">
        <f t="shared" si="321"/>
        <v>133.33333333333331</v>
      </c>
      <c r="K1579" s="1027">
        <f t="shared" si="337"/>
        <v>32</v>
      </c>
      <c r="L1579" s="1027">
        <f t="shared" si="338"/>
        <v>29</v>
      </c>
      <c r="M1579" s="1170">
        <f t="shared" si="322"/>
        <v>90.625</v>
      </c>
    </row>
    <row r="1580" spans="1:13" ht="15">
      <c r="A1580" s="510"/>
      <c r="B1580" s="177"/>
      <c r="C1580" s="925" t="s">
        <v>2495</v>
      </c>
      <c r="D1580" s="963" t="s">
        <v>4490</v>
      </c>
      <c r="E1580" s="1030">
        <v>8</v>
      </c>
      <c r="F1580" s="1030">
        <v>6</v>
      </c>
      <c r="G1580" s="1182">
        <f t="shared" si="320"/>
        <v>75</v>
      </c>
      <c r="H1580" s="1030">
        <v>13</v>
      </c>
      <c r="I1580" s="1030">
        <v>15</v>
      </c>
      <c r="J1580" s="1169">
        <f t="shared" si="321"/>
        <v>115.38461538461537</v>
      </c>
      <c r="K1580" s="1027">
        <f t="shared" si="337"/>
        <v>21</v>
      </c>
      <c r="L1580" s="1027">
        <f t="shared" si="338"/>
        <v>21</v>
      </c>
      <c r="M1580" s="1170">
        <f t="shared" si="322"/>
        <v>100</v>
      </c>
    </row>
    <row r="1581" spans="1:13" ht="15">
      <c r="A1581" s="510"/>
      <c r="B1581" s="177"/>
      <c r="C1581" s="925" t="s">
        <v>2435</v>
      </c>
      <c r="D1581" s="963" t="s">
        <v>4434</v>
      </c>
      <c r="E1581" s="1030"/>
      <c r="F1581" s="1030"/>
      <c r="G1581" s="1182" t="e">
        <f t="shared" si="320"/>
        <v>#DIV/0!</v>
      </c>
      <c r="H1581" s="1060"/>
      <c r="I1581" s="1060"/>
      <c r="J1581" s="1169" t="e">
        <f t="shared" si="321"/>
        <v>#DIV/0!</v>
      </c>
      <c r="K1581" s="1027">
        <f t="shared" si="337"/>
        <v>0</v>
      </c>
      <c r="L1581" s="1027">
        <f t="shared" si="338"/>
        <v>0</v>
      </c>
      <c r="M1581" s="1170" t="e">
        <f t="shared" si="322"/>
        <v>#DIV/0!</v>
      </c>
    </row>
    <row r="1582" spans="1:13" ht="15">
      <c r="A1582" s="510"/>
      <c r="B1582" s="177"/>
      <c r="C1582" s="925" t="s">
        <v>2496</v>
      </c>
      <c r="D1582" s="963" t="s">
        <v>4491</v>
      </c>
      <c r="E1582" s="1030">
        <v>761</v>
      </c>
      <c r="F1582" s="1030">
        <v>525</v>
      </c>
      <c r="G1582" s="1182">
        <f t="shared" si="320"/>
        <v>68.988173455978981</v>
      </c>
      <c r="H1582" s="1060">
        <v>71</v>
      </c>
      <c r="I1582" s="1060">
        <v>41</v>
      </c>
      <c r="J1582" s="1169">
        <f t="shared" si="321"/>
        <v>57.74647887323944</v>
      </c>
      <c r="K1582" s="1027">
        <f t="shared" si="337"/>
        <v>832</v>
      </c>
      <c r="L1582" s="1027">
        <f t="shared" si="338"/>
        <v>566</v>
      </c>
      <c r="M1582" s="1170">
        <f t="shared" si="322"/>
        <v>68.02884615384616</v>
      </c>
    </row>
    <row r="1583" spans="1:13" ht="15">
      <c r="A1583" s="510"/>
      <c r="B1583" s="177"/>
      <c r="C1583" s="925" t="s">
        <v>2497</v>
      </c>
      <c r="D1583" s="963" t="s">
        <v>4492</v>
      </c>
      <c r="E1583" s="1030">
        <v>403</v>
      </c>
      <c r="F1583" s="1030">
        <v>306</v>
      </c>
      <c r="G1583" s="1182">
        <f t="shared" si="320"/>
        <v>75.930521091811414</v>
      </c>
      <c r="H1583" s="1060">
        <v>6</v>
      </c>
      <c r="I1583" s="1060">
        <v>1</v>
      </c>
      <c r="J1583" s="1169">
        <f t="shared" si="321"/>
        <v>16.666666666666664</v>
      </c>
      <c r="K1583" s="1027">
        <f t="shared" si="337"/>
        <v>409</v>
      </c>
      <c r="L1583" s="1027">
        <f t="shared" si="338"/>
        <v>307</v>
      </c>
      <c r="M1583" s="1170">
        <f t="shared" si="322"/>
        <v>75.061124694376531</v>
      </c>
    </row>
    <row r="1584" spans="1:13" ht="15">
      <c r="A1584" s="510"/>
      <c r="B1584" s="177"/>
      <c r="C1584" s="925" t="s">
        <v>2129</v>
      </c>
      <c r="D1584" s="963" t="s">
        <v>4132</v>
      </c>
      <c r="E1584" s="1030"/>
      <c r="F1584" s="1030"/>
      <c r="G1584" s="1182" t="e">
        <f t="shared" si="320"/>
        <v>#DIV/0!</v>
      </c>
      <c r="H1584" s="1060"/>
      <c r="I1584" s="1060"/>
      <c r="J1584" s="1169" t="e">
        <f t="shared" si="321"/>
        <v>#DIV/0!</v>
      </c>
      <c r="K1584" s="1027">
        <f t="shared" si="337"/>
        <v>0</v>
      </c>
      <c r="L1584" s="1027">
        <f t="shared" si="338"/>
        <v>0</v>
      </c>
      <c r="M1584" s="1170" t="e">
        <f t="shared" si="322"/>
        <v>#DIV/0!</v>
      </c>
    </row>
    <row r="1585" spans="1:13" ht="15">
      <c r="A1585" s="510"/>
      <c r="B1585" s="177"/>
      <c r="C1585" s="925" t="s">
        <v>2061</v>
      </c>
      <c r="D1585" s="940" t="s">
        <v>4066</v>
      </c>
      <c r="E1585" s="1030">
        <v>3</v>
      </c>
      <c r="F1585" s="1030"/>
      <c r="G1585" s="1182">
        <f t="shared" si="320"/>
        <v>0</v>
      </c>
      <c r="H1585" s="1060"/>
      <c r="I1585" s="1060"/>
      <c r="J1585" s="1169" t="e">
        <f t="shared" si="321"/>
        <v>#DIV/0!</v>
      </c>
      <c r="K1585" s="1027">
        <f t="shared" si="337"/>
        <v>3</v>
      </c>
      <c r="L1585" s="1027">
        <f t="shared" si="338"/>
        <v>0</v>
      </c>
      <c r="M1585" s="1170">
        <f t="shared" si="322"/>
        <v>0</v>
      </c>
    </row>
    <row r="1586" spans="1:13" ht="15">
      <c r="A1586" s="510"/>
      <c r="B1586" s="177"/>
      <c r="C1586" s="925" t="s">
        <v>2498</v>
      </c>
      <c r="D1586" s="963" t="s">
        <v>4493</v>
      </c>
      <c r="E1586" s="1030">
        <v>931</v>
      </c>
      <c r="F1586" s="1030">
        <v>643</v>
      </c>
      <c r="G1586" s="1182">
        <f t="shared" si="320"/>
        <v>69.0655209452202</v>
      </c>
      <c r="H1586" s="1030">
        <v>8</v>
      </c>
      <c r="I1586" s="1030">
        <v>4</v>
      </c>
      <c r="J1586" s="1169">
        <f t="shared" si="321"/>
        <v>50</v>
      </c>
      <c r="K1586" s="1027">
        <f t="shared" si="337"/>
        <v>939</v>
      </c>
      <c r="L1586" s="1027">
        <f t="shared" si="338"/>
        <v>647</v>
      </c>
      <c r="M1586" s="1170">
        <f t="shared" si="322"/>
        <v>68.90308839190628</v>
      </c>
    </row>
    <row r="1587" spans="1:13" ht="15">
      <c r="A1587" s="510"/>
      <c r="B1587" s="177"/>
      <c r="C1587" s="925" t="s">
        <v>2390</v>
      </c>
      <c r="D1587" s="963" t="s">
        <v>4389</v>
      </c>
      <c r="E1587" s="1030">
        <v>42</v>
      </c>
      <c r="F1587" s="1030">
        <v>101</v>
      </c>
      <c r="G1587" s="1182">
        <f t="shared" si="320"/>
        <v>240.47619047619045</v>
      </c>
      <c r="H1587" s="1030">
        <v>195</v>
      </c>
      <c r="I1587" s="1030">
        <v>275</v>
      </c>
      <c r="J1587" s="1169">
        <f t="shared" si="321"/>
        <v>141.02564102564102</v>
      </c>
      <c r="K1587" s="1027">
        <f t="shared" si="337"/>
        <v>237</v>
      </c>
      <c r="L1587" s="1027">
        <f t="shared" si="338"/>
        <v>376</v>
      </c>
      <c r="M1587" s="1170">
        <f t="shared" si="322"/>
        <v>158.64978902953587</v>
      </c>
    </row>
    <row r="1588" spans="1:13" ht="15">
      <c r="A1588" s="510"/>
      <c r="B1588" s="177"/>
      <c r="C1588" s="925" t="s">
        <v>2499</v>
      </c>
      <c r="D1588" s="963" t="s">
        <v>4494</v>
      </c>
      <c r="E1588" s="1030">
        <v>22</v>
      </c>
      <c r="F1588" s="1030">
        <v>15</v>
      </c>
      <c r="G1588" s="1182">
        <f t="shared" si="320"/>
        <v>68.181818181818173</v>
      </c>
      <c r="H1588" s="1030">
        <v>7</v>
      </c>
      <c r="I1588" s="1030">
        <v>7</v>
      </c>
      <c r="J1588" s="1169">
        <f t="shared" si="321"/>
        <v>100</v>
      </c>
      <c r="K1588" s="1027">
        <f t="shared" si="337"/>
        <v>29</v>
      </c>
      <c r="L1588" s="1027">
        <f t="shared" si="338"/>
        <v>22</v>
      </c>
      <c r="M1588" s="1170">
        <f t="shared" si="322"/>
        <v>75.862068965517238</v>
      </c>
    </row>
    <row r="1589" spans="1:13" ht="15">
      <c r="A1589" s="510"/>
      <c r="B1589" s="177"/>
      <c r="C1589" s="925" t="s">
        <v>1884</v>
      </c>
      <c r="D1589" s="963" t="s">
        <v>3884</v>
      </c>
      <c r="E1589" s="1030">
        <v>4</v>
      </c>
      <c r="F1589" s="1030">
        <v>2</v>
      </c>
      <c r="G1589" s="1182">
        <f t="shared" si="320"/>
        <v>50</v>
      </c>
      <c r="H1589" s="1030">
        <v>311</v>
      </c>
      <c r="I1589" s="1030">
        <v>64</v>
      </c>
      <c r="J1589" s="1169">
        <f t="shared" si="321"/>
        <v>20.578778135048232</v>
      </c>
      <c r="K1589" s="1027">
        <f t="shared" si="337"/>
        <v>315</v>
      </c>
      <c r="L1589" s="1027">
        <f t="shared" si="338"/>
        <v>66</v>
      </c>
      <c r="M1589" s="1170">
        <f t="shared" si="322"/>
        <v>20.952380952380953</v>
      </c>
    </row>
    <row r="1590" spans="1:13" ht="15">
      <c r="A1590" s="510"/>
      <c r="B1590" s="177"/>
      <c r="C1590" s="925" t="s">
        <v>2500</v>
      </c>
      <c r="D1590" s="963" t="s">
        <v>4495</v>
      </c>
      <c r="E1590" s="1030">
        <v>43</v>
      </c>
      <c r="F1590" s="1030">
        <v>101</v>
      </c>
      <c r="G1590" s="1182">
        <f t="shared" ref="G1590:G1653" si="339">SUM(F1590/E1590*100)</f>
        <v>234.88372093023258</v>
      </c>
      <c r="H1590" s="1030">
        <v>189</v>
      </c>
      <c r="I1590" s="1030">
        <v>284</v>
      </c>
      <c r="J1590" s="1169">
        <f t="shared" ref="J1590:J1653" si="340">SUM(I1590/H1590*100)</f>
        <v>150.26455026455025</v>
      </c>
      <c r="K1590" s="1027">
        <f t="shared" si="337"/>
        <v>232</v>
      </c>
      <c r="L1590" s="1027">
        <f t="shared" si="338"/>
        <v>385</v>
      </c>
      <c r="M1590" s="1170">
        <f t="shared" ref="M1590:M1653" si="341">SUM(L1590/K1590*100)</f>
        <v>165.94827586206898</v>
      </c>
    </row>
    <row r="1591" spans="1:13" ht="15">
      <c r="A1591" s="510"/>
      <c r="B1591" s="177"/>
      <c r="C1591" s="925" t="s">
        <v>1871</v>
      </c>
      <c r="D1591" s="963" t="s">
        <v>3871</v>
      </c>
      <c r="E1591" s="1030">
        <v>1</v>
      </c>
      <c r="F1591" s="1030">
        <v>1</v>
      </c>
      <c r="G1591" s="1182">
        <f t="shared" si="339"/>
        <v>100</v>
      </c>
      <c r="H1591" s="1030">
        <v>1</v>
      </c>
      <c r="I1591" s="1030">
        <v>1</v>
      </c>
      <c r="J1591" s="1169">
        <f t="shared" si="340"/>
        <v>100</v>
      </c>
      <c r="K1591" s="1027">
        <f t="shared" si="337"/>
        <v>2</v>
      </c>
      <c r="L1591" s="1027">
        <f t="shared" si="338"/>
        <v>2</v>
      </c>
      <c r="M1591" s="1170">
        <f t="shared" si="341"/>
        <v>100</v>
      </c>
    </row>
    <row r="1592" spans="1:13" ht="15">
      <c r="A1592" s="510"/>
      <c r="B1592" s="177"/>
      <c r="C1592" s="925" t="s">
        <v>1899</v>
      </c>
      <c r="D1592" s="963" t="s">
        <v>3897</v>
      </c>
      <c r="E1592" s="1030">
        <v>126</v>
      </c>
      <c r="F1592" s="1030">
        <v>96</v>
      </c>
      <c r="G1592" s="1182">
        <f t="shared" si="339"/>
        <v>76.19047619047619</v>
      </c>
      <c r="H1592" s="1030">
        <v>60</v>
      </c>
      <c r="I1592" s="1030">
        <v>50</v>
      </c>
      <c r="J1592" s="1169">
        <f t="shared" si="340"/>
        <v>83.333333333333343</v>
      </c>
      <c r="K1592" s="1027">
        <f t="shared" si="337"/>
        <v>186</v>
      </c>
      <c r="L1592" s="1027">
        <f t="shared" si="338"/>
        <v>146</v>
      </c>
      <c r="M1592" s="1170">
        <f t="shared" si="341"/>
        <v>78.494623655913969</v>
      </c>
    </row>
    <row r="1593" spans="1:13" ht="15">
      <c r="A1593" s="510"/>
      <c r="B1593" s="177"/>
      <c r="C1593" s="925" t="s">
        <v>1775</v>
      </c>
      <c r="D1593" s="940" t="s">
        <v>3757</v>
      </c>
      <c r="E1593" s="1030"/>
      <c r="F1593" s="1030"/>
      <c r="G1593" s="1182" t="e">
        <f t="shared" si="339"/>
        <v>#DIV/0!</v>
      </c>
      <c r="H1593" s="1030">
        <v>237</v>
      </c>
      <c r="I1593" s="1030">
        <v>240</v>
      </c>
      <c r="J1593" s="1169">
        <f t="shared" si="340"/>
        <v>101.26582278481013</v>
      </c>
      <c r="K1593" s="1027">
        <f t="shared" si="337"/>
        <v>237</v>
      </c>
      <c r="L1593" s="1027">
        <f t="shared" si="338"/>
        <v>240</v>
      </c>
      <c r="M1593" s="1170">
        <f t="shared" si="341"/>
        <v>101.26582278481013</v>
      </c>
    </row>
    <row r="1594" spans="1:13" ht="15">
      <c r="A1594" s="510"/>
      <c r="B1594" s="177"/>
      <c r="C1594" s="925" t="s">
        <v>2501</v>
      </c>
      <c r="D1594" s="963" t="s">
        <v>4496</v>
      </c>
      <c r="E1594" s="1030">
        <v>1998</v>
      </c>
      <c r="F1594" s="1030">
        <v>1392</v>
      </c>
      <c r="G1594" s="1182">
        <f t="shared" si="339"/>
        <v>69.669669669669659</v>
      </c>
      <c r="H1594" s="1030">
        <v>108</v>
      </c>
      <c r="I1594" s="1030">
        <v>69</v>
      </c>
      <c r="J1594" s="1169">
        <f t="shared" si="340"/>
        <v>63.888888888888886</v>
      </c>
      <c r="K1594" s="1027">
        <f t="shared" si="337"/>
        <v>2106</v>
      </c>
      <c r="L1594" s="1027">
        <f t="shared" si="338"/>
        <v>1461</v>
      </c>
      <c r="M1594" s="1170">
        <f t="shared" si="341"/>
        <v>69.373219373219371</v>
      </c>
    </row>
    <row r="1595" spans="1:13" ht="15">
      <c r="A1595" s="510"/>
      <c r="B1595" s="177"/>
      <c r="C1595" s="925" t="s">
        <v>1873</v>
      </c>
      <c r="D1595" s="963" t="s">
        <v>3873</v>
      </c>
      <c r="E1595" s="1030"/>
      <c r="F1595" s="1030"/>
      <c r="G1595" s="1182" t="e">
        <f t="shared" si="339"/>
        <v>#DIV/0!</v>
      </c>
      <c r="H1595" s="1030">
        <v>373</v>
      </c>
      <c r="I1595" s="1030">
        <v>294</v>
      </c>
      <c r="J1595" s="1169">
        <f t="shared" si="340"/>
        <v>78.820375335120644</v>
      </c>
      <c r="K1595" s="1027">
        <f t="shared" si="337"/>
        <v>373</v>
      </c>
      <c r="L1595" s="1027">
        <f t="shared" si="338"/>
        <v>294</v>
      </c>
      <c r="M1595" s="1170">
        <f t="shared" si="341"/>
        <v>78.820375335120644</v>
      </c>
    </row>
    <row r="1596" spans="1:13" ht="26.25">
      <c r="A1596" s="510"/>
      <c r="B1596" s="177"/>
      <c r="C1596" s="925" t="s">
        <v>1875</v>
      </c>
      <c r="D1596" s="963" t="s">
        <v>3875</v>
      </c>
      <c r="E1596" s="1030">
        <v>17</v>
      </c>
      <c r="F1596" s="1030">
        <v>15</v>
      </c>
      <c r="G1596" s="1182">
        <f t="shared" si="339"/>
        <v>88.235294117647058</v>
      </c>
      <c r="H1596" s="1030">
        <v>43</v>
      </c>
      <c r="I1596" s="1030">
        <v>39</v>
      </c>
      <c r="J1596" s="1169">
        <f t="shared" si="340"/>
        <v>90.697674418604649</v>
      </c>
      <c r="K1596" s="1027">
        <f t="shared" si="337"/>
        <v>60</v>
      </c>
      <c r="L1596" s="1027">
        <f t="shared" si="338"/>
        <v>54</v>
      </c>
      <c r="M1596" s="1170">
        <f t="shared" si="341"/>
        <v>90</v>
      </c>
    </row>
    <row r="1597" spans="1:13" ht="15">
      <c r="A1597" s="510"/>
      <c r="B1597" s="177"/>
      <c r="C1597" s="925" t="s">
        <v>1946</v>
      </c>
      <c r="D1597" s="88" t="s">
        <v>5333</v>
      </c>
      <c r="E1597" s="1030">
        <v>13</v>
      </c>
      <c r="F1597" s="1030">
        <v>19</v>
      </c>
      <c r="G1597" s="1182">
        <f t="shared" si="339"/>
        <v>146.15384615384613</v>
      </c>
      <c r="H1597" s="1030">
        <v>7</v>
      </c>
      <c r="I1597" s="1030">
        <v>4</v>
      </c>
      <c r="J1597" s="1169">
        <f t="shared" si="340"/>
        <v>57.142857142857139</v>
      </c>
      <c r="K1597" s="1027">
        <f t="shared" si="337"/>
        <v>20</v>
      </c>
      <c r="L1597" s="1027">
        <f t="shared" si="338"/>
        <v>23</v>
      </c>
      <c r="M1597" s="1170">
        <f t="shared" si="341"/>
        <v>114.99999999999999</v>
      </c>
    </row>
    <row r="1598" spans="1:13" ht="26.25">
      <c r="A1598" s="510"/>
      <c r="B1598" s="177"/>
      <c r="C1598" s="925" t="s">
        <v>1876</v>
      </c>
      <c r="D1598" s="963" t="s">
        <v>3876</v>
      </c>
      <c r="E1598" s="1030">
        <v>17</v>
      </c>
      <c r="F1598" s="1030">
        <v>19</v>
      </c>
      <c r="G1598" s="1182">
        <f t="shared" si="339"/>
        <v>111.76470588235294</v>
      </c>
      <c r="H1598" s="1030">
        <v>488</v>
      </c>
      <c r="I1598" s="1030">
        <v>258</v>
      </c>
      <c r="J1598" s="1169">
        <f t="shared" si="340"/>
        <v>52.868852459016388</v>
      </c>
      <c r="K1598" s="1027">
        <f t="shared" si="337"/>
        <v>505</v>
      </c>
      <c r="L1598" s="1027">
        <f t="shared" si="338"/>
        <v>277</v>
      </c>
      <c r="M1598" s="1170">
        <f t="shared" si="341"/>
        <v>54.851485148514854</v>
      </c>
    </row>
    <row r="1599" spans="1:13" ht="15">
      <c r="A1599" s="510"/>
      <c r="B1599" s="177"/>
      <c r="C1599" s="925" t="s">
        <v>1762</v>
      </c>
      <c r="D1599" s="963" t="s">
        <v>3744</v>
      </c>
      <c r="E1599" s="1030">
        <v>79</v>
      </c>
      <c r="F1599" s="1030">
        <v>74</v>
      </c>
      <c r="G1599" s="1182">
        <f t="shared" si="339"/>
        <v>93.670886075949369</v>
      </c>
      <c r="H1599" s="1030">
        <v>2096</v>
      </c>
      <c r="I1599" s="1030">
        <v>1840</v>
      </c>
      <c r="J1599" s="1169">
        <f t="shared" si="340"/>
        <v>87.786259541984734</v>
      </c>
      <c r="K1599" s="1027">
        <f t="shared" ref="K1599:K1630" si="342">E1599+H1599</f>
        <v>2175</v>
      </c>
      <c r="L1599" s="1027">
        <f t="shared" ref="L1599:L1630" si="343">F1599+I1599</f>
        <v>1914</v>
      </c>
      <c r="M1599" s="1170">
        <f t="shared" si="341"/>
        <v>88</v>
      </c>
    </row>
    <row r="1600" spans="1:13" ht="15">
      <c r="A1600" s="510"/>
      <c r="B1600" s="177"/>
      <c r="C1600" s="925" t="s">
        <v>1891</v>
      </c>
      <c r="D1600" s="963" t="s">
        <v>3891</v>
      </c>
      <c r="E1600" s="1030">
        <v>63</v>
      </c>
      <c r="F1600" s="1030">
        <v>73</v>
      </c>
      <c r="G1600" s="1182">
        <f t="shared" si="339"/>
        <v>115.87301587301589</v>
      </c>
      <c r="H1600" s="1030">
        <v>886</v>
      </c>
      <c r="I1600" s="1030">
        <v>572</v>
      </c>
      <c r="J1600" s="1169">
        <f t="shared" si="340"/>
        <v>64.559819413092555</v>
      </c>
      <c r="K1600" s="1027">
        <f t="shared" si="342"/>
        <v>949</v>
      </c>
      <c r="L1600" s="1027">
        <f t="shared" si="343"/>
        <v>645</v>
      </c>
      <c r="M1600" s="1170">
        <f t="shared" si="341"/>
        <v>67.966280295047426</v>
      </c>
    </row>
    <row r="1601" spans="1:13" ht="15">
      <c r="A1601" s="510"/>
      <c r="B1601" s="177"/>
      <c r="C1601" s="925" t="s">
        <v>1877</v>
      </c>
      <c r="D1601" s="963" t="s">
        <v>3877</v>
      </c>
      <c r="E1601" s="1030">
        <v>3</v>
      </c>
      <c r="F1601" s="1030"/>
      <c r="G1601" s="1182">
        <f t="shared" si="339"/>
        <v>0</v>
      </c>
      <c r="H1601" s="1030"/>
      <c r="I1601" s="1030">
        <v>3</v>
      </c>
      <c r="J1601" s="1169" t="e">
        <f t="shared" si="340"/>
        <v>#DIV/0!</v>
      </c>
      <c r="K1601" s="1027">
        <f t="shared" si="342"/>
        <v>3</v>
      </c>
      <c r="L1601" s="1027">
        <f t="shared" si="343"/>
        <v>3</v>
      </c>
      <c r="M1601" s="1170">
        <f t="shared" si="341"/>
        <v>100</v>
      </c>
    </row>
    <row r="1602" spans="1:13" ht="15">
      <c r="A1602" s="510"/>
      <c r="B1602" s="177"/>
      <c r="C1602" s="925" t="s">
        <v>2502</v>
      </c>
      <c r="D1602" s="963" t="s">
        <v>4497</v>
      </c>
      <c r="E1602" s="1030"/>
      <c r="F1602" s="1030">
        <v>1</v>
      </c>
      <c r="G1602" s="1182" t="e">
        <f t="shared" si="339"/>
        <v>#DIV/0!</v>
      </c>
      <c r="H1602" s="1030">
        <v>2</v>
      </c>
      <c r="I1602" s="1030">
        <v>2</v>
      </c>
      <c r="J1602" s="1169">
        <f t="shared" si="340"/>
        <v>100</v>
      </c>
      <c r="K1602" s="1027">
        <f t="shared" si="342"/>
        <v>2</v>
      </c>
      <c r="L1602" s="1027">
        <f t="shared" si="343"/>
        <v>3</v>
      </c>
      <c r="M1602" s="1170">
        <f t="shared" si="341"/>
        <v>150</v>
      </c>
    </row>
    <row r="1603" spans="1:13" ht="15">
      <c r="A1603" s="510"/>
      <c r="B1603" s="177"/>
      <c r="C1603" s="925" t="s">
        <v>2503</v>
      </c>
      <c r="D1603" s="963" t="s">
        <v>4498</v>
      </c>
      <c r="E1603" s="1030">
        <v>2</v>
      </c>
      <c r="F1603" s="1030">
        <v>1</v>
      </c>
      <c r="G1603" s="1182">
        <f t="shared" si="339"/>
        <v>50</v>
      </c>
      <c r="H1603" s="1030"/>
      <c r="I1603" s="1030"/>
      <c r="J1603" s="1169" t="e">
        <f t="shared" si="340"/>
        <v>#DIV/0!</v>
      </c>
      <c r="K1603" s="1027">
        <f t="shared" si="342"/>
        <v>2</v>
      </c>
      <c r="L1603" s="1027">
        <f t="shared" si="343"/>
        <v>1</v>
      </c>
      <c r="M1603" s="1170">
        <f t="shared" si="341"/>
        <v>50</v>
      </c>
    </row>
    <row r="1604" spans="1:13" ht="15">
      <c r="A1604" s="510"/>
      <c r="B1604" s="177"/>
      <c r="C1604" s="939" t="s">
        <v>2504</v>
      </c>
      <c r="D1604" s="938" t="s">
        <v>4499</v>
      </c>
      <c r="E1604" s="1030"/>
      <c r="F1604" s="1030"/>
      <c r="G1604" s="1182" t="e">
        <f t="shared" si="339"/>
        <v>#DIV/0!</v>
      </c>
      <c r="H1604" s="1060"/>
      <c r="I1604" s="1060"/>
      <c r="J1604" s="1169" t="e">
        <f t="shared" si="340"/>
        <v>#DIV/0!</v>
      </c>
      <c r="K1604" s="1027">
        <f t="shared" si="342"/>
        <v>0</v>
      </c>
      <c r="L1604" s="1027">
        <f t="shared" si="343"/>
        <v>0</v>
      </c>
      <c r="M1604" s="1170" t="e">
        <f t="shared" si="341"/>
        <v>#DIV/0!</v>
      </c>
    </row>
    <row r="1605" spans="1:13" ht="15">
      <c r="A1605" s="510"/>
      <c r="B1605" s="177"/>
      <c r="C1605" s="974" t="s">
        <v>1879</v>
      </c>
      <c r="D1605" s="963" t="s">
        <v>3879</v>
      </c>
      <c r="E1605" s="1030">
        <v>94</v>
      </c>
      <c r="F1605" s="1030">
        <v>102</v>
      </c>
      <c r="G1605" s="1182">
        <f t="shared" si="339"/>
        <v>108.51063829787233</v>
      </c>
      <c r="H1605" s="1060">
        <v>869</v>
      </c>
      <c r="I1605" s="1060">
        <v>727</v>
      </c>
      <c r="J1605" s="1169">
        <f t="shared" si="340"/>
        <v>83.65937859608745</v>
      </c>
      <c r="K1605" s="1027">
        <f t="shared" si="342"/>
        <v>963</v>
      </c>
      <c r="L1605" s="1027">
        <f t="shared" si="343"/>
        <v>829</v>
      </c>
      <c r="M1605" s="1170">
        <f t="shared" si="341"/>
        <v>86.085150571131877</v>
      </c>
    </row>
    <row r="1606" spans="1:13" ht="15">
      <c r="A1606" s="510"/>
      <c r="B1606" s="177"/>
      <c r="C1606" s="974" t="s">
        <v>1942</v>
      </c>
      <c r="D1606" s="963" t="s">
        <v>3937</v>
      </c>
      <c r="E1606" s="1030">
        <v>28</v>
      </c>
      <c r="F1606" s="1030"/>
      <c r="G1606" s="1182">
        <f t="shared" si="339"/>
        <v>0</v>
      </c>
      <c r="H1606" s="1060">
        <v>23</v>
      </c>
      <c r="I1606" s="1060"/>
      <c r="J1606" s="1169">
        <f t="shared" si="340"/>
        <v>0</v>
      </c>
      <c r="K1606" s="1027">
        <f t="shared" si="342"/>
        <v>51</v>
      </c>
      <c r="L1606" s="1027">
        <f t="shared" si="343"/>
        <v>0</v>
      </c>
      <c r="M1606" s="1170">
        <f t="shared" si="341"/>
        <v>0</v>
      </c>
    </row>
    <row r="1607" spans="1:13" ht="15">
      <c r="A1607" s="510"/>
      <c r="B1607" s="177"/>
      <c r="C1607" s="974" t="s">
        <v>2462</v>
      </c>
      <c r="D1607" s="940" t="s">
        <v>4461</v>
      </c>
      <c r="E1607" s="1030"/>
      <c r="F1607" s="1030"/>
      <c r="G1607" s="1182" t="e">
        <f t="shared" si="339"/>
        <v>#DIV/0!</v>
      </c>
      <c r="H1607" s="1060"/>
      <c r="I1607" s="1060"/>
      <c r="J1607" s="1169" t="e">
        <f t="shared" si="340"/>
        <v>#DIV/0!</v>
      </c>
      <c r="K1607" s="1027">
        <f t="shared" si="342"/>
        <v>0</v>
      </c>
      <c r="L1607" s="1027">
        <f t="shared" si="343"/>
        <v>0</v>
      </c>
      <c r="M1607" s="1170" t="e">
        <f t="shared" si="341"/>
        <v>#DIV/0!</v>
      </c>
    </row>
    <row r="1608" spans="1:13" ht="15">
      <c r="A1608" s="510"/>
      <c r="B1608" s="177"/>
      <c r="C1608" s="974" t="s">
        <v>2485</v>
      </c>
      <c r="D1608" s="940" t="s">
        <v>4481</v>
      </c>
      <c r="E1608" s="1030"/>
      <c r="F1608" s="1030"/>
      <c r="G1608" s="1182" t="e">
        <f t="shared" si="339"/>
        <v>#DIV/0!</v>
      </c>
      <c r="H1608" s="1060"/>
      <c r="I1608" s="1060"/>
      <c r="J1608" s="1169" t="e">
        <f t="shared" si="340"/>
        <v>#DIV/0!</v>
      </c>
      <c r="K1608" s="1027">
        <f t="shared" si="342"/>
        <v>0</v>
      </c>
      <c r="L1608" s="1027">
        <f t="shared" si="343"/>
        <v>0</v>
      </c>
      <c r="M1608" s="1170" t="e">
        <f t="shared" si="341"/>
        <v>#DIV/0!</v>
      </c>
    </row>
    <row r="1609" spans="1:13" ht="15">
      <c r="A1609" s="510"/>
      <c r="B1609" s="177"/>
      <c r="C1609" s="974" t="s">
        <v>2461</v>
      </c>
      <c r="D1609" s="940" t="s">
        <v>4460</v>
      </c>
      <c r="E1609" s="1030"/>
      <c r="F1609" s="1030"/>
      <c r="G1609" s="1182" t="e">
        <f t="shared" si="339"/>
        <v>#DIV/0!</v>
      </c>
      <c r="H1609" s="1060"/>
      <c r="I1609" s="1060"/>
      <c r="J1609" s="1169" t="e">
        <f t="shared" si="340"/>
        <v>#DIV/0!</v>
      </c>
      <c r="K1609" s="1027">
        <f t="shared" si="342"/>
        <v>0</v>
      </c>
      <c r="L1609" s="1027">
        <f t="shared" si="343"/>
        <v>0</v>
      </c>
      <c r="M1609" s="1170" t="e">
        <f t="shared" si="341"/>
        <v>#DIV/0!</v>
      </c>
    </row>
    <row r="1610" spans="1:13" ht="15">
      <c r="A1610" s="510"/>
      <c r="B1610" s="177"/>
      <c r="C1610" s="974" t="s">
        <v>1887</v>
      </c>
      <c r="D1610" s="963" t="s">
        <v>3887</v>
      </c>
      <c r="E1610" s="1030">
        <v>12</v>
      </c>
      <c r="F1610" s="1030">
        <v>5</v>
      </c>
      <c r="G1610" s="1182">
        <f t="shared" si="339"/>
        <v>41.666666666666671</v>
      </c>
      <c r="H1610" s="1060">
        <v>9</v>
      </c>
      <c r="I1610" s="1060">
        <v>14</v>
      </c>
      <c r="J1610" s="1169">
        <f t="shared" si="340"/>
        <v>155.55555555555557</v>
      </c>
      <c r="K1610" s="1027">
        <f t="shared" si="342"/>
        <v>21</v>
      </c>
      <c r="L1610" s="1027">
        <f t="shared" si="343"/>
        <v>19</v>
      </c>
      <c r="M1610" s="1170">
        <f t="shared" si="341"/>
        <v>90.476190476190482</v>
      </c>
    </row>
    <row r="1611" spans="1:13" ht="15">
      <c r="A1611" s="510"/>
      <c r="B1611" s="177"/>
      <c r="C1611" s="974" t="s">
        <v>1945</v>
      </c>
      <c r="D1611" s="963" t="s">
        <v>3940</v>
      </c>
      <c r="E1611" s="1030">
        <v>12</v>
      </c>
      <c r="F1611" s="1030">
        <v>5</v>
      </c>
      <c r="G1611" s="1182">
        <f t="shared" si="339"/>
        <v>41.666666666666671</v>
      </c>
      <c r="H1611" s="1060">
        <v>9</v>
      </c>
      <c r="I1611" s="1060">
        <v>14</v>
      </c>
      <c r="J1611" s="1169">
        <f t="shared" si="340"/>
        <v>155.55555555555557</v>
      </c>
      <c r="K1611" s="1027">
        <f t="shared" si="342"/>
        <v>21</v>
      </c>
      <c r="L1611" s="1027">
        <f t="shared" si="343"/>
        <v>19</v>
      </c>
      <c r="M1611" s="1170">
        <f t="shared" si="341"/>
        <v>90.476190476190482</v>
      </c>
    </row>
    <row r="1612" spans="1:13" ht="15">
      <c r="A1612" s="510"/>
      <c r="B1612" s="177"/>
      <c r="C1612" s="974" t="s">
        <v>1878</v>
      </c>
      <c r="D1612" s="963" t="s">
        <v>3878</v>
      </c>
      <c r="E1612" s="1030">
        <v>95</v>
      </c>
      <c r="F1612" s="1030">
        <v>107</v>
      </c>
      <c r="G1612" s="1182">
        <f t="shared" si="339"/>
        <v>112.63157894736841</v>
      </c>
      <c r="H1612" s="1060">
        <v>2091</v>
      </c>
      <c r="I1612" s="1060">
        <v>1676</v>
      </c>
      <c r="J1612" s="1169">
        <f t="shared" si="340"/>
        <v>80.153036824485895</v>
      </c>
      <c r="K1612" s="1027">
        <f t="shared" si="342"/>
        <v>2186</v>
      </c>
      <c r="L1612" s="1027">
        <f t="shared" si="343"/>
        <v>1783</v>
      </c>
      <c r="M1612" s="1170">
        <f t="shared" si="341"/>
        <v>81.56450137236962</v>
      </c>
    </row>
    <row r="1613" spans="1:13" ht="26.25">
      <c r="A1613" s="510"/>
      <c r="B1613" s="177"/>
      <c r="C1613" s="974" t="s">
        <v>1763</v>
      </c>
      <c r="D1613" s="954" t="s">
        <v>3745</v>
      </c>
      <c r="E1613" s="1030">
        <v>64</v>
      </c>
      <c r="F1613" s="1030">
        <v>85</v>
      </c>
      <c r="G1613" s="1182">
        <f t="shared" si="339"/>
        <v>132.8125</v>
      </c>
      <c r="H1613" s="1111">
        <v>1549</v>
      </c>
      <c r="I1613" s="1111">
        <v>1308</v>
      </c>
      <c r="J1613" s="1169">
        <f t="shared" si="340"/>
        <v>84.441575209812783</v>
      </c>
      <c r="K1613" s="1027">
        <f t="shared" si="342"/>
        <v>1613</v>
      </c>
      <c r="L1613" s="1027">
        <f t="shared" si="343"/>
        <v>1393</v>
      </c>
      <c r="M1613" s="1170">
        <f t="shared" si="341"/>
        <v>86.360818350898953</v>
      </c>
    </row>
    <row r="1614" spans="1:13" ht="15">
      <c r="A1614" s="510"/>
      <c r="B1614" s="177"/>
      <c r="C1614" s="925" t="s">
        <v>1880</v>
      </c>
      <c r="D1614" s="963" t="s">
        <v>3880</v>
      </c>
      <c r="E1614" s="1030">
        <v>11</v>
      </c>
      <c r="F1614" s="1030">
        <v>6</v>
      </c>
      <c r="G1614" s="1182">
        <f t="shared" si="339"/>
        <v>54.54545454545454</v>
      </c>
      <c r="H1614" s="1060">
        <v>484</v>
      </c>
      <c r="I1614" s="1060">
        <v>389</v>
      </c>
      <c r="J1614" s="1169">
        <f t="shared" si="340"/>
        <v>80.371900826446279</v>
      </c>
      <c r="K1614" s="1027">
        <f t="shared" si="342"/>
        <v>495</v>
      </c>
      <c r="L1614" s="1027">
        <f t="shared" si="343"/>
        <v>395</v>
      </c>
      <c r="M1614" s="1170">
        <f t="shared" si="341"/>
        <v>79.797979797979806</v>
      </c>
    </row>
    <row r="1615" spans="1:13" ht="15">
      <c r="A1615" s="510"/>
      <c r="B1615" s="177"/>
      <c r="C1615" s="925" t="s">
        <v>1942</v>
      </c>
      <c r="D1615" s="963" t="s">
        <v>3937</v>
      </c>
      <c r="E1615" s="1030"/>
      <c r="F1615" s="1030">
        <v>30</v>
      </c>
      <c r="G1615" s="1182" t="e">
        <f t="shared" si="339"/>
        <v>#DIV/0!</v>
      </c>
      <c r="H1615" s="1060"/>
      <c r="I1615" s="1060">
        <v>9</v>
      </c>
      <c r="J1615" s="1169" t="e">
        <f t="shared" si="340"/>
        <v>#DIV/0!</v>
      </c>
      <c r="K1615" s="1027">
        <f t="shared" si="342"/>
        <v>0</v>
      </c>
      <c r="L1615" s="1027">
        <f t="shared" si="343"/>
        <v>39</v>
      </c>
      <c r="M1615" s="1170" t="e">
        <f t="shared" si="341"/>
        <v>#DIV/0!</v>
      </c>
    </row>
    <row r="1616" spans="1:13" ht="15">
      <c r="A1616" s="510"/>
      <c r="B1616" s="177"/>
      <c r="C1616" s="974" t="s">
        <v>1900</v>
      </c>
      <c r="D1616" s="963" t="s">
        <v>3898</v>
      </c>
      <c r="E1616" s="1030"/>
      <c r="F1616" s="1030"/>
      <c r="G1616" s="1182" t="e">
        <f t="shared" si="339"/>
        <v>#DIV/0!</v>
      </c>
      <c r="H1616" s="1060">
        <v>62</v>
      </c>
      <c r="I1616" s="1060"/>
      <c r="J1616" s="1169">
        <f t="shared" si="340"/>
        <v>0</v>
      </c>
      <c r="K1616" s="1027">
        <f t="shared" si="342"/>
        <v>62</v>
      </c>
      <c r="L1616" s="1027">
        <f t="shared" si="343"/>
        <v>0</v>
      </c>
      <c r="M1616" s="1170">
        <f t="shared" si="341"/>
        <v>0</v>
      </c>
    </row>
    <row r="1617" spans="1:13" ht="15">
      <c r="A1617" s="510"/>
      <c r="B1617" s="177"/>
      <c r="C1617" s="974" t="s">
        <v>1971</v>
      </c>
      <c r="D1617" s="945" t="s">
        <v>3967</v>
      </c>
      <c r="E1617" s="1030"/>
      <c r="F1617" s="1030"/>
      <c r="G1617" s="1182" t="e">
        <f t="shared" si="339"/>
        <v>#DIV/0!</v>
      </c>
      <c r="H1617" s="1060">
        <v>4</v>
      </c>
      <c r="I1617" s="1060">
        <v>2</v>
      </c>
      <c r="J1617" s="1169">
        <f t="shared" si="340"/>
        <v>50</v>
      </c>
      <c r="K1617" s="1027">
        <f t="shared" si="342"/>
        <v>4</v>
      </c>
      <c r="L1617" s="1027">
        <f t="shared" si="343"/>
        <v>2</v>
      </c>
      <c r="M1617" s="1170">
        <f t="shared" si="341"/>
        <v>50</v>
      </c>
    </row>
    <row r="1618" spans="1:13" ht="15">
      <c r="A1618" s="510"/>
      <c r="B1618" s="177"/>
      <c r="C1618" s="974" t="s">
        <v>1761</v>
      </c>
      <c r="D1618" s="933" t="s">
        <v>3751</v>
      </c>
      <c r="E1618" s="1030">
        <v>1</v>
      </c>
      <c r="F1618" s="1030"/>
      <c r="G1618" s="1182">
        <f t="shared" si="339"/>
        <v>0</v>
      </c>
      <c r="H1618" s="1060">
        <v>76</v>
      </c>
      <c r="I1618" s="1060">
        <v>47</v>
      </c>
      <c r="J1618" s="1169">
        <f t="shared" si="340"/>
        <v>61.842105263157897</v>
      </c>
      <c r="K1618" s="1027">
        <f t="shared" si="342"/>
        <v>77</v>
      </c>
      <c r="L1618" s="1027">
        <f t="shared" si="343"/>
        <v>47</v>
      </c>
      <c r="M1618" s="1170">
        <f t="shared" si="341"/>
        <v>61.038961038961034</v>
      </c>
    </row>
    <row r="1619" spans="1:13" ht="15">
      <c r="A1619" s="510"/>
      <c r="B1619" s="177"/>
      <c r="C1619" s="925" t="s">
        <v>1770</v>
      </c>
      <c r="D1619" s="956" t="s">
        <v>3747</v>
      </c>
      <c r="E1619" s="1030"/>
      <c r="F1619" s="1030"/>
      <c r="G1619" s="1182" t="e">
        <f t="shared" si="339"/>
        <v>#DIV/0!</v>
      </c>
      <c r="H1619" s="1060">
        <v>4</v>
      </c>
      <c r="I1619" s="1060">
        <v>8</v>
      </c>
      <c r="J1619" s="1169">
        <f t="shared" si="340"/>
        <v>200</v>
      </c>
      <c r="K1619" s="1027">
        <f t="shared" si="342"/>
        <v>4</v>
      </c>
      <c r="L1619" s="1027">
        <f t="shared" si="343"/>
        <v>8</v>
      </c>
      <c r="M1619" s="1170">
        <f t="shared" si="341"/>
        <v>200</v>
      </c>
    </row>
    <row r="1620" spans="1:13" ht="15">
      <c r="A1620" s="510"/>
      <c r="B1620" s="177"/>
      <c r="C1620" s="925" t="s">
        <v>1929</v>
      </c>
      <c r="D1620" s="963" t="s">
        <v>3925</v>
      </c>
      <c r="E1620" s="1030"/>
      <c r="F1620" s="1030"/>
      <c r="G1620" s="1182" t="e">
        <f t="shared" si="339"/>
        <v>#DIV/0!</v>
      </c>
      <c r="H1620" s="1060">
        <v>186</v>
      </c>
      <c r="I1620" s="1060">
        <v>124</v>
      </c>
      <c r="J1620" s="1169">
        <f t="shared" si="340"/>
        <v>66.666666666666657</v>
      </c>
      <c r="K1620" s="1027">
        <f t="shared" si="342"/>
        <v>186</v>
      </c>
      <c r="L1620" s="1027">
        <f t="shared" si="343"/>
        <v>124</v>
      </c>
      <c r="M1620" s="1170">
        <f t="shared" si="341"/>
        <v>66.666666666666657</v>
      </c>
    </row>
    <row r="1621" spans="1:13" ht="15">
      <c r="A1621" s="510"/>
      <c r="B1621" s="177"/>
      <c r="C1621" s="974" t="s">
        <v>1892</v>
      </c>
      <c r="D1621" s="88" t="s">
        <v>3892</v>
      </c>
      <c r="E1621" s="1030"/>
      <c r="F1621" s="1030"/>
      <c r="G1621" s="1182" t="e">
        <f t="shared" si="339"/>
        <v>#DIV/0!</v>
      </c>
      <c r="H1621" s="1060">
        <v>10</v>
      </c>
      <c r="I1621" s="1060">
        <v>9</v>
      </c>
      <c r="J1621" s="1169">
        <f t="shared" si="340"/>
        <v>90</v>
      </c>
      <c r="K1621" s="1027">
        <f t="shared" si="342"/>
        <v>10</v>
      </c>
      <c r="L1621" s="1027">
        <f t="shared" si="343"/>
        <v>9</v>
      </c>
      <c r="M1621" s="1170">
        <f t="shared" si="341"/>
        <v>90</v>
      </c>
    </row>
    <row r="1622" spans="1:13" ht="15">
      <c r="A1622" s="510"/>
      <c r="B1622" s="177"/>
      <c r="C1622" s="974" t="s">
        <v>1764</v>
      </c>
      <c r="D1622" s="940" t="s">
        <v>3760</v>
      </c>
      <c r="E1622" s="1030"/>
      <c r="F1622" s="1030"/>
      <c r="G1622" s="1182" t="e">
        <f t="shared" si="339"/>
        <v>#DIV/0!</v>
      </c>
      <c r="H1622" s="1060">
        <v>137</v>
      </c>
      <c r="I1622" s="1060">
        <v>38</v>
      </c>
      <c r="J1622" s="1169">
        <f t="shared" si="340"/>
        <v>27.737226277372262</v>
      </c>
      <c r="K1622" s="1027">
        <f t="shared" si="342"/>
        <v>137</v>
      </c>
      <c r="L1622" s="1027">
        <f t="shared" si="343"/>
        <v>38</v>
      </c>
      <c r="M1622" s="1170">
        <f t="shared" si="341"/>
        <v>27.737226277372262</v>
      </c>
    </row>
    <row r="1623" spans="1:13" ht="15">
      <c r="A1623" s="510"/>
      <c r="B1623" s="177"/>
      <c r="C1623" s="974" t="s">
        <v>1894</v>
      </c>
      <c r="D1623" s="963" t="s">
        <v>5296</v>
      </c>
      <c r="E1623" s="1030"/>
      <c r="F1623" s="1030"/>
      <c r="G1623" s="1182" t="e">
        <f t="shared" si="339"/>
        <v>#DIV/0!</v>
      </c>
      <c r="H1623" s="1060">
        <v>16</v>
      </c>
      <c r="I1623" s="1060">
        <v>3</v>
      </c>
      <c r="J1623" s="1169">
        <f t="shared" si="340"/>
        <v>18.75</v>
      </c>
      <c r="K1623" s="1027">
        <f t="shared" si="342"/>
        <v>16</v>
      </c>
      <c r="L1623" s="1027">
        <f t="shared" si="343"/>
        <v>3</v>
      </c>
      <c r="M1623" s="1170">
        <f t="shared" si="341"/>
        <v>18.75</v>
      </c>
    </row>
    <row r="1624" spans="1:13" ht="15">
      <c r="A1624" s="510"/>
      <c r="B1624" s="177"/>
      <c r="C1624" s="925" t="s">
        <v>1765</v>
      </c>
      <c r="D1624" s="938" t="s">
        <v>3754</v>
      </c>
      <c r="E1624" s="1030"/>
      <c r="F1624" s="1030"/>
      <c r="G1624" s="1182" t="e">
        <f t="shared" si="339"/>
        <v>#DIV/0!</v>
      </c>
      <c r="H1624" s="1060">
        <v>308</v>
      </c>
      <c r="I1624" s="1060">
        <v>268</v>
      </c>
      <c r="J1624" s="1169">
        <f t="shared" si="340"/>
        <v>87.012987012987011</v>
      </c>
      <c r="K1624" s="1027">
        <f t="shared" si="342"/>
        <v>308</v>
      </c>
      <c r="L1624" s="1027">
        <f t="shared" si="343"/>
        <v>268</v>
      </c>
      <c r="M1624" s="1170">
        <f t="shared" si="341"/>
        <v>87.012987012987011</v>
      </c>
    </row>
    <row r="1625" spans="1:13" ht="15">
      <c r="A1625" s="510"/>
      <c r="B1625" s="177"/>
      <c r="C1625" s="974" t="s">
        <v>1921</v>
      </c>
      <c r="D1625" s="959" t="s">
        <v>5331</v>
      </c>
      <c r="E1625" s="1030"/>
      <c r="F1625" s="1030"/>
      <c r="G1625" s="1182" t="e">
        <f t="shared" si="339"/>
        <v>#DIV/0!</v>
      </c>
      <c r="H1625" s="1060">
        <v>12</v>
      </c>
      <c r="I1625" s="1060">
        <v>12</v>
      </c>
      <c r="J1625" s="1169">
        <f t="shared" si="340"/>
        <v>100</v>
      </c>
      <c r="K1625" s="1027">
        <f t="shared" si="342"/>
        <v>12</v>
      </c>
      <c r="L1625" s="1027">
        <f t="shared" si="343"/>
        <v>12</v>
      </c>
      <c r="M1625" s="1170">
        <f t="shared" si="341"/>
        <v>100</v>
      </c>
    </row>
    <row r="1626" spans="1:13" ht="26.25">
      <c r="A1626" s="510"/>
      <c r="B1626" s="177"/>
      <c r="C1626" s="925" t="s">
        <v>1766</v>
      </c>
      <c r="D1626" s="933" t="s">
        <v>3746</v>
      </c>
      <c r="E1626" s="1030">
        <v>1</v>
      </c>
      <c r="F1626" s="1030"/>
      <c r="G1626" s="1182">
        <f t="shared" si="339"/>
        <v>0</v>
      </c>
      <c r="H1626" s="1060">
        <v>756</v>
      </c>
      <c r="I1626" s="1060">
        <v>464</v>
      </c>
      <c r="J1626" s="1169">
        <f t="shared" si="340"/>
        <v>61.375661375661373</v>
      </c>
      <c r="K1626" s="1027">
        <f t="shared" si="342"/>
        <v>757</v>
      </c>
      <c r="L1626" s="1027">
        <f t="shared" si="343"/>
        <v>464</v>
      </c>
      <c r="M1626" s="1170">
        <f t="shared" si="341"/>
        <v>61.294583883751649</v>
      </c>
    </row>
    <row r="1627" spans="1:13" ht="26.25">
      <c r="A1627" s="510"/>
      <c r="B1627" s="177"/>
      <c r="C1627" s="925" t="s">
        <v>1767</v>
      </c>
      <c r="D1627" s="963" t="s">
        <v>3749</v>
      </c>
      <c r="E1627" s="1030"/>
      <c r="F1627" s="1030"/>
      <c r="G1627" s="1182" t="e">
        <f t="shared" si="339"/>
        <v>#DIV/0!</v>
      </c>
      <c r="H1627" s="1060">
        <v>42</v>
      </c>
      <c r="I1627" s="1060">
        <v>70</v>
      </c>
      <c r="J1627" s="1169">
        <f t="shared" si="340"/>
        <v>166.66666666666669</v>
      </c>
      <c r="K1627" s="1027">
        <f t="shared" si="342"/>
        <v>42</v>
      </c>
      <c r="L1627" s="1027">
        <f t="shared" si="343"/>
        <v>70</v>
      </c>
      <c r="M1627" s="1170">
        <f t="shared" si="341"/>
        <v>166.66666666666669</v>
      </c>
    </row>
    <row r="1628" spans="1:13" ht="26.25">
      <c r="A1628" s="510"/>
      <c r="B1628" s="177"/>
      <c r="C1628" s="925" t="s">
        <v>1896</v>
      </c>
      <c r="D1628" s="963" t="s">
        <v>3894</v>
      </c>
      <c r="E1628" s="1030"/>
      <c r="F1628" s="1030"/>
      <c r="G1628" s="1182" t="e">
        <f t="shared" si="339"/>
        <v>#DIV/0!</v>
      </c>
      <c r="H1628" s="1060">
        <v>7</v>
      </c>
      <c r="I1628" s="1060"/>
      <c r="J1628" s="1169">
        <f t="shared" si="340"/>
        <v>0</v>
      </c>
      <c r="K1628" s="1027">
        <f t="shared" si="342"/>
        <v>7</v>
      </c>
      <c r="L1628" s="1027">
        <f t="shared" si="343"/>
        <v>0</v>
      </c>
      <c r="M1628" s="1170">
        <f t="shared" si="341"/>
        <v>0</v>
      </c>
    </row>
    <row r="1629" spans="1:13" ht="15">
      <c r="A1629" s="510"/>
      <c r="B1629" s="177"/>
      <c r="C1629" s="974" t="s">
        <v>1922</v>
      </c>
      <c r="D1629" s="940" t="s">
        <v>3919</v>
      </c>
      <c r="E1629" s="1030">
        <v>1</v>
      </c>
      <c r="F1629" s="1030"/>
      <c r="G1629" s="1182">
        <f t="shared" si="339"/>
        <v>0</v>
      </c>
      <c r="H1629" s="1060"/>
      <c r="I1629" s="1060"/>
      <c r="J1629" s="1169" t="e">
        <f t="shared" si="340"/>
        <v>#DIV/0!</v>
      </c>
      <c r="K1629" s="1027">
        <f t="shared" si="342"/>
        <v>1</v>
      </c>
      <c r="L1629" s="1027">
        <f t="shared" si="343"/>
        <v>0</v>
      </c>
      <c r="M1629" s="1170">
        <f t="shared" si="341"/>
        <v>0</v>
      </c>
    </row>
    <row r="1630" spans="1:13" ht="26.25">
      <c r="A1630" s="510"/>
      <c r="B1630" s="177"/>
      <c r="C1630" s="974" t="s">
        <v>2476</v>
      </c>
      <c r="D1630" s="938" t="s">
        <v>4473</v>
      </c>
      <c r="E1630" s="1030"/>
      <c r="F1630" s="1030"/>
      <c r="G1630" s="1182" t="e">
        <f t="shared" si="339"/>
        <v>#DIV/0!</v>
      </c>
      <c r="H1630" s="1060"/>
      <c r="I1630" s="1060"/>
      <c r="J1630" s="1169" t="e">
        <f t="shared" si="340"/>
        <v>#DIV/0!</v>
      </c>
      <c r="K1630" s="1027">
        <f t="shared" si="342"/>
        <v>0</v>
      </c>
      <c r="L1630" s="1027">
        <f t="shared" si="343"/>
        <v>0</v>
      </c>
      <c r="M1630" s="1170" t="e">
        <f t="shared" si="341"/>
        <v>#DIV/0!</v>
      </c>
    </row>
    <row r="1631" spans="1:13" ht="15">
      <c r="A1631" s="510"/>
      <c r="B1631" s="177"/>
      <c r="C1631" s="974" t="s">
        <v>2463</v>
      </c>
      <c r="D1631" s="938" t="s">
        <v>4462</v>
      </c>
      <c r="E1631" s="1030"/>
      <c r="F1631" s="1030"/>
      <c r="G1631" s="1182" t="e">
        <f t="shared" si="339"/>
        <v>#DIV/0!</v>
      </c>
      <c r="H1631" s="1060"/>
      <c r="I1631" s="1060"/>
      <c r="J1631" s="1169" t="e">
        <f t="shared" si="340"/>
        <v>#DIV/0!</v>
      </c>
      <c r="K1631" s="1027">
        <f t="shared" ref="K1631:K1662" si="344">E1631+H1631</f>
        <v>0</v>
      </c>
      <c r="L1631" s="1027">
        <f t="shared" ref="L1631:L1662" si="345">F1631+I1631</f>
        <v>0</v>
      </c>
      <c r="M1631" s="1170" t="e">
        <f t="shared" si="341"/>
        <v>#DIV/0!</v>
      </c>
    </row>
    <row r="1632" spans="1:13" ht="15">
      <c r="A1632" s="510"/>
      <c r="B1632" s="177"/>
      <c r="C1632" s="974" t="s">
        <v>2505</v>
      </c>
      <c r="D1632" s="938" t="s">
        <v>4500</v>
      </c>
      <c r="E1632" s="1030"/>
      <c r="F1632" s="1030"/>
      <c r="G1632" s="1182" t="e">
        <f t="shared" si="339"/>
        <v>#DIV/0!</v>
      </c>
      <c r="H1632" s="1060"/>
      <c r="I1632" s="1060"/>
      <c r="J1632" s="1169" t="e">
        <f t="shared" si="340"/>
        <v>#DIV/0!</v>
      </c>
      <c r="K1632" s="1027">
        <f t="shared" si="344"/>
        <v>0</v>
      </c>
      <c r="L1632" s="1027">
        <f t="shared" si="345"/>
        <v>0</v>
      </c>
      <c r="M1632" s="1170" t="e">
        <f t="shared" si="341"/>
        <v>#DIV/0!</v>
      </c>
    </row>
    <row r="1633" spans="1:13" ht="15">
      <c r="A1633" s="510"/>
      <c r="B1633" s="177"/>
      <c r="C1633" s="974" t="s">
        <v>2506</v>
      </c>
      <c r="D1633" s="938" t="s">
        <v>5295</v>
      </c>
      <c r="E1633" s="1030"/>
      <c r="F1633" s="1030">
        <v>2</v>
      </c>
      <c r="G1633" s="1182" t="e">
        <f t="shared" si="339"/>
        <v>#DIV/0!</v>
      </c>
      <c r="H1633" s="1060"/>
      <c r="I1633" s="1060"/>
      <c r="J1633" s="1169" t="e">
        <f t="shared" si="340"/>
        <v>#DIV/0!</v>
      </c>
      <c r="K1633" s="1027">
        <f t="shared" si="344"/>
        <v>0</v>
      </c>
      <c r="L1633" s="1027">
        <f t="shared" si="345"/>
        <v>2</v>
      </c>
      <c r="M1633" s="1170" t="e">
        <f t="shared" si="341"/>
        <v>#DIV/0!</v>
      </c>
    </row>
    <row r="1634" spans="1:13" ht="15">
      <c r="A1634" s="510"/>
      <c r="B1634" s="177"/>
      <c r="C1634" s="974" t="s">
        <v>2507</v>
      </c>
      <c r="D1634" s="938" t="s">
        <v>4501</v>
      </c>
      <c r="E1634" s="1030"/>
      <c r="F1634" s="1030"/>
      <c r="G1634" s="1182" t="e">
        <f t="shared" si="339"/>
        <v>#DIV/0!</v>
      </c>
      <c r="H1634" s="1060"/>
      <c r="I1634" s="1060"/>
      <c r="J1634" s="1169" t="e">
        <f t="shared" si="340"/>
        <v>#DIV/0!</v>
      </c>
      <c r="K1634" s="1027">
        <f t="shared" si="344"/>
        <v>0</v>
      </c>
      <c r="L1634" s="1027">
        <f t="shared" si="345"/>
        <v>0</v>
      </c>
      <c r="M1634" s="1170" t="e">
        <f t="shared" si="341"/>
        <v>#DIV/0!</v>
      </c>
    </row>
    <row r="1635" spans="1:13" ht="15">
      <c r="A1635" s="510"/>
      <c r="B1635" s="177"/>
      <c r="C1635" s="974" t="s">
        <v>2508</v>
      </c>
      <c r="D1635" s="938" t="s">
        <v>4502</v>
      </c>
      <c r="E1635" s="1030"/>
      <c r="F1635" s="1030"/>
      <c r="G1635" s="1182" t="e">
        <f t="shared" si="339"/>
        <v>#DIV/0!</v>
      </c>
      <c r="H1635" s="1060"/>
      <c r="I1635" s="1060"/>
      <c r="J1635" s="1169" t="e">
        <f t="shared" si="340"/>
        <v>#DIV/0!</v>
      </c>
      <c r="K1635" s="1027">
        <f t="shared" si="344"/>
        <v>0</v>
      </c>
      <c r="L1635" s="1027">
        <f t="shared" si="345"/>
        <v>0</v>
      </c>
      <c r="M1635" s="1170" t="e">
        <f t="shared" si="341"/>
        <v>#DIV/0!</v>
      </c>
    </row>
    <row r="1636" spans="1:13" ht="15">
      <c r="A1636" s="510"/>
      <c r="B1636" s="177"/>
      <c r="C1636" s="974" t="s">
        <v>1976</v>
      </c>
      <c r="D1636" s="945" t="s">
        <v>3972</v>
      </c>
      <c r="E1636" s="1030"/>
      <c r="F1636" s="1030"/>
      <c r="G1636" s="1182" t="e">
        <f t="shared" si="339"/>
        <v>#DIV/0!</v>
      </c>
      <c r="H1636" s="1060"/>
      <c r="I1636" s="1060"/>
      <c r="J1636" s="1169" t="e">
        <f t="shared" si="340"/>
        <v>#DIV/0!</v>
      </c>
      <c r="K1636" s="1027">
        <f t="shared" si="344"/>
        <v>0</v>
      </c>
      <c r="L1636" s="1027">
        <f t="shared" si="345"/>
        <v>0</v>
      </c>
      <c r="M1636" s="1170" t="e">
        <f t="shared" si="341"/>
        <v>#DIV/0!</v>
      </c>
    </row>
    <row r="1637" spans="1:13" ht="15">
      <c r="A1637" s="510"/>
      <c r="B1637" s="177"/>
      <c r="C1637" s="974" t="s">
        <v>2310</v>
      </c>
      <c r="D1637" s="963" t="s">
        <v>4315</v>
      </c>
      <c r="E1637" s="1030"/>
      <c r="F1637" s="1030"/>
      <c r="G1637" s="1182" t="e">
        <f t="shared" si="339"/>
        <v>#DIV/0!</v>
      </c>
      <c r="H1637" s="1060"/>
      <c r="I1637" s="1060"/>
      <c r="J1637" s="1169" t="e">
        <f t="shared" si="340"/>
        <v>#DIV/0!</v>
      </c>
      <c r="K1637" s="1027">
        <f t="shared" si="344"/>
        <v>0</v>
      </c>
      <c r="L1637" s="1027">
        <f t="shared" si="345"/>
        <v>0</v>
      </c>
      <c r="M1637" s="1170" t="e">
        <f t="shared" si="341"/>
        <v>#DIV/0!</v>
      </c>
    </row>
    <row r="1638" spans="1:13" ht="15">
      <c r="A1638" s="510"/>
      <c r="B1638" s="177"/>
      <c r="C1638" s="974" t="s">
        <v>2509</v>
      </c>
      <c r="D1638" s="938" t="s">
        <v>4503</v>
      </c>
      <c r="E1638" s="1030"/>
      <c r="F1638" s="1030"/>
      <c r="G1638" s="1182" t="e">
        <f t="shared" si="339"/>
        <v>#DIV/0!</v>
      </c>
      <c r="H1638" s="1060"/>
      <c r="I1638" s="1060"/>
      <c r="J1638" s="1169" t="e">
        <f t="shared" si="340"/>
        <v>#DIV/0!</v>
      </c>
      <c r="K1638" s="1027">
        <f t="shared" si="344"/>
        <v>0</v>
      </c>
      <c r="L1638" s="1027">
        <f t="shared" si="345"/>
        <v>0</v>
      </c>
      <c r="M1638" s="1170" t="e">
        <f t="shared" si="341"/>
        <v>#DIV/0!</v>
      </c>
    </row>
    <row r="1639" spans="1:13" ht="15">
      <c r="A1639" s="510"/>
      <c r="B1639" s="177"/>
      <c r="C1639" s="974" t="s">
        <v>2135</v>
      </c>
      <c r="D1639" s="938" t="s">
        <v>4138</v>
      </c>
      <c r="E1639" s="1030"/>
      <c r="F1639" s="1030"/>
      <c r="G1639" s="1182" t="e">
        <f t="shared" si="339"/>
        <v>#DIV/0!</v>
      </c>
      <c r="H1639" s="1060"/>
      <c r="I1639" s="1060"/>
      <c r="J1639" s="1169" t="e">
        <f t="shared" si="340"/>
        <v>#DIV/0!</v>
      </c>
      <c r="K1639" s="1027">
        <f t="shared" si="344"/>
        <v>0</v>
      </c>
      <c r="L1639" s="1027">
        <f t="shared" si="345"/>
        <v>0</v>
      </c>
      <c r="M1639" s="1170" t="e">
        <f t="shared" si="341"/>
        <v>#DIV/0!</v>
      </c>
    </row>
    <row r="1640" spans="1:13" ht="15">
      <c r="A1640" s="510"/>
      <c r="B1640" s="177"/>
      <c r="C1640" s="974" t="s">
        <v>2136</v>
      </c>
      <c r="D1640" s="963" t="s">
        <v>4139</v>
      </c>
      <c r="E1640" s="1030"/>
      <c r="F1640" s="1030"/>
      <c r="G1640" s="1182" t="e">
        <f t="shared" si="339"/>
        <v>#DIV/0!</v>
      </c>
      <c r="H1640" s="1060"/>
      <c r="I1640" s="1060"/>
      <c r="J1640" s="1169" t="e">
        <f t="shared" si="340"/>
        <v>#DIV/0!</v>
      </c>
      <c r="K1640" s="1027">
        <f t="shared" si="344"/>
        <v>0</v>
      </c>
      <c r="L1640" s="1027">
        <f t="shared" si="345"/>
        <v>0</v>
      </c>
      <c r="M1640" s="1170" t="e">
        <f t="shared" si="341"/>
        <v>#DIV/0!</v>
      </c>
    </row>
    <row r="1641" spans="1:13" ht="15">
      <c r="A1641" s="510"/>
      <c r="B1641" s="177"/>
      <c r="C1641" s="974" t="s">
        <v>2127</v>
      </c>
      <c r="D1641" s="963" t="s">
        <v>4130</v>
      </c>
      <c r="E1641" s="1030"/>
      <c r="F1641" s="1030"/>
      <c r="G1641" s="1182" t="e">
        <f t="shared" si="339"/>
        <v>#DIV/0!</v>
      </c>
      <c r="H1641" s="1060"/>
      <c r="I1641" s="1060"/>
      <c r="J1641" s="1169" t="e">
        <f t="shared" si="340"/>
        <v>#DIV/0!</v>
      </c>
      <c r="K1641" s="1027">
        <f t="shared" si="344"/>
        <v>0</v>
      </c>
      <c r="L1641" s="1027">
        <f t="shared" si="345"/>
        <v>0</v>
      </c>
      <c r="M1641" s="1170" t="e">
        <f t="shared" si="341"/>
        <v>#DIV/0!</v>
      </c>
    </row>
    <row r="1642" spans="1:13" ht="15">
      <c r="A1642" s="510"/>
      <c r="B1642" s="177"/>
      <c r="C1642" s="974" t="s">
        <v>2131</v>
      </c>
      <c r="D1642" s="938" t="s">
        <v>4134</v>
      </c>
      <c r="E1642" s="1030"/>
      <c r="F1642" s="1030"/>
      <c r="G1642" s="1182" t="e">
        <f t="shared" si="339"/>
        <v>#DIV/0!</v>
      </c>
      <c r="H1642" s="1060"/>
      <c r="I1642" s="1060"/>
      <c r="J1642" s="1169" t="e">
        <f t="shared" si="340"/>
        <v>#DIV/0!</v>
      </c>
      <c r="K1642" s="1027">
        <f t="shared" si="344"/>
        <v>0</v>
      </c>
      <c r="L1642" s="1027">
        <f t="shared" si="345"/>
        <v>0</v>
      </c>
      <c r="M1642" s="1170" t="e">
        <f t="shared" si="341"/>
        <v>#DIV/0!</v>
      </c>
    </row>
    <row r="1643" spans="1:13" ht="15">
      <c r="A1643" s="510"/>
      <c r="B1643" s="177"/>
      <c r="C1643" s="974" t="s">
        <v>1917</v>
      </c>
      <c r="D1643" s="940" t="s">
        <v>3915</v>
      </c>
      <c r="E1643" s="1030"/>
      <c r="F1643" s="1030"/>
      <c r="G1643" s="1182" t="e">
        <f t="shared" si="339"/>
        <v>#DIV/0!</v>
      </c>
      <c r="H1643" s="1060"/>
      <c r="I1643" s="1060"/>
      <c r="J1643" s="1169" t="e">
        <f t="shared" si="340"/>
        <v>#DIV/0!</v>
      </c>
      <c r="K1643" s="1027">
        <f t="shared" si="344"/>
        <v>0</v>
      </c>
      <c r="L1643" s="1027">
        <f t="shared" si="345"/>
        <v>0</v>
      </c>
      <c r="M1643" s="1170" t="e">
        <f t="shared" si="341"/>
        <v>#DIV/0!</v>
      </c>
    </row>
    <row r="1644" spans="1:13" ht="15">
      <c r="A1644" s="510"/>
      <c r="B1644" s="177"/>
      <c r="C1644" s="974" t="s">
        <v>1918</v>
      </c>
      <c r="D1644" s="940" t="s">
        <v>3916</v>
      </c>
      <c r="E1644" s="1030"/>
      <c r="F1644" s="1030"/>
      <c r="G1644" s="1182" t="e">
        <f t="shared" si="339"/>
        <v>#DIV/0!</v>
      </c>
      <c r="H1644" s="1060"/>
      <c r="I1644" s="1060">
        <v>1</v>
      </c>
      <c r="J1644" s="1169" t="e">
        <f t="shared" si="340"/>
        <v>#DIV/0!</v>
      </c>
      <c r="K1644" s="1027">
        <f t="shared" si="344"/>
        <v>0</v>
      </c>
      <c r="L1644" s="1027">
        <f t="shared" si="345"/>
        <v>1</v>
      </c>
      <c r="M1644" s="1170" t="e">
        <f t="shared" si="341"/>
        <v>#DIV/0!</v>
      </c>
    </row>
    <row r="1645" spans="1:13" ht="15">
      <c r="A1645" s="510"/>
      <c r="B1645" s="177"/>
      <c r="C1645" s="974" t="s">
        <v>1919</v>
      </c>
      <c r="D1645" s="940" t="s">
        <v>3917</v>
      </c>
      <c r="E1645" s="1030"/>
      <c r="F1645" s="1030"/>
      <c r="G1645" s="1182" t="e">
        <f t="shared" si="339"/>
        <v>#DIV/0!</v>
      </c>
      <c r="H1645" s="1060"/>
      <c r="I1645" s="1060"/>
      <c r="J1645" s="1169" t="e">
        <f t="shared" si="340"/>
        <v>#DIV/0!</v>
      </c>
      <c r="K1645" s="1027">
        <f t="shared" si="344"/>
        <v>0</v>
      </c>
      <c r="L1645" s="1027">
        <f t="shared" si="345"/>
        <v>0</v>
      </c>
      <c r="M1645" s="1170" t="e">
        <f t="shared" si="341"/>
        <v>#DIV/0!</v>
      </c>
    </row>
    <row r="1646" spans="1:13" ht="15">
      <c r="A1646" s="510"/>
      <c r="B1646" s="177"/>
      <c r="C1646" s="974" t="s">
        <v>2510</v>
      </c>
      <c r="D1646" s="938" t="s">
        <v>4504</v>
      </c>
      <c r="E1646" s="1030"/>
      <c r="F1646" s="1030"/>
      <c r="G1646" s="1182" t="e">
        <f t="shared" si="339"/>
        <v>#DIV/0!</v>
      </c>
      <c r="H1646" s="1060"/>
      <c r="I1646" s="1060"/>
      <c r="J1646" s="1169" t="e">
        <f t="shared" si="340"/>
        <v>#DIV/0!</v>
      </c>
      <c r="K1646" s="1027">
        <f t="shared" si="344"/>
        <v>0</v>
      </c>
      <c r="L1646" s="1027">
        <f t="shared" si="345"/>
        <v>0</v>
      </c>
      <c r="M1646" s="1170" t="e">
        <f t="shared" si="341"/>
        <v>#DIV/0!</v>
      </c>
    </row>
    <row r="1647" spans="1:13" ht="15">
      <c r="A1647" s="510"/>
      <c r="B1647" s="177"/>
      <c r="C1647" s="974" t="s">
        <v>2477</v>
      </c>
      <c r="D1647" s="938" t="s">
        <v>4474</v>
      </c>
      <c r="E1647" s="1030">
        <v>12</v>
      </c>
      <c r="F1647" s="1030">
        <v>5</v>
      </c>
      <c r="G1647" s="1182">
        <f t="shared" si="339"/>
        <v>41.666666666666671</v>
      </c>
      <c r="H1647" s="1060"/>
      <c r="I1647" s="1060">
        <v>2</v>
      </c>
      <c r="J1647" s="1169" t="e">
        <f t="shared" si="340"/>
        <v>#DIV/0!</v>
      </c>
      <c r="K1647" s="1027">
        <f t="shared" si="344"/>
        <v>12</v>
      </c>
      <c r="L1647" s="1027">
        <f t="shared" si="345"/>
        <v>7</v>
      </c>
      <c r="M1647" s="1170">
        <f t="shared" si="341"/>
        <v>58.333333333333336</v>
      </c>
    </row>
    <row r="1648" spans="1:13" ht="15">
      <c r="A1648" s="510"/>
      <c r="B1648" s="177"/>
      <c r="C1648" s="974" t="s">
        <v>2511</v>
      </c>
      <c r="D1648" s="938" t="s">
        <v>4505</v>
      </c>
      <c r="E1648" s="1030"/>
      <c r="F1648" s="1030"/>
      <c r="G1648" s="1182" t="e">
        <f t="shared" si="339"/>
        <v>#DIV/0!</v>
      </c>
      <c r="H1648" s="1060"/>
      <c r="I1648" s="1060"/>
      <c r="J1648" s="1169" t="e">
        <f t="shared" si="340"/>
        <v>#DIV/0!</v>
      </c>
      <c r="K1648" s="1027">
        <f t="shared" si="344"/>
        <v>0</v>
      </c>
      <c r="L1648" s="1027">
        <f t="shared" si="345"/>
        <v>0</v>
      </c>
      <c r="M1648" s="1170" t="e">
        <f t="shared" si="341"/>
        <v>#DIV/0!</v>
      </c>
    </row>
    <row r="1649" spans="1:13" ht="15">
      <c r="A1649" s="510"/>
      <c r="B1649" s="177"/>
      <c r="C1649" s="974" t="s">
        <v>1909</v>
      </c>
      <c r="D1649" s="938" t="s">
        <v>3907</v>
      </c>
      <c r="E1649" s="1030">
        <v>11</v>
      </c>
      <c r="F1649" s="1030">
        <v>13</v>
      </c>
      <c r="G1649" s="1182">
        <f t="shared" si="339"/>
        <v>118.18181818181819</v>
      </c>
      <c r="H1649" s="1060">
        <v>8</v>
      </c>
      <c r="I1649" s="1060">
        <v>13</v>
      </c>
      <c r="J1649" s="1169">
        <f t="shared" si="340"/>
        <v>162.5</v>
      </c>
      <c r="K1649" s="1027">
        <f t="shared" si="344"/>
        <v>19</v>
      </c>
      <c r="L1649" s="1027">
        <f t="shared" si="345"/>
        <v>26</v>
      </c>
      <c r="M1649" s="1170">
        <f t="shared" si="341"/>
        <v>136.84210526315789</v>
      </c>
    </row>
    <row r="1650" spans="1:13" ht="15">
      <c r="A1650" s="510"/>
      <c r="B1650" s="177"/>
      <c r="C1650" s="974" t="s">
        <v>2213</v>
      </c>
      <c r="D1650" s="963" t="s">
        <v>4222</v>
      </c>
      <c r="E1650" s="1030">
        <v>22</v>
      </c>
      <c r="F1650" s="1030">
        <v>18</v>
      </c>
      <c r="G1650" s="1182">
        <f t="shared" si="339"/>
        <v>81.818181818181827</v>
      </c>
      <c r="H1650" s="1060">
        <v>3</v>
      </c>
      <c r="I1650" s="1060">
        <v>2</v>
      </c>
      <c r="J1650" s="1169">
        <f t="shared" si="340"/>
        <v>66.666666666666657</v>
      </c>
      <c r="K1650" s="1027">
        <f t="shared" si="344"/>
        <v>25</v>
      </c>
      <c r="L1650" s="1027">
        <f t="shared" si="345"/>
        <v>20</v>
      </c>
      <c r="M1650" s="1170">
        <f t="shared" si="341"/>
        <v>80</v>
      </c>
    </row>
    <row r="1651" spans="1:13" ht="15">
      <c r="A1651" s="510"/>
      <c r="B1651" s="177"/>
      <c r="C1651" s="974" t="s">
        <v>2241</v>
      </c>
      <c r="D1651" s="963" t="s">
        <v>4249</v>
      </c>
      <c r="E1651" s="1030"/>
      <c r="F1651" s="1030"/>
      <c r="G1651" s="1182" t="e">
        <f t="shared" si="339"/>
        <v>#DIV/0!</v>
      </c>
      <c r="H1651" s="1060"/>
      <c r="I1651" s="1060"/>
      <c r="J1651" s="1169" t="e">
        <f t="shared" si="340"/>
        <v>#DIV/0!</v>
      </c>
      <c r="K1651" s="1027">
        <f t="shared" si="344"/>
        <v>0</v>
      </c>
      <c r="L1651" s="1027">
        <f t="shared" si="345"/>
        <v>0</v>
      </c>
      <c r="M1651" s="1170" t="e">
        <f t="shared" si="341"/>
        <v>#DIV/0!</v>
      </c>
    </row>
    <row r="1652" spans="1:13" ht="15">
      <c r="A1652" s="510"/>
      <c r="B1652" s="177"/>
      <c r="C1652" s="974" t="s">
        <v>2416</v>
      </c>
      <c r="D1652" s="938" t="s">
        <v>4415</v>
      </c>
      <c r="E1652" s="1030"/>
      <c r="F1652" s="1030"/>
      <c r="G1652" s="1182" t="e">
        <f t="shared" si="339"/>
        <v>#DIV/0!</v>
      </c>
      <c r="H1652" s="1060"/>
      <c r="I1652" s="1060"/>
      <c r="J1652" s="1169" t="e">
        <f t="shared" si="340"/>
        <v>#DIV/0!</v>
      </c>
      <c r="K1652" s="1027">
        <f t="shared" si="344"/>
        <v>0</v>
      </c>
      <c r="L1652" s="1027">
        <f t="shared" si="345"/>
        <v>0</v>
      </c>
      <c r="M1652" s="1170" t="e">
        <f t="shared" si="341"/>
        <v>#DIV/0!</v>
      </c>
    </row>
    <row r="1653" spans="1:13" ht="15">
      <c r="A1653" s="510"/>
      <c r="B1653" s="177"/>
      <c r="C1653" s="974" t="s">
        <v>2417</v>
      </c>
      <c r="D1653" s="1035" t="s">
        <v>4416</v>
      </c>
      <c r="E1653" s="1030">
        <v>8</v>
      </c>
      <c r="F1653" s="1030">
        <v>6</v>
      </c>
      <c r="G1653" s="1182">
        <f t="shared" si="339"/>
        <v>75</v>
      </c>
      <c r="H1653" s="1060"/>
      <c r="I1653" s="1060"/>
      <c r="J1653" s="1169" t="e">
        <f t="shared" si="340"/>
        <v>#DIV/0!</v>
      </c>
      <c r="K1653" s="1027">
        <f t="shared" si="344"/>
        <v>8</v>
      </c>
      <c r="L1653" s="1027">
        <f t="shared" si="345"/>
        <v>6</v>
      </c>
      <c r="M1653" s="1170">
        <f t="shared" si="341"/>
        <v>75</v>
      </c>
    </row>
    <row r="1654" spans="1:13" ht="15">
      <c r="A1654" s="510"/>
      <c r="B1654" s="177"/>
      <c r="C1654" s="974" t="s">
        <v>2512</v>
      </c>
      <c r="D1654" s="938" t="s">
        <v>4506</v>
      </c>
      <c r="E1654" s="1030"/>
      <c r="F1654" s="1030">
        <v>2</v>
      </c>
      <c r="G1654" s="1182" t="e">
        <f t="shared" ref="G1654:G1693" si="346">SUM(F1654/E1654*100)</f>
        <v>#DIV/0!</v>
      </c>
      <c r="H1654" s="1060"/>
      <c r="I1654" s="1060"/>
      <c r="J1654" s="1169" t="e">
        <f t="shared" ref="J1654:J1693" si="347">SUM(I1654/H1654*100)</f>
        <v>#DIV/0!</v>
      </c>
      <c r="K1654" s="1027">
        <f t="shared" si="344"/>
        <v>0</v>
      </c>
      <c r="L1654" s="1027">
        <f t="shared" si="345"/>
        <v>2</v>
      </c>
      <c r="M1654" s="1170" t="e">
        <f t="shared" ref="M1654:M1693" si="348">SUM(L1654/K1654*100)</f>
        <v>#DIV/0!</v>
      </c>
    </row>
    <row r="1655" spans="1:13" ht="15">
      <c r="A1655" s="510"/>
      <c r="B1655" s="177"/>
      <c r="C1655" s="974" t="s">
        <v>1899</v>
      </c>
      <c r="D1655" s="963" t="s">
        <v>3897</v>
      </c>
      <c r="E1655" s="1030"/>
      <c r="F1655" s="1030"/>
      <c r="G1655" s="1182" t="e">
        <f t="shared" si="346"/>
        <v>#DIV/0!</v>
      </c>
      <c r="H1655" s="1060"/>
      <c r="I1655" s="1060"/>
      <c r="J1655" s="1169" t="e">
        <f t="shared" si="347"/>
        <v>#DIV/0!</v>
      </c>
      <c r="K1655" s="1027">
        <f t="shared" si="344"/>
        <v>0</v>
      </c>
      <c r="L1655" s="1027">
        <f t="shared" si="345"/>
        <v>0</v>
      </c>
      <c r="M1655" s="1170" t="e">
        <f t="shared" si="348"/>
        <v>#DIV/0!</v>
      </c>
    </row>
    <row r="1656" spans="1:13" ht="15">
      <c r="A1656" s="510"/>
      <c r="B1656" s="177"/>
      <c r="C1656" s="974" t="s">
        <v>1928</v>
      </c>
      <c r="D1656" s="940" t="s">
        <v>3924</v>
      </c>
      <c r="E1656" s="1030"/>
      <c r="F1656" s="1030"/>
      <c r="G1656" s="1182" t="e">
        <f t="shared" si="346"/>
        <v>#DIV/0!</v>
      </c>
      <c r="H1656" s="1060">
        <v>2</v>
      </c>
      <c r="I1656" s="1060">
        <v>26</v>
      </c>
      <c r="J1656" s="1169">
        <f t="shared" si="347"/>
        <v>1300</v>
      </c>
      <c r="K1656" s="1027">
        <f t="shared" si="344"/>
        <v>2</v>
      </c>
      <c r="L1656" s="1027">
        <f t="shared" si="345"/>
        <v>26</v>
      </c>
      <c r="M1656" s="1170">
        <f t="shared" si="348"/>
        <v>1300</v>
      </c>
    </row>
    <row r="1657" spans="1:13" ht="15">
      <c r="A1657" s="510"/>
      <c r="B1657" s="177"/>
      <c r="C1657" s="939" t="s">
        <v>2474</v>
      </c>
      <c r="D1657" s="938" t="s">
        <v>4471</v>
      </c>
      <c r="E1657" s="1030">
        <v>2</v>
      </c>
      <c r="F1657" s="1030">
        <v>4</v>
      </c>
      <c r="G1657" s="1182">
        <f t="shared" si="346"/>
        <v>200</v>
      </c>
      <c r="H1657" s="1060"/>
      <c r="I1657" s="1060">
        <v>2</v>
      </c>
      <c r="J1657" s="1169" t="e">
        <f t="shared" si="347"/>
        <v>#DIV/0!</v>
      </c>
      <c r="K1657" s="1027">
        <f t="shared" si="344"/>
        <v>2</v>
      </c>
      <c r="L1657" s="1027">
        <f t="shared" si="345"/>
        <v>6</v>
      </c>
      <c r="M1657" s="1170">
        <f t="shared" si="348"/>
        <v>300</v>
      </c>
    </row>
    <row r="1658" spans="1:13" ht="15">
      <c r="A1658" s="510"/>
      <c r="B1658" s="177"/>
      <c r="C1658" s="939" t="s">
        <v>2412</v>
      </c>
      <c r="D1658" s="938" t="s">
        <v>4411</v>
      </c>
      <c r="E1658" s="1030"/>
      <c r="F1658" s="1030"/>
      <c r="G1658" s="1182" t="e">
        <f t="shared" si="346"/>
        <v>#DIV/0!</v>
      </c>
      <c r="H1658" s="1060"/>
      <c r="I1658" s="1060"/>
      <c r="J1658" s="1169" t="e">
        <f t="shared" si="347"/>
        <v>#DIV/0!</v>
      </c>
      <c r="K1658" s="1027">
        <f t="shared" si="344"/>
        <v>0</v>
      </c>
      <c r="L1658" s="1027">
        <f t="shared" si="345"/>
        <v>0</v>
      </c>
      <c r="M1658" s="1170" t="e">
        <f t="shared" si="348"/>
        <v>#DIV/0!</v>
      </c>
    </row>
    <row r="1659" spans="1:13" ht="15">
      <c r="A1659" s="510"/>
      <c r="B1659" s="177"/>
      <c r="C1659" s="939" t="s">
        <v>2513</v>
      </c>
      <c r="D1659" s="938" t="s">
        <v>4507</v>
      </c>
      <c r="E1659" s="1030">
        <v>6</v>
      </c>
      <c r="F1659" s="1030"/>
      <c r="G1659" s="1182">
        <f t="shared" si="346"/>
        <v>0</v>
      </c>
      <c r="H1659" s="1060"/>
      <c r="I1659" s="1060"/>
      <c r="J1659" s="1169" t="e">
        <f t="shared" si="347"/>
        <v>#DIV/0!</v>
      </c>
      <c r="K1659" s="1027">
        <f t="shared" si="344"/>
        <v>6</v>
      </c>
      <c r="L1659" s="1027">
        <f t="shared" si="345"/>
        <v>0</v>
      </c>
      <c r="M1659" s="1170">
        <f t="shared" si="348"/>
        <v>0</v>
      </c>
    </row>
    <row r="1660" spans="1:13" ht="15">
      <c r="A1660" s="510"/>
      <c r="B1660" s="177"/>
      <c r="C1660" s="939" t="s">
        <v>2514</v>
      </c>
      <c r="D1660" s="938" t="s">
        <v>4498</v>
      </c>
      <c r="E1660" s="1030"/>
      <c r="F1660" s="1030"/>
      <c r="G1660" s="1182" t="e">
        <f t="shared" si="346"/>
        <v>#DIV/0!</v>
      </c>
      <c r="H1660" s="1060"/>
      <c r="I1660" s="1060"/>
      <c r="J1660" s="1169" t="e">
        <f t="shared" si="347"/>
        <v>#DIV/0!</v>
      </c>
      <c r="K1660" s="1027">
        <f t="shared" si="344"/>
        <v>0</v>
      </c>
      <c r="L1660" s="1027">
        <f t="shared" si="345"/>
        <v>0</v>
      </c>
      <c r="M1660" s="1170" t="e">
        <f t="shared" si="348"/>
        <v>#DIV/0!</v>
      </c>
    </row>
    <row r="1661" spans="1:13" ht="15">
      <c r="A1661" s="510"/>
      <c r="B1661" s="177"/>
      <c r="C1661" s="936" t="s">
        <v>2415</v>
      </c>
      <c r="D1661" s="963" t="s">
        <v>4414</v>
      </c>
      <c r="E1661" s="1030">
        <v>1</v>
      </c>
      <c r="F1661" s="1030">
        <v>1</v>
      </c>
      <c r="G1661" s="1182">
        <f t="shared" si="346"/>
        <v>100</v>
      </c>
      <c r="H1661" s="1060">
        <v>1</v>
      </c>
      <c r="I1661" s="1060">
        <v>1</v>
      </c>
      <c r="J1661" s="1169">
        <f t="shared" si="347"/>
        <v>100</v>
      </c>
      <c r="K1661" s="1027">
        <f t="shared" si="344"/>
        <v>2</v>
      </c>
      <c r="L1661" s="1027">
        <f t="shared" si="345"/>
        <v>2</v>
      </c>
      <c r="M1661" s="1170">
        <f t="shared" si="348"/>
        <v>100</v>
      </c>
    </row>
    <row r="1662" spans="1:13" ht="15">
      <c r="A1662" s="510"/>
      <c r="B1662" s="177"/>
      <c r="C1662" s="939" t="s">
        <v>2391</v>
      </c>
      <c r="D1662" s="963" t="s">
        <v>4390</v>
      </c>
      <c r="E1662" s="1030"/>
      <c r="F1662" s="1030"/>
      <c r="G1662" s="1182" t="e">
        <f t="shared" si="346"/>
        <v>#DIV/0!</v>
      </c>
      <c r="H1662" s="1060">
        <v>50</v>
      </c>
      <c r="I1662" s="1060">
        <v>98</v>
      </c>
      <c r="J1662" s="1169">
        <f t="shared" si="347"/>
        <v>196</v>
      </c>
      <c r="K1662" s="1027">
        <f t="shared" si="344"/>
        <v>50</v>
      </c>
      <c r="L1662" s="1027">
        <f t="shared" si="345"/>
        <v>98</v>
      </c>
      <c r="M1662" s="1170">
        <f t="shared" si="348"/>
        <v>196</v>
      </c>
    </row>
    <row r="1663" spans="1:13" ht="15">
      <c r="A1663" s="510"/>
      <c r="B1663" s="177"/>
      <c r="C1663" s="939" t="s">
        <v>2384</v>
      </c>
      <c r="D1663" s="963" t="s">
        <v>4384</v>
      </c>
      <c r="E1663" s="1030">
        <v>2</v>
      </c>
      <c r="F1663" s="1030">
        <v>4</v>
      </c>
      <c r="G1663" s="1182">
        <f t="shared" si="346"/>
        <v>200</v>
      </c>
      <c r="H1663" s="1060"/>
      <c r="I1663" s="1060"/>
      <c r="J1663" s="1169" t="e">
        <f t="shared" si="347"/>
        <v>#DIV/0!</v>
      </c>
      <c r="K1663" s="1027">
        <f t="shared" ref="K1663:K1693" si="349">E1663+H1663</f>
        <v>2</v>
      </c>
      <c r="L1663" s="1027">
        <f t="shared" ref="L1663:L1693" si="350">F1663+I1663</f>
        <v>4</v>
      </c>
      <c r="M1663" s="1170">
        <f t="shared" si="348"/>
        <v>200</v>
      </c>
    </row>
    <row r="1664" spans="1:13" ht="15">
      <c r="A1664" s="510"/>
      <c r="B1664" s="177"/>
      <c r="C1664" s="939" t="s">
        <v>1915</v>
      </c>
      <c r="D1664" s="940" t="s">
        <v>3913</v>
      </c>
      <c r="E1664" s="1030"/>
      <c r="F1664" s="1030"/>
      <c r="G1664" s="1182" t="e">
        <f t="shared" si="346"/>
        <v>#DIV/0!</v>
      </c>
      <c r="H1664" s="1060"/>
      <c r="I1664" s="1060"/>
      <c r="J1664" s="1169" t="e">
        <f t="shared" si="347"/>
        <v>#DIV/0!</v>
      </c>
      <c r="K1664" s="1027">
        <f t="shared" si="349"/>
        <v>0</v>
      </c>
      <c r="L1664" s="1027">
        <f t="shared" si="350"/>
        <v>0</v>
      </c>
      <c r="M1664" s="1170" t="e">
        <f t="shared" si="348"/>
        <v>#DIV/0!</v>
      </c>
    </row>
    <row r="1665" spans="1:13" ht="15">
      <c r="A1665" s="510"/>
      <c r="B1665" s="177"/>
      <c r="C1665" s="939" t="s">
        <v>1772</v>
      </c>
      <c r="D1665" s="956" t="s">
        <v>3748</v>
      </c>
      <c r="E1665" s="1030"/>
      <c r="F1665" s="1030"/>
      <c r="G1665" s="1182" t="e">
        <f t="shared" si="346"/>
        <v>#DIV/0!</v>
      </c>
      <c r="H1665" s="1060">
        <v>10</v>
      </c>
      <c r="I1665" s="1060">
        <v>6</v>
      </c>
      <c r="J1665" s="1169">
        <f t="shared" si="347"/>
        <v>60</v>
      </c>
      <c r="K1665" s="1027">
        <f t="shared" si="349"/>
        <v>10</v>
      </c>
      <c r="L1665" s="1027">
        <f t="shared" si="350"/>
        <v>6</v>
      </c>
      <c r="M1665" s="1170">
        <f t="shared" si="348"/>
        <v>60</v>
      </c>
    </row>
    <row r="1666" spans="1:13" ht="15">
      <c r="A1666" s="510"/>
      <c r="B1666" s="177"/>
      <c r="C1666" s="986" t="s">
        <v>2454</v>
      </c>
      <c r="D1666" s="938" t="s">
        <v>4453</v>
      </c>
      <c r="E1666" s="1030"/>
      <c r="F1666" s="1030"/>
      <c r="G1666" s="1182" t="e">
        <f t="shared" si="346"/>
        <v>#DIV/0!</v>
      </c>
      <c r="H1666" s="1030"/>
      <c r="I1666" s="1030"/>
      <c r="J1666" s="1169" t="e">
        <f t="shared" si="347"/>
        <v>#DIV/0!</v>
      </c>
      <c r="K1666" s="1027">
        <f t="shared" si="349"/>
        <v>0</v>
      </c>
      <c r="L1666" s="1027">
        <f t="shared" si="350"/>
        <v>0</v>
      </c>
      <c r="M1666" s="1170" t="e">
        <f t="shared" si="348"/>
        <v>#DIV/0!</v>
      </c>
    </row>
    <row r="1667" spans="1:13" ht="25.5">
      <c r="A1667" s="510"/>
      <c r="B1667" s="177"/>
      <c r="C1667" s="986" t="s">
        <v>2067</v>
      </c>
      <c r="D1667" s="1038" t="s">
        <v>4072</v>
      </c>
      <c r="E1667" s="1030"/>
      <c r="F1667" s="1030"/>
      <c r="G1667" s="1182" t="e">
        <f t="shared" si="346"/>
        <v>#DIV/0!</v>
      </c>
      <c r="H1667" s="1030"/>
      <c r="I1667" s="1030"/>
      <c r="J1667" s="1169" t="e">
        <f t="shared" si="347"/>
        <v>#DIV/0!</v>
      </c>
      <c r="K1667" s="1027">
        <f t="shared" si="349"/>
        <v>0</v>
      </c>
      <c r="L1667" s="1027">
        <f t="shared" si="350"/>
        <v>0</v>
      </c>
      <c r="M1667" s="1170" t="e">
        <f t="shared" si="348"/>
        <v>#DIV/0!</v>
      </c>
    </row>
    <row r="1668" spans="1:13" ht="15">
      <c r="A1668" s="510"/>
      <c r="B1668" s="177"/>
      <c r="C1668" s="986" t="s">
        <v>2113</v>
      </c>
      <c r="D1668" s="940" t="s">
        <v>4116</v>
      </c>
      <c r="E1668" s="1030"/>
      <c r="F1668" s="1030"/>
      <c r="G1668" s="1182" t="e">
        <f t="shared" si="346"/>
        <v>#DIV/0!</v>
      </c>
      <c r="H1668" s="1030"/>
      <c r="I1668" s="1030"/>
      <c r="J1668" s="1169" t="e">
        <f t="shared" si="347"/>
        <v>#DIV/0!</v>
      </c>
      <c r="K1668" s="1027">
        <f t="shared" si="349"/>
        <v>0</v>
      </c>
      <c r="L1668" s="1027">
        <f t="shared" si="350"/>
        <v>0</v>
      </c>
      <c r="M1668" s="1170" t="e">
        <f t="shared" si="348"/>
        <v>#DIV/0!</v>
      </c>
    </row>
    <row r="1669" spans="1:13" ht="15">
      <c r="A1669" s="510"/>
      <c r="B1669" s="177"/>
      <c r="C1669" s="925" t="s">
        <v>2515</v>
      </c>
      <c r="D1669" s="938" t="s">
        <v>4508</v>
      </c>
      <c r="E1669" s="1030"/>
      <c r="F1669" s="1030"/>
      <c r="G1669" s="1182" t="e">
        <f t="shared" si="346"/>
        <v>#DIV/0!</v>
      </c>
      <c r="H1669" s="1030"/>
      <c r="I1669" s="1030"/>
      <c r="J1669" s="1169" t="e">
        <f t="shared" si="347"/>
        <v>#DIV/0!</v>
      </c>
      <c r="K1669" s="1027">
        <f t="shared" si="349"/>
        <v>0</v>
      </c>
      <c r="L1669" s="1027">
        <f t="shared" si="350"/>
        <v>0</v>
      </c>
      <c r="M1669" s="1170" t="e">
        <f t="shared" si="348"/>
        <v>#DIV/0!</v>
      </c>
    </row>
    <row r="1670" spans="1:13" ht="15">
      <c r="A1670" s="510"/>
      <c r="B1670" s="177"/>
      <c r="C1670" s="925" t="s">
        <v>2413</v>
      </c>
      <c r="D1670" s="963" t="s">
        <v>4412</v>
      </c>
      <c r="E1670" s="1030"/>
      <c r="F1670" s="1030"/>
      <c r="G1670" s="1182" t="e">
        <f t="shared" si="346"/>
        <v>#DIV/0!</v>
      </c>
      <c r="H1670" s="1030"/>
      <c r="I1670" s="1030"/>
      <c r="J1670" s="1169" t="e">
        <f t="shared" si="347"/>
        <v>#DIV/0!</v>
      </c>
      <c r="K1670" s="1027">
        <f t="shared" si="349"/>
        <v>0</v>
      </c>
      <c r="L1670" s="1027">
        <f t="shared" si="350"/>
        <v>0</v>
      </c>
      <c r="M1670" s="1170" t="e">
        <f t="shared" si="348"/>
        <v>#DIV/0!</v>
      </c>
    </row>
    <row r="1671" spans="1:13" ht="15">
      <c r="A1671" s="510"/>
      <c r="B1671" s="177"/>
      <c r="C1671" s="925" t="s">
        <v>2516</v>
      </c>
      <c r="D1671" s="963" t="s">
        <v>4509</v>
      </c>
      <c r="E1671" s="1030"/>
      <c r="F1671" s="1030"/>
      <c r="G1671" s="1182" t="e">
        <f t="shared" si="346"/>
        <v>#DIV/0!</v>
      </c>
      <c r="H1671" s="1030"/>
      <c r="I1671" s="1030"/>
      <c r="J1671" s="1169" t="e">
        <f t="shared" si="347"/>
        <v>#DIV/0!</v>
      </c>
      <c r="K1671" s="1027">
        <f t="shared" si="349"/>
        <v>0</v>
      </c>
      <c r="L1671" s="1027">
        <f t="shared" si="350"/>
        <v>0</v>
      </c>
      <c r="M1671" s="1170" t="e">
        <f t="shared" si="348"/>
        <v>#DIV/0!</v>
      </c>
    </row>
    <row r="1672" spans="1:13" ht="15">
      <c r="A1672" s="510"/>
      <c r="B1672" s="177"/>
      <c r="C1672" s="925" t="s">
        <v>2436</v>
      </c>
      <c r="D1672" s="938" t="s">
        <v>4435</v>
      </c>
      <c r="E1672" s="1030">
        <v>2</v>
      </c>
      <c r="F1672" s="1030">
        <v>1</v>
      </c>
      <c r="G1672" s="1182">
        <f t="shared" si="346"/>
        <v>50</v>
      </c>
      <c r="H1672" s="1030"/>
      <c r="I1672" s="1030"/>
      <c r="J1672" s="1169" t="e">
        <f t="shared" si="347"/>
        <v>#DIV/0!</v>
      </c>
      <c r="K1672" s="1027">
        <f t="shared" si="349"/>
        <v>2</v>
      </c>
      <c r="L1672" s="1027">
        <f t="shared" si="350"/>
        <v>1</v>
      </c>
      <c r="M1672" s="1170">
        <f t="shared" si="348"/>
        <v>50</v>
      </c>
    </row>
    <row r="1673" spans="1:13" ht="15">
      <c r="A1673" s="510"/>
      <c r="B1673" s="177"/>
      <c r="C1673" s="925" t="s">
        <v>2212</v>
      </c>
      <c r="D1673" s="963" t="s">
        <v>4221</v>
      </c>
      <c r="E1673" s="1030">
        <v>2</v>
      </c>
      <c r="F1673" s="1030"/>
      <c r="G1673" s="1182">
        <f t="shared" si="346"/>
        <v>0</v>
      </c>
      <c r="H1673" s="1030">
        <v>1</v>
      </c>
      <c r="I1673" s="1030"/>
      <c r="J1673" s="1169">
        <f t="shared" si="347"/>
        <v>0</v>
      </c>
      <c r="K1673" s="1027">
        <f t="shared" si="349"/>
        <v>3</v>
      </c>
      <c r="L1673" s="1027">
        <f t="shared" si="350"/>
        <v>0</v>
      </c>
      <c r="M1673" s="1170">
        <f t="shared" si="348"/>
        <v>0</v>
      </c>
    </row>
    <row r="1674" spans="1:13" ht="15">
      <c r="A1674" s="510"/>
      <c r="B1674" s="177"/>
      <c r="C1674" s="925" t="s">
        <v>2517</v>
      </c>
      <c r="D1674" s="963" t="s">
        <v>4510</v>
      </c>
      <c r="E1674" s="1030">
        <v>1</v>
      </c>
      <c r="F1674" s="1030"/>
      <c r="G1674" s="1182">
        <f t="shared" si="346"/>
        <v>0</v>
      </c>
      <c r="H1674" s="1030"/>
      <c r="I1674" s="1030"/>
      <c r="J1674" s="1169" t="e">
        <f t="shared" si="347"/>
        <v>#DIV/0!</v>
      </c>
      <c r="K1674" s="1027">
        <f t="shared" si="349"/>
        <v>1</v>
      </c>
      <c r="L1674" s="1027">
        <f t="shared" si="350"/>
        <v>0</v>
      </c>
      <c r="M1674" s="1170">
        <f t="shared" si="348"/>
        <v>0</v>
      </c>
    </row>
    <row r="1675" spans="1:13" ht="15">
      <c r="A1675" s="510"/>
      <c r="B1675" s="177"/>
      <c r="C1675" s="925" t="s">
        <v>1774</v>
      </c>
      <c r="D1675" s="940" t="s">
        <v>3756</v>
      </c>
      <c r="E1675" s="1030"/>
      <c r="F1675" s="1030"/>
      <c r="G1675" s="1182" t="e">
        <f t="shared" si="346"/>
        <v>#DIV/0!</v>
      </c>
      <c r="H1675" s="1030">
        <v>220</v>
      </c>
      <c r="I1675" s="1030">
        <v>238</v>
      </c>
      <c r="J1675" s="1169">
        <f t="shared" si="347"/>
        <v>108.18181818181817</v>
      </c>
      <c r="K1675" s="1027">
        <f t="shared" si="349"/>
        <v>220</v>
      </c>
      <c r="L1675" s="1027">
        <f t="shared" si="350"/>
        <v>238</v>
      </c>
      <c r="M1675" s="1170">
        <f t="shared" si="348"/>
        <v>108.18181818181817</v>
      </c>
    </row>
    <row r="1676" spans="1:13" ht="15">
      <c r="A1676" s="510"/>
      <c r="B1676" s="177"/>
      <c r="C1676" s="925" t="s">
        <v>2055</v>
      </c>
      <c r="D1676" s="963" t="s">
        <v>4060</v>
      </c>
      <c r="E1676" s="1030"/>
      <c r="F1676" s="1030"/>
      <c r="G1676" s="1182" t="e">
        <f t="shared" si="346"/>
        <v>#DIV/0!</v>
      </c>
      <c r="H1676" s="1030">
        <v>1</v>
      </c>
      <c r="I1676" s="1030">
        <v>1</v>
      </c>
      <c r="J1676" s="1169">
        <f t="shared" si="347"/>
        <v>100</v>
      </c>
      <c r="K1676" s="1027">
        <f t="shared" si="349"/>
        <v>1</v>
      </c>
      <c r="L1676" s="1027">
        <f t="shared" si="350"/>
        <v>1</v>
      </c>
      <c r="M1676" s="1170">
        <f t="shared" si="348"/>
        <v>100</v>
      </c>
    </row>
    <row r="1677" spans="1:13" ht="15">
      <c r="A1677" s="510"/>
      <c r="B1677" s="177"/>
      <c r="C1677" s="925" t="s">
        <v>1932</v>
      </c>
      <c r="D1677" s="1036" t="s">
        <v>3928</v>
      </c>
      <c r="E1677" s="1030"/>
      <c r="F1677" s="1030"/>
      <c r="G1677" s="1182" t="e">
        <f t="shared" si="346"/>
        <v>#DIV/0!</v>
      </c>
      <c r="H1677" s="1030">
        <v>1</v>
      </c>
      <c r="I1677" s="1030">
        <v>1</v>
      </c>
      <c r="J1677" s="1169">
        <f t="shared" si="347"/>
        <v>100</v>
      </c>
      <c r="K1677" s="1027">
        <f t="shared" si="349"/>
        <v>1</v>
      </c>
      <c r="L1677" s="1027">
        <f t="shared" si="350"/>
        <v>1</v>
      </c>
      <c r="M1677" s="1170">
        <f t="shared" si="348"/>
        <v>100</v>
      </c>
    </row>
    <row r="1678" spans="1:13" ht="15">
      <c r="A1678" s="510"/>
      <c r="B1678" s="177"/>
      <c r="C1678" s="925" t="s">
        <v>2062</v>
      </c>
      <c r="D1678" s="945" t="s">
        <v>4068</v>
      </c>
      <c r="E1678" s="1030"/>
      <c r="F1678" s="1030"/>
      <c r="G1678" s="1182" t="e">
        <f t="shared" si="346"/>
        <v>#DIV/0!</v>
      </c>
      <c r="H1678" s="1030">
        <v>1</v>
      </c>
      <c r="I1678" s="1030">
        <v>1</v>
      </c>
      <c r="J1678" s="1169">
        <f t="shared" si="347"/>
        <v>100</v>
      </c>
      <c r="K1678" s="1027">
        <f t="shared" si="349"/>
        <v>1</v>
      </c>
      <c r="L1678" s="1027">
        <f t="shared" si="350"/>
        <v>1</v>
      </c>
      <c r="M1678" s="1170">
        <f t="shared" si="348"/>
        <v>100</v>
      </c>
    </row>
    <row r="1679" spans="1:13" ht="15">
      <c r="A1679" s="510"/>
      <c r="B1679" s="177"/>
      <c r="C1679" s="925" t="s">
        <v>2518</v>
      </c>
      <c r="D1679" s="963" t="s">
        <v>4511</v>
      </c>
      <c r="E1679" s="1030">
        <v>1</v>
      </c>
      <c r="F1679" s="1030"/>
      <c r="G1679" s="1182">
        <f t="shared" si="346"/>
        <v>0</v>
      </c>
      <c r="H1679" s="1030">
        <v>1</v>
      </c>
      <c r="I1679" s="1030"/>
      <c r="J1679" s="1169">
        <f t="shared" si="347"/>
        <v>0</v>
      </c>
      <c r="K1679" s="1027">
        <f t="shared" si="349"/>
        <v>2</v>
      </c>
      <c r="L1679" s="1027">
        <f t="shared" si="350"/>
        <v>0</v>
      </c>
      <c r="M1679" s="1170">
        <f t="shared" si="348"/>
        <v>0</v>
      </c>
    </row>
    <row r="1680" spans="1:13" ht="15">
      <c r="A1680" s="510"/>
      <c r="B1680" s="177"/>
      <c r="C1680" s="925" t="s">
        <v>2519</v>
      </c>
      <c r="D1680" s="963" t="s">
        <v>4512</v>
      </c>
      <c r="E1680" s="1030">
        <v>1</v>
      </c>
      <c r="F1680" s="1030">
        <v>2</v>
      </c>
      <c r="G1680" s="1182">
        <f t="shared" si="346"/>
        <v>200</v>
      </c>
      <c r="H1680" s="1030"/>
      <c r="I1680" s="1030"/>
      <c r="J1680" s="1169" t="e">
        <f t="shared" si="347"/>
        <v>#DIV/0!</v>
      </c>
      <c r="K1680" s="1027">
        <f t="shared" si="349"/>
        <v>1</v>
      </c>
      <c r="L1680" s="1027">
        <f t="shared" si="350"/>
        <v>2</v>
      </c>
      <c r="M1680" s="1170">
        <f t="shared" si="348"/>
        <v>200</v>
      </c>
    </row>
    <row r="1681" spans="1:13" ht="15">
      <c r="A1681" s="510"/>
      <c r="B1681" s="177"/>
      <c r="C1681" s="925" t="s">
        <v>1932</v>
      </c>
      <c r="D1681" s="1036" t="s">
        <v>3928</v>
      </c>
      <c r="E1681" s="1030"/>
      <c r="F1681" s="1030"/>
      <c r="G1681" s="1182" t="e">
        <f t="shared" si="346"/>
        <v>#DIV/0!</v>
      </c>
      <c r="H1681" s="1030"/>
      <c r="I1681" s="1030"/>
      <c r="J1681" s="1169" t="e">
        <f t="shared" si="347"/>
        <v>#DIV/0!</v>
      </c>
      <c r="K1681" s="1027">
        <f t="shared" si="349"/>
        <v>0</v>
      </c>
      <c r="L1681" s="1027">
        <f t="shared" si="350"/>
        <v>0</v>
      </c>
      <c r="M1681" s="1170" t="e">
        <f t="shared" si="348"/>
        <v>#DIV/0!</v>
      </c>
    </row>
    <row r="1682" spans="1:13" ht="15">
      <c r="A1682" s="510"/>
      <c r="B1682" s="177"/>
      <c r="C1682" s="925" t="s">
        <v>2399</v>
      </c>
      <c r="D1682" s="945" t="s">
        <v>4397</v>
      </c>
      <c r="E1682" s="1030">
        <v>1</v>
      </c>
      <c r="F1682" s="1030"/>
      <c r="G1682" s="1182">
        <f t="shared" si="346"/>
        <v>0</v>
      </c>
      <c r="H1682" s="1030"/>
      <c r="I1682" s="1030"/>
      <c r="J1682" s="1169" t="e">
        <f t="shared" si="347"/>
        <v>#DIV/0!</v>
      </c>
      <c r="K1682" s="1027">
        <f t="shared" si="349"/>
        <v>1</v>
      </c>
      <c r="L1682" s="1027">
        <f t="shared" si="350"/>
        <v>0</v>
      </c>
      <c r="M1682" s="1170">
        <f t="shared" si="348"/>
        <v>0</v>
      </c>
    </row>
    <row r="1683" spans="1:13" ht="15">
      <c r="A1683" s="510"/>
      <c r="B1683" s="177"/>
      <c r="C1683" s="925" t="s">
        <v>2520</v>
      </c>
      <c r="D1683" s="963" t="s">
        <v>4513</v>
      </c>
      <c r="E1683" s="1030">
        <v>1</v>
      </c>
      <c r="F1683" s="1030"/>
      <c r="G1683" s="1182">
        <f t="shared" si="346"/>
        <v>0</v>
      </c>
      <c r="H1683" s="1030"/>
      <c r="I1683" s="1030"/>
      <c r="J1683" s="1169" t="e">
        <f t="shared" si="347"/>
        <v>#DIV/0!</v>
      </c>
      <c r="K1683" s="1027">
        <f t="shared" si="349"/>
        <v>1</v>
      </c>
      <c r="L1683" s="1027">
        <f t="shared" si="350"/>
        <v>0</v>
      </c>
      <c r="M1683" s="1170">
        <f t="shared" si="348"/>
        <v>0</v>
      </c>
    </row>
    <row r="1684" spans="1:13" ht="15">
      <c r="A1684" s="510"/>
      <c r="B1684" s="177"/>
      <c r="C1684" s="925" t="s">
        <v>2511</v>
      </c>
      <c r="D1684" s="938" t="s">
        <v>4505</v>
      </c>
      <c r="E1684" s="1030">
        <v>1</v>
      </c>
      <c r="F1684" s="1030"/>
      <c r="G1684" s="1182">
        <f t="shared" si="346"/>
        <v>0</v>
      </c>
      <c r="H1684" s="1030"/>
      <c r="I1684" s="1030"/>
      <c r="J1684" s="1169" t="e">
        <f t="shared" si="347"/>
        <v>#DIV/0!</v>
      </c>
      <c r="K1684" s="1027">
        <f t="shared" si="349"/>
        <v>1</v>
      </c>
      <c r="L1684" s="1027">
        <f t="shared" si="350"/>
        <v>0</v>
      </c>
      <c r="M1684" s="1170">
        <f t="shared" si="348"/>
        <v>0</v>
      </c>
    </row>
    <row r="1685" spans="1:13" ht="15">
      <c r="A1685" s="510"/>
      <c r="B1685" s="177"/>
      <c r="C1685" s="925" t="s">
        <v>2471</v>
      </c>
      <c r="D1685" s="963" t="s">
        <v>4468</v>
      </c>
      <c r="E1685" s="1030">
        <v>1</v>
      </c>
      <c r="F1685" s="1030"/>
      <c r="G1685" s="1182">
        <f t="shared" ref="G1685:G1692" si="351">SUM(F1685/E1685*100)</f>
        <v>0</v>
      </c>
      <c r="H1685" s="1030"/>
      <c r="I1685" s="1030"/>
      <c r="J1685" s="1169" t="e">
        <f t="shared" ref="J1685:J1692" si="352">SUM(I1685/H1685*100)</f>
        <v>#DIV/0!</v>
      </c>
      <c r="K1685" s="1027">
        <f t="shared" si="349"/>
        <v>1</v>
      </c>
      <c r="L1685" s="1027">
        <f t="shared" si="350"/>
        <v>0</v>
      </c>
      <c r="M1685" s="1170">
        <f t="shared" ref="M1685:M1692" si="353">SUM(L1685/K1685*100)</f>
        <v>0</v>
      </c>
    </row>
    <row r="1686" spans="1:13" ht="15">
      <c r="A1686" s="510"/>
      <c r="B1686" s="177"/>
      <c r="C1686" s="925" t="s">
        <v>2395</v>
      </c>
      <c r="D1686" s="963" t="s">
        <v>5293</v>
      </c>
      <c r="E1686" s="1030"/>
      <c r="F1686" s="1030">
        <v>1</v>
      </c>
      <c r="G1686" s="1182" t="e">
        <f t="shared" si="351"/>
        <v>#DIV/0!</v>
      </c>
      <c r="H1686" s="1030"/>
      <c r="I1686" s="1030"/>
      <c r="J1686" s="1169" t="e">
        <f t="shared" si="352"/>
        <v>#DIV/0!</v>
      </c>
      <c r="K1686" s="1027">
        <f t="shared" si="349"/>
        <v>0</v>
      </c>
      <c r="L1686" s="1027">
        <f t="shared" si="350"/>
        <v>1</v>
      </c>
      <c r="M1686" s="1170" t="e">
        <f t="shared" si="353"/>
        <v>#DIV/0!</v>
      </c>
    </row>
    <row r="1687" spans="1:13" ht="15">
      <c r="A1687" s="510"/>
      <c r="B1687" s="177"/>
      <c r="C1687" s="925" t="s">
        <v>2063</v>
      </c>
      <c r="D1687" s="1283" t="s">
        <v>4069</v>
      </c>
      <c r="E1687" s="1030"/>
      <c r="F1687" s="1030"/>
      <c r="G1687" s="1182" t="e">
        <f t="shared" si="351"/>
        <v>#DIV/0!</v>
      </c>
      <c r="H1687" s="1030"/>
      <c r="I1687" s="1030">
        <v>1</v>
      </c>
      <c r="J1687" s="1169" t="e">
        <f t="shared" si="352"/>
        <v>#DIV/0!</v>
      </c>
      <c r="K1687" s="1027">
        <f t="shared" si="349"/>
        <v>0</v>
      </c>
      <c r="L1687" s="1027">
        <f t="shared" si="350"/>
        <v>1</v>
      </c>
      <c r="M1687" s="1170" t="e">
        <f t="shared" si="353"/>
        <v>#DIV/0!</v>
      </c>
    </row>
    <row r="1688" spans="1:13" ht="15">
      <c r="A1688" s="510"/>
      <c r="B1688" s="177"/>
      <c r="C1688" s="925" t="s">
        <v>1773</v>
      </c>
      <c r="D1688" s="88" t="s">
        <v>3750</v>
      </c>
      <c r="E1688" s="1030"/>
      <c r="F1688" s="1030"/>
      <c r="G1688" s="1182" t="e">
        <f t="shared" si="351"/>
        <v>#DIV/0!</v>
      </c>
      <c r="H1688" s="1030"/>
      <c r="I1688" s="1030">
        <v>37</v>
      </c>
      <c r="J1688" s="1169" t="e">
        <f t="shared" si="352"/>
        <v>#DIV/0!</v>
      </c>
      <c r="K1688" s="1027">
        <f t="shared" si="349"/>
        <v>0</v>
      </c>
      <c r="L1688" s="1027">
        <f t="shared" si="350"/>
        <v>37</v>
      </c>
      <c r="M1688" s="1170" t="e">
        <f t="shared" si="353"/>
        <v>#DIV/0!</v>
      </c>
    </row>
    <row r="1689" spans="1:13" ht="15">
      <c r="A1689" s="510"/>
      <c r="B1689" s="177"/>
      <c r="C1689" s="925" t="s">
        <v>1895</v>
      </c>
      <c r="D1689" s="88" t="s">
        <v>5332</v>
      </c>
      <c r="E1689" s="1030"/>
      <c r="F1689" s="1030"/>
      <c r="G1689" s="1182" t="e">
        <f t="shared" si="351"/>
        <v>#DIV/0!</v>
      </c>
      <c r="H1689" s="1030"/>
      <c r="I1689" s="1030">
        <v>1</v>
      </c>
      <c r="J1689" s="1169" t="e">
        <f t="shared" si="352"/>
        <v>#DIV/0!</v>
      </c>
      <c r="K1689" s="1027">
        <f t="shared" si="349"/>
        <v>0</v>
      </c>
      <c r="L1689" s="1027">
        <f t="shared" si="350"/>
        <v>1</v>
      </c>
      <c r="M1689" s="1170" t="e">
        <f t="shared" si="353"/>
        <v>#DIV/0!</v>
      </c>
    </row>
    <row r="1690" spans="1:13" ht="15">
      <c r="A1690" s="510"/>
      <c r="B1690" s="177"/>
      <c r="C1690" s="925" t="s">
        <v>5382</v>
      </c>
      <c r="D1690" s="963" t="s">
        <v>5383</v>
      </c>
      <c r="E1690" s="1030"/>
      <c r="F1690" s="1030"/>
      <c r="G1690" s="1182" t="e">
        <f t="shared" si="351"/>
        <v>#DIV/0!</v>
      </c>
      <c r="H1690" s="1030"/>
      <c r="I1690" s="1030">
        <v>1</v>
      </c>
      <c r="J1690" s="1169" t="e">
        <f t="shared" si="352"/>
        <v>#DIV/0!</v>
      </c>
      <c r="K1690" s="1027">
        <f t="shared" si="349"/>
        <v>0</v>
      </c>
      <c r="L1690" s="1027">
        <f t="shared" si="350"/>
        <v>1</v>
      </c>
      <c r="M1690" s="1170" t="e">
        <f t="shared" si="353"/>
        <v>#DIV/0!</v>
      </c>
    </row>
    <row r="1691" spans="1:13" ht="15">
      <c r="A1691" s="510"/>
      <c r="B1691" s="177"/>
      <c r="C1691" s="925"/>
      <c r="D1691" s="963"/>
      <c r="E1691" s="1030"/>
      <c r="F1691" s="1030"/>
      <c r="G1691" s="1182" t="e">
        <f t="shared" si="351"/>
        <v>#DIV/0!</v>
      </c>
      <c r="H1691" s="1030"/>
      <c r="I1691" s="1030"/>
      <c r="J1691" s="1169" t="e">
        <f t="shared" si="352"/>
        <v>#DIV/0!</v>
      </c>
      <c r="K1691" s="1027">
        <f t="shared" si="349"/>
        <v>0</v>
      </c>
      <c r="L1691" s="1027">
        <f t="shared" si="350"/>
        <v>0</v>
      </c>
      <c r="M1691" s="1170" t="e">
        <f t="shared" si="353"/>
        <v>#DIV/0!</v>
      </c>
    </row>
    <row r="1692" spans="1:13" ht="15">
      <c r="A1692" s="510"/>
      <c r="B1692" s="177"/>
      <c r="C1692" s="925"/>
      <c r="D1692" s="963"/>
      <c r="E1692" s="1030"/>
      <c r="F1692" s="1030"/>
      <c r="G1692" s="1182" t="e">
        <f t="shared" si="351"/>
        <v>#DIV/0!</v>
      </c>
      <c r="H1692" s="1030"/>
      <c r="I1692" s="1030"/>
      <c r="J1692" s="1169" t="e">
        <f t="shared" si="352"/>
        <v>#DIV/0!</v>
      </c>
      <c r="K1692" s="1027">
        <f t="shared" si="349"/>
        <v>0</v>
      </c>
      <c r="L1692" s="1027">
        <f t="shared" si="350"/>
        <v>0</v>
      </c>
      <c r="M1692" s="1170" t="e">
        <f t="shared" si="353"/>
        <v>#DIV/0!</v>
      </c>
    </row>
    <row r="1693" spans="1:13" ht="15">
      <c r="A1693" s="510"/>
      <c r="B1693" s="177"/>
      <c r="C1693" s="925"/>
      <c r="D1693" s="963"/>
      <c r="E1693" s="1030"/>
      <c r="F1693" s="1030"/>
      <c r="G1693" s="1182" t="e">
        <f t="shared" si="346"/>
        <v>#DIV/0!</v>
      </c>
      <c r="H1693" s="1030"/>
      <c r="I1693" s="1030"/>
      <c r="J1693" s="1169" t="e">
        <f t="shared" si="347"/>
        <v>#DIV/0!</v>
      </c>
      <c r="K1693" s="1027">
        <f t="shared" si="349"/>
        <v>0</v>
      </c>
      <c r="L1693" s="1027">
        <f t="shared" si="350"/>
        <v>0</v>
      </c>
      <c r="M1693" s="1170" t="e">
        <f t="shared" si="348"/>
        <v>#DIV/0!</v>
      </c>
    </row>
    <row r="1694" spans="1:13" ht="15">
      <c r="B1694" s="177"/>
      <c r="E1694" s="1068"/>
      <c r="F1694" s="1068"/>
      <c r="G1694" s="1068"/>
      <c r="H1694" s="1068"/>
      <c r="I1694" s="1068"/>
      <c r="J1694" s="1068"/>
      <c r="K1694" s="1068"/>
      <c r="L1694" s="1068"/>
    </row>
    <row r="1695" spans="1:13" ht="15">
      <c r="A1695" s="79" t="s">
        <v>5353</v>
      </c>
      <c r="B1695" s="206" t="s">
        <v>1699</v>
      </c>
      <c r="C1695" s="926"/>
      <c r="D1695" s="927"/>
      <c r="E1695" s="1057"/>
      <c r="F1695" s="1057"/>
      <c r="G1695" s="1057"/>
      <c r="H1695" s="1057"/>
      <c r="I1695" s="1057"/>
      <c r="J1695" s="1057"/>
      <c r="K1695" s="1057"/>
      <c r="L1695" s="1057"/>
      <c r="M1695" s="206"/>
    </row>
    <row r="1696" spans="1:13" ht="15" thickBot="1">
      <c r="A1696" s="79"/>
      <c r="B1696" s="177" t="s">
        <v>189</v>
      </c>
      <c r="C1696" s="179"/>
      <c r="D1696" s="78"/>
      <c r="E1696" s="1033">
        <f t="shared" ref="E1696:L1696" si="354">SUM(E1697:E1698)</f>
        <v>9758</v>
      </c>
      <c r="F1696" s="1033">
        <f t="shared" si="354"/>
        <v>6915</v>
      </c>
      <c r="G1696" s="1188">
        <f t="shared" ref="G1696:G1702" si="355">SUM(F1696/E1696*100)</f>
        <v>70.864931338389013</v>
      </c>
      <c r="H1696" s="1033">
        <f t="shared" si="354"/>
        <v>0</v>
      </c>
      <c r="I1696" s="1033">
        <f t="shared" si="354"/>
        <v>0</v>
      </c>
      <c r="J1696" s="1188" t="e">
        <f t="shared" ref="J1696:J1702" si="356">SUM(I1696/H1696*100)</f>
        <v>#DIV/0!</v>
      </c>
      <c r="K1696" s="1033">
        <f t="shared" si="354"/>
        <v>9758</v>
      </c>
      <c r="L1696" s="1033">
        <f t="shared" si="354"/>
        <v>6915</v>
      </c>
      <c r="M1696" s="1188">
        <f t="shared" ref="M1696:M1702" si="357">SUM(L1696/K1696*100)</f>
        <v>70.864931338389013</v>
      </c>
    </row>
    <row r="1697" spans="1:13" ht="15.75" thickTop="1">
      <c r="A1697" s="79"/>
      <c r="C1697" s="925" t="s">
        <v>1758</v>
      </c>
      <c r="D1697" s="1034" t="s">
        <v>3741</v>
      </c>
      <c r="E1697" s="1030">
        <v>5302</v>
      </c>
      <c r="F1697" s="1030">
        <v>3780</v>
      </c>
      <c r="G1697" s="1182">
        <f t="shared" si="355"/>
        <v>71.29385137683893</v>
      </c>
      <c r="H1697" s="1030"/>
      <c r="I1697" s="1030"/>
      <c r="J1697" s="1182" t="e">
        <f t="shared" si="356"/>
        <v>#DIV/0!</v>
      </c>
      <c r="K1697" s="1027">
        <f>E1697+H1697</f>
        <v>5302</v>
      </c>
      <c r="L1697" s="1027">
        <f>F1697+I1697</f>
        <v>3780</v>
      </c>
      <c r="M1697" s="1187">
        <f t="shared" si="357"/>
        <v>71.29385137683893</v>
      </c>
    </row>
    <row r="1698" spans="1:13" ht="15">
      <c r="A1698" s="79"/>
      <c r="C1698" s="925" t="s">
        <v>1759</v>
      </c>
      <c r="D1698" s="963" t="s">
        <v>3742</v>
      </c>
      <c r="E1698" s="1030">
        <v>4456</v>
      </c>
      <c r="F1698" s="1030">
        <v>3135</v>
      </c>
      <c r="G1698" s="1182">
        <f t="shared" si="355"/>
        <v>70.354578096947932</v>
      </c>
      <c r="H1698" s="1030"/>
      <c r="I1698" s="1030"/>
      <c r="J1698" s="1182" t="e">
        <f t="shared" si="356"/>
        <v>#DIV/0!</v>
      </c>
      <c r="K1698" s="1027">
        <f>E1698+H1698</f>
        <v>4456</v>
      </c>
      <c r="L1698" s="1027">
        <f>F1698+I1698</f>
        <v>3135</v>
      </c>
      <c r="M1698" s="1187">
        <f t="shared" si="357"/>
        <v>70.354578096947932</v>
      </c>
    </row>
    <row r="1699" spans="1:13" ht="15">
      <c r="A1699" s="79"/>
      <c r="C1699" s="171"/>
      <c r="D1699" s="1037"/>
      <c r="E1699" s="1070"/>
      <c r="F1699" s="1070"/>
      <c r="G1699" s="1182" t="e">
        <f t="shared" si="355"/>
        <v>#DIV/0!</v>
      </c>
      <c r="H1699" s="1070"/>
      <c r="I1699" s="1070"/>
      <c r="J1699" s="1182" t="e">
        <f t="shared" si="356"/>
        <v>#DIV/0!</v>
      </c>
      <c r="K1699" s="1095">
        <f t="shared" ref="K1699:L1702" si="358">SUM(E1699,H1699)</f>
        <v>0</v>
      </c>
      <c r="L1699" s="1095">
        <f t="shared" si="358"/>
        <v>0</v>
      </c>
      <c r="M1699" s="1187" t="e">
        <f t="shared" si="357"/>
        <v>#DIV/0!</v>
      </c>
    </row>
    <row r="1700" spans="1:13" ht="15">
      <c r="A1700" s="79"/>
      <c r="C1700" s="171"/>
      <c r="D1700" s="1037"/>
      <c r="E1700" s="1070"/>
      <c r="F1700" s="1070"/>
      <c r="G1700" s="1182" t="e">
        <f t="shared" si="355"/>
        <v>#DIV/0!</v>
      </c>
      <c r="H1700" s="1070"/>
      <c r="I1700" s="1070"/>
      <c r="J1700" s="1182" t="e">
        <f t="shared" si="356"/>
        <v>#DIV/0!</v>
      </c>
      <c r="K1700" s="1095">
        <f t="shared" si="358"/>
        <v>0</v>
      </c>
      <c r="L1700" s="1095">
        <f t="shared" si="358"/>
        <v>0</v>
      </c>
      <c r="M1700" s="1187" t="e">
        <f t="shared" si="357"/>
        <v>#DIV/0!</v>
      </c>
    </row>
    <row r="1701" spans="1:13" ht="15">
      <c r="A1701" s="79"/>
      <c r="C1701" s="171"/>
      <c r="D1701" s="80"/>
      <c r="E1701" s="1070"/>
      <c r="F1701" s="1070"/>
      <c r="G1701" s="1182" t="e">
        <f t="shared" si="355"/>
        <v>#DIV/0!</v>
      </c>
      <c r="H1701" s="1070"/>
      <c r="I1701" s="1070"/>
      <c r="J1701" s="1182" t="e">
        <f t="shared" si="356"/>
        <v>#DIV/0!</v>
      </c>
      <c r="K1701" s="1095">
        <f t="shared" si="358"/>
        <v>0</v>
      </c>
      <c r="L1701" s="1095">
        <f t="shared" si="358"/>
        <v>0</v>
      </c>
      <c r="M1701" s="1187" t="e">
        <f t="shared" si="357"/>
        <v>#DIV/0!</v>
      </c>
    </row>
    <row r="1702" spans="1:13" ht="15">
      <c r="A1702" s="79"/>
      <c r="B1702" s="149"/>
      <c r="C1702" s="171"/>
      <c r="D1702" s="80"/>
      <c r="E1702" s="1070"/>
      <c r="F1702" s="1070"/>
      <c r="G1702" s="1182" t="e">
        <f t="shared" si="355"/>
        <v>#DIV/0!</v>
      </c>
      <c r="H1702" s="1070"/>
      <c r="I1702" s="1070"/>
      <c r="J1702" s="1182" t="e">
        <f t="shared" si="356"/>
        <v>#DIV/0!</v>
      </c>
      <c r="K1702" s="1095">
        <f t="shared" si="358"/>
        <v>0</v>
      </c>
      <c r="L1702" s="1095">
        <f t="shared" si="358"/>
        <v>0</v>
      </c>
      <c r="M1702" s="1187" t="e">
        <f t="shared" si="357"/>
        <v>#DIV/0!</v>
      </c>
    </row>
    <row r="1703" spans="1:13" ht="15">
      <c r="A1703" s="79"/>
      <c r="E1703" s="1068"/>
      <c r="F1703" s="1068"/>
      <c r="G1703" s="1068"/>
      <c r="H1703" s="1068"/>
      <c r="I1703" s="1068"/>
      <c r="J1703" s="1068"/>
      <c r="K1703" s="1068"/>
      <c r="L1703" s="1068"/>
    </row>
    <row r="1704" spans="1:13" ht="15">
      <c r="A1704" s="79"/>
      <c r="B1704" s="206" t="s">
        <v>1698</v>
      </c>
      <c r="C1704" s="926"/>
      <c r="D1704" s="927"/>
      <c r="E1704" s="1057"/>
      <c r="F1704" s="1057"/>
      <c r="G1704" s="1057"/>
      <c r="H1704" s="1057"/>
      <c r="I1704" s="1057"/>
      <c r="J1704" s="1057"/>
      <c r="K1704" s="1057"/>
      <c r="L1704" s="1057"/>
      <c r="M1704" s="206"/>
    </row>
    <row r="1705" spans="1:13" ht="14.25">
      <c r="A1705" s="79"/>
      <c r="B1705" s="177" t="s">
        <v>188</v>
      </c>
      <c r="C1705" s="178"/>
      <c r="D1705" s="78"/>
      <c r="E1705" s="1028">
        <f>SUM(E1706,E1769)</f>
        <v>5142</v>
      </c>
      <c r="F1705" s="1028">
        <f>SUM(F1706,F1769)</f>
        <v>3791</v>
      </c>
      <c r="G1705" s="1188">
        <f t="shared" ref="G1705:G1773" si="359">SUM(F1705/E1705*100)</f>
        <v>73.726176584986391</v>
      </c>
      <c r="H1705" s="1028">
        <f>SUM(H1706,H1769)</f>
        <v>18550</v>
      </c>
      <c r="I1705" s="1028">
        <f>SUM(I1706,I1769)</f>
        <v>14838</v>
      </c>
      <c r="J1705" s="1188">
        <f t="shared" ref="J1705:J1773" si="360">SUM(I1705/H1705*100)</f>
        <v>79.989218328840977</v>
      </c>
      <c r="K1705" s="1028">
        <f>SUM(K1706,K1769)</f>
        <v>23692</v>
      </c>
      <c r="L1705" s="1028">
        <f>SUM(L1706,L1769)</f>
        <v>18601</v>
      </c>
      <c r="M1705" s="1188">
        <f t="shared" ref="M1705:M1773" si="361">SUM(L1705/K1705*100)</f>
        <v>78.511733918622312</v>
      </c>
    </row>
    <row r="1706" spans="1:13" ht="14.25">
      <c r="A1706" s="79"/>
      <c r="B1706" s="177" t="s">
        <v>186</v>
      </c>
      <c r="C1706" s="178"/>
      <c r="D1706" s="78"/>
      <c r="E1706" s="1059">
        <f t="shared" ref="E1706:L1706" si="362">SUM(E1707:E1768)</f>
        <v>0</v>
      </c>
      <c r="F1706" s="1059">
        <f t="shared" si="362"/>
        <v>13</v>
      </c>
      <c r="G1706" s="1187" t="e">
        <f t="shared" si="359"/>
        <v>#DIV/0!</v>
      </c>
      <c r="H1706" s="1059">
        <f t="shared" si="362"/>
        <v>165</v>
      </c>
      <c r="I1706" s="1059">
        <f t="shared" si="362"/>
        <v>123</v>
      </c>
      <c r="J1706" s="1187">
        <f t="shared" si="360"/>
        <v>74.545454545454547</v>
      </c>
      <c r="K1706" s="1059">
        <f t="shared" si="362"/>
        <v>165</v>
      </c>
      <c r="L1706" s="1059">
        <f t="shared" si="362"/>
        <v>136</v>
      </c>
      <c r="M1706" s="1187">
        <f t="shared" si="361"/>
        <v>82.424242424242422</v>
      </c>
    </row>
    <row r="1707" spans="1:13" ht="15">
      <c r="A1707" s="79"/>
      <c r="C1707" s="925" t="s">
        <v>1922</v>
      </c>
      <c r="D1707" s="940" t="s">
        <v>3919</v>
      </c>
      <c r="E1707" s="1030"/>
      <c r="F1707" s="1030"/>
      <c r="G1707" s="1182" t="e">
        <f t="shared" si="359"/>
        <v>#DIV/0!</v>
      </c>
      <c r="H1707" s="1065"/>
      <c r="I1707" s="1065"/>
      <c r="J1707" s="1182" t="e">
        <f t="shared" si="360"/>
        <v>#DIV/0!</v>
      </c>
      <c r="K1707" s="1027">
        <f t="shared" ref="K1707:K1738" si="363">E1707+H1707</f>
        <v>0</v>
      </c>
      <c r="L1707" s="1027">
        <f t="shared" ref="L1707:L1738" si="364">F1707+I1707</f>
        <v>0</v>
      </c>
      <c r="M1707" s="1187" t="e">
        <f t="shared" si="361"/>
        <v>#DIV/0!</v>
      </c>
    </row>
    <row r="1708" spans="1:13" ht="26.25">
      <c r="A1708" s="79"/>
      <c r="C1708" s="925" t="s">
        <v>2383</v>
      </c>
      <c r="D1708" s="963" t="s">
        <v>4383</v>
      </c>
      <c r="E1708" s="1030"/>
      <c r="F1708" s="1030"/>
      <c r="G1708" s="1182" t="e">
        <f t="shared" si="359"/>
        <v>#DIV/0!</v>
      </c>
      <c r="H1708" s="1065"/>
      <c r="I1708" s="1065"/>
      <c r="J1708" s="1182" t="e">
        <f t="shared" si="360"/>
        <v>#DIV/0!</v>
      </c>
      <c r="K1708" s="1027">
        <f t="shared" si="363"/>
        <v>0</v>
      </c>
      <c r="L1708" s="1027">
        <f t="shared" si="364"/>
        <v>0</v>
      </c>
      <c r="M1708" s="1187" t="e">
        <f t="shared" si="361"/>
        <v>#DIV/0!</v>
      </c>
    </row>
    <row r="1709" spans="1:13" ht="15">
      <c r="A1709" s="79"/>
      <c r="C1709" s="925" t="s">
        <v>1909</v>
      </c>
      <c r="D1709" s="938" t="s">
        <v>3907</v>
      </c>
      <c r="E1709" s="1030"/>
      <c r="F1709" s="1030"/>
      <c r="G1709" s="1182" t="e">
        <f t="shared" si="359"/>
        <v>#DIV/0!</v>
      </c>
      <c r="H1709" s="1065"/>
      <c r="I1709" s="1065"/>
      <c r="J1709" s="1182" t="e">
        <f t="shared" si="360"/>
        <v>#DIV/0!</v>
      </c>
      <c r="K1709" s="1027">
        <f t="shared" si="363"/>
        <v>0</v>
      </c>
      <c r="L1709" s="1027">
        <f t="shared" si="364"/>
        <v>0</v>
      </c>
      <c r="M1709" s="1187" t="e">
        <f t="shared" si="361"/>
        <v>#DIV/0!</v>
      </c>
    </row>
    <row r="1710" spans="1:13" ht="15">
      <c r="A1710" s="79"/>
      <c r="C1710" s="925" t="s">
        <v>2521</v>
      </c>
      <c r="D1710" s="963" t="s">
        <v>4514</v>
      </c>
      <c r="E1710" s="1030"/>
      <c r="F1710" s="1030">
        <v>1</v>
      </c>
      <c r="G1710" s="1182" t="e">
        <f t="shared" si="359"/>
        <v>#DIV/0!</v>
      </c>
      <c r="H1710" s="1065"/>
      <c r="I1710" s="1065"/>
      <c r="J1710" s="1182" t="e">
        <f t="shared" si="360"/>
        <v>#DIV/0!</v>
      </c>
      <c r="K1710" s="1027">
        <f t="shared" si="363"/>
        <v>0</v>
      </c>
      <c r="L1710" s="1027">
        <f t="shared" si="364"/>
        <v>1</v>
      </c>
      <c r="M1710" s="1187" t="e">
        <f t="shared" si="361"/>
        <v>#DIV/0!</v>
      </c>
    </row>
    <row r="1711" spans="1:13" ht="15">
      <c r="A1711" s="79"/>
      <c r="C1711" s="925" t="s">
        <v>2251</v>
      </c>
      <c r="D1711" s="963" t="s">
        <v>4259</v>
      </c>
      <c r="E1711" s="1030"/>
      <c r="F1711" s="1030">
        <v>1</v>
      </c>
      <c r="G1711" s="1182" t="e">
        <f t="shared" si="359"/>
        <v>#DIV/0!</v>
      </c>
      <c r="H1711" s="1065"/>
      <c r="I1711" s="1065"/>
      <c r="J1711" s="1182" t="e">
        <f t="shared" si="360"/>
        <v>#DIV/0!</v>
      </c>
      <c r="K1711" s="1027">
        <f t="shared" si="363"/>
        <v>0</v>
      </c>
      <c r="L1711" s="1027">
        <f t="shared" si="364"/>
        <v>1</v>
      </c>
      <c r="M1711" s="1187" t="e">
        <f t="shared" si="361"/>
        <v>#DIV/0!</v>
      </c>
    </row>
    <row r="1712" spans="1:13" ht="15">
      <c r="A1712" s="79"/>
      <c r="C1712" s="925" t="s">
        <v>2522</v>
      </c>
      <c r="D1712" s="963" t="s">
        <v>4515</v>
      </c>
      <c r="E1712" s="1065"/>
      <c r="F1712" s="1065"/>
      <c r="G1712" s="1182" t="e">
        <f t="shared" si="359"/>
        <v>#DIV/0!</v>
      </c>
      <c r="H1712" s="1030">
        <v>80</v>
      </c>
      <c r="I1712" s="1030">
        <v>44</v>
      </c>
      <c r="J1712" s="1182">
        <f t="shared" si="360"/>
        <v>55.000000000000007</v>
      </c>
      <c r="K1712" s="1027">
        <f t="shared" si="363"/>
        <v>80</v>
      </c>
      <c r="L1712" s="1027">
        <f t="shared" si="364"/>
        <v>44</v>
      </c>
      <c r="M1712" s="1187">
        <f t="shared" si="361"/>
        <v>55.000000000000007</v>
      </c>
    </row>
    <row r="1713" spans="1:13" ht="15">
      <c r="A1713" s="79"/>
      <c r="C1713" s="925" t="s">
        <v>2523</v>
      </c>
      <c r="D1713" s="88" t="s">
        <v>4516</v>
      </c>
      <c r="E1713" s="1062"/>
      <c r="F1713" s="1062"/>
      <c r="G1713" s="1182" t="e">
        <f t="shared" si="359"/>
        <v>#DIV/0!</v>
      </c>
      <c r="H1713" s="1060"/>
      <c r="I1713" s="1060"/>
      <c r="J1713" s="1182" t="e">
        <f t="shared" si="360"/>
        <v>#DIV/0!</v>
      </c>
      <c r="K1713" s="1027">
        <f t="shared" si="363"/>
        <v>0</v>
      </c>
      <c r="L1713" s="1027">
        <f t="shared" si="364"/>
        <v>0</v>
      </c>
      <c r="M1713" s="1187" t="e">
        <f t="shared" si="361"/>
        <v>#DIV/0!</v>
      </c>
    </row>
    <row r="1714" spans="1:13" ht="15">
      <c r="A1714" s="79"/>
      <c r="C1714" s="925" t="s">
        <v>2524</v>
      </c>
      <c r="D1714" s="88" t="s">
        <v>4517</v>
      </c>
      <c r="E1714" s="1062"/>
      <c r="F1714" s="1062"/>
      <c r="G1714" s="1182" t="e">
        <f t="shared" si="359"/>
        <v>#DIV/0!</v>
      </c>
      <c r="H1714" s="1060"/>
      <c r="I1714" s="1060"/>
      <c r="J1714" s="1182" t="e">
        <f t="shared" si="360"/>
        <v>#DIV/0!</v>
      </c>
      <c r="K1714" s="1027">
        <f t="shared" si="363"/>
        <v>0</v>
      </c>
      <c r="L1714" s="1027">
        <f t="shared" si="364"/>
        <v>0</v>
      </c>
      <c r="M1714" s="1187" t="e">
        <f t="shared" si="361"/>
        <v>#DIV/0!</v>
      </c>
    </row>
    <row r="1715" spans="1:13" ht="15">
      <c r="A1715" s="79"/>
      <c r="C1715" s="925" t="s">
        <v>2525</v>
      </c>
      <c r="D1715" s="88" t="s">
        <v>4518</v>
      </c>
      <c r="E1715" s="1062"/>
      <c r="F1715" s="1062"/>
      <c r="G1715" s="1182" t="e">
        <f t="shared" si="359"/>
        <v>#DIV/0!</v>
      </c>
      <c r="H1715" s="1060">
        <v>3</v>
      </c>
      <c r="I1715" s="1060">
        <v>2</v>
      </c>
      <c r="J1715" s="1182">
        <f t="shared" si="360"/>
        <v>66.666666666666657</v>
      </c>
      <c r="K1715" s="1027">
        <f t="shared" si="363"/>
        <v>3</v>
      </c>
      <c r="L1715" s="1027">
        <f t="shared" si="364"/>
        <v>2</v>
      </c>
      <c r="M1715" s="1187">
        <f t="shared" si="361"/>
        <v>66.666666666666657</v>
      </c>
    </row>
    <row r="1716" spans="1:13" ht="15">
      <c r="A1716" s="79"/>
      <c r="C1716" s="925" t="s">
        <v>2526</v>
      </c>
      <c r="D1716" s="88" t="s">
        <v>4519</v>
      </c>
      <c r="E1716" s="1062"/>
      <c r="F1716" s="1062"/>
      <c r="G1716" s="1182" t="e">
        <f t="shared" si="359"/>
        <v>#DIV/0!</v>
      </c>
      <c r="H1716" s="1060">
        <v>1</v>
      </c>
      <c r="I1716" s="1060">
        <v>1</v>
      </c>
      <c r="J1716" s="1182">
        <f t="shared" si="360"/>
        <v>100</v>
      </c>
      <c r="K1716" s="1027">
        <f t="shared" si="363"/>
        <v>1</v>
      </c>
      <c r="L1716" s="1027">
        <f t="shared" si="364"/>
        <v>1</v>
      </c>
      <c r="M1716" s="1187">
        <f t="shared" si="361"/>
        <v>100</v>
      </c>
    </row>
    <row r="1717" spans="1:13" ht="15">
      <c r="A1717" s="79"/>
      <c r="C1717" s="987" t="s">
        <v>2527</v>
      </c>
      <c r="D1717" s="947" t="s">
        <v>5297</v>
      </c>
      <c r="E1717" s="1062"/>
      <c r="F1717" s="1062"/>
      <c r="G1717" s="1182" t="e">
        <f t="shared" si="359"/>
        <v>#DIV/0!</v>
      </c>
      <c r="H1717" s="1060">
        <v>56</v>
      </c>
      <c r="I1717" s="1060">
        <v>44</v>
      </c>
      <c r="J1717" s="1182">
        <f t="shared" si="360"/>
        <v>78.571428571428569</v>
      </c>
      <c r="K1717" s="1027">
        <f t="shared" si="363"/>
        <v>56</v>
      </c>
      <c r="L1717" s="1027">
        <f t="shared" si="364"/>
        <v>44</v>
      </c>
      <c r="M1717" s="1187">
        <f t="shared" si="361"/>
        <v>78.571428571428569</v>
      </c>
    </row>
    <row r="1718" spans="1:13" ht="15">
      <c r="A1718" s="79"/>
      <c r="C1718" s="925" t="s">
        <v>2528</v>
      </c>
      <c r="D1718" s="88" t="s">
        <v>4520</v>
      </c>
      <c r="E1718" s="1062"/>
      <c r="F1718" s="1062"/>
      <c r="G1718" s="1182" t="e">
        <f t="shared" si="359"/>
        <v>#DIV/0!</v>
      </c>
      <c r="H1718" s="1060">
        <v>18</v>
      </c>
      <c r="I1718" s="1060">
        <v>19</v>
      </c>
      <c r="J1718" s="1182">
        <f t="shared" si="360"/>
        <v>105.55555555555556</v>
      </c>
      <c r="K1718" s="1027">
        <f t="shared" si="363"/>
        <v>18</v>
      </c>
      <c r="L1718" s="1027">
        <f t="shared" si="364"/>
        <v>19</v>
      </c>
      <c r="M1718" s="1187">
        <f t="shared" si="361"/>
        <v>105.55555555555556</v>
      </c>
    </row>
    <row r="1719" spans="1:13" ht="15">
      <c r="A1719" s="79"/>
      <c r="C1719" s="925" t="s">
        <v>2529</v>
      </c>
      <c r="D1719" s="88" t="s">
        <v>4521</v>
      </c>
      <c r="E1719" s="1062"/>
      <c r="F1719" s="1062"/>
      <c r="G1719" s="1182" t="e">
        <f t="shared" si="359"/>
        <v>#DIV/0!</v>
      </c>
      <c r="H1719" s="1060"/>
      <c r="I1719" s="1060">
        <v>6</v>
      </c>
      <c r="J1719" s="1182" t="e">
        <f t="shared" si="360"/>
        <v>#DIV/0!</v>
      </c>
      <c r="K1719" s="1027">
        <f t="shared" si="363"/>
        <v>0</v>
      </c>
      <c r="L1719" s="1027">
        <f t="shared" si="364"/>
        <v>6</v>
      </c>
      <c r="M1719" s="1187" t="e">
        <f t="shared" si="361"/>
        <v>#DIV/0!</v>
      </c>
    </row>
    <row r="1720" spans="1:13" ht="15">
      <c r="A1720" s="79"/>
      <c r="C1720" s="925" t="s">
        <v>2530</v>
      </c>
      <c r="D1720" s="88" t="s">
        <v>5298</v>
      </c>
      <c r="E1720" s="1062"/>
      <c r="F1720" s="1062"/>
      <c r="G1720" s="1182" t="e">
        <f t="shared" si="359"/>
        <v>#DIV/0!</v>
      </c>
      <c r="H1720" s="1060">
        <v>1</v>
      </c>
      <c r="I1720" s="1060">
        <v>1</v>
      </c>
      <c r="J1720" s="1182">
        <f t="shared" si="360"/>
        <v>100</v>
      </c>
      <c r="K1720" s="1027">
        <f t="shared" si="363"/>
        <v>1</v>
      </c>
      <c r="L1720" s="1027">
        <f t="shared" si="364"/>
        <v>1</v>
      </c>
      <c r="M1720" s="1187">
        <f t="shared" si="361"/>
        <v>100</v>
      </c>
    </row>
    <row r="1721" spans="1:13" ht="15">
      <c r="A1721" s="79"/>
      <c r="C1721" s="925" t="s">
        <v>2258</v>
      </c>
      <c r="D1721" s="88" t="s">
        <v>4266</v>
      </c>
      <c r="E1721" s="1060"/>
      <c r="F1721" s="1060"/>
      <c r="G1721" s="1182" t="e">
        <f t="shared" si="359"/>
        <v>#DIV/0!</v>
      </c>
      <c r="H1721" s="1062"/>
      <c r="I1721" s="1062"/>
      <c r="J1721" s="1182" t="e">
        <f t="shared" si="360"/>
        <v>#DIV/0!</v>
      </c>
      <c r="K1721" s="1027">
        <f t="shared" si="363"/>
        <v>0</v>
      </c>
      <c r="L1721" s="1027">
        <f t="shared" si="364"/>
        <v>0</v>
      </c>
      <c r="M1721" s="1187" t="e">
        <f t="shared" si="361"/>
        <v>#DIV/0!</v>
      </c>
    </row>
    <row r="1722" spans="1:13" ht="15">
      <c r="A1722" s="79"/>
      <c r="C1722" s="925" t="s">
        <v>2395</v>
      </c>
      <c r="D1722" s="963" t="s">
        <v>5293</v>
      </c>
      <c r="E1722" s="1060"/>
      <c r="F1722" s="1060"/>
      <c r="G1722" s="1182" t="e">
        <f t="shared" si="359"/>
        <v>#DIV/0!</v>
      </c>
      <c r="H1722" s="1062"/>
      <c r="I1722" s="1062"/>
      <c r="J1722" s="1182" t="e">
        <f t="shared" si="360"/>
        <v>#DIV/0!</v>
      </c>
      <c r="K1722" s="1027">
        <f t="shared" si="363"/>
        <v>0</v>
      </c>
      <c r="L1722" s="1027">
        <f t="shared" si="364"/>
        <v>0</v>
      </c>
      <c r="M1722" s="1187" t="e">
        <f t="shared" si="361"/>
        <v>#DIV/0!</v>
      </c>
    </row>
    <row r="1723" spans="1:13" ht="15">
      <c r="A1723" s="79"/>
      <c r="C1723" s="925" t="s">
        <v>1849</v>
      </c>
      <c r="D1723" s="948" t="s">
        <v>3846</v>
      </c>
      <c r="E1723" s="1060"/>
      <c r="F1723" s="1060"/>
      <c r="G1723" s="1182" t="e">
        <f t="shared" si="359"/>
        <v>#DIV/0!</v>
      </c>
      <c r="H1723" s="1062"/>
      <c r="I1723" s="1062"/>
      <c r="J1723" s="1182" t="e">
        <f t="shared" si="360"/>
        <v>#DIV/0!</v>
      </c>
      <c r="K1723" s="1027">
        <f t="shared" si="363"/>
        <v>0</v>
      </c>
      <c r="L1723" s="1027">
        <f t="shared" si="364"/>
        <v>0</v>
      </c>
      <c r="M1723" s="1187" t="e">
        <f t="shared" si="361"/>
        <v>#DIV/0!</v>
      </c>
    </row>
    <row r="1724" spans="1:13" ht="15">
      <c r="A1724" s="79"/>
      <c r="C1724" s="925" t="s">
        <v>2531</v>
      </c>
      <c r="D1724" s="88" t="s">
        <v>4522</v>
      </c>
      <c r="E1724" s="1060"/>
      <c r="F1724" s="1060"/>
      <c r="G1724" s="1182" t="e">
        <f t="shared" si="359"/>
        <v>#DIV/0!</v>
      </c>
      <c r="H1724" s="1062"/>
      <c r="I1724" s="1062"/>
      <c r="J1724" s="1182" t="e">
        <f t="shared" si="360"/>
        <v>#DIV/0!</v>
      </c>
      <c r="K1724" s="1027">
        <f t="shared" si="363"/>
        <v>0</v>
      </c>
      <c r="L1724" s="1027">
        <f t="shared" si="364"/>
        <v>0</v>
      </c>
      <c r="M1724" s="1187" t="e">
        <f t="shared" si="361"/>
        <v>#DIV/0!</v>
      </c>
    </row>
    <row r="1725" spans="1:13" ht="26.25">
      <c r="A1725" s="79"/>
      <c r="C1725" s="925" t="s">
        <v>2532</v>
      </c>
      <c r="D1725" s="88" t="s">
        <v>4523</v>
      </c>
      <c r="E1725" s="1062"/>
      <c r="F1725" s="1062"/>
      <c r="G1725" s="1182" t="e">
        <f t="shared" si="359"/>
        <v>#DIV/0!</v>
      </c>
      <c r="H1725" s="1096"/>
      <c r="I1725" s="1096"/>
      <c r="J1725" s="1182" t="e">
        <f t="shared" si="360"/>
        <v>#DIV/0!</v>
      </c>
      <c r="K1725" s="1027">
        <f t="shared" si="363"/>
        <v>0</v>
      </c>
      <c r="L1725" s="1027">
        <f t="shared" si="364"/>
        <v>0</v>
      </c>
      <c r="M1725" s="1187" t="e">
        <f t="shared" si="361"/>
        <v>#DIV/0!</v>
      </c>
    </row>
    <row r="1726" spans="1:13" ht="15">
      <c r="A1726" s="79"/>
      <c r="C1726" s="925" t="s">
        <v>2211</v>
      </c>
      <c r="D1726" s="88" t="s">
        <v>4220</v>
      </c>
      <c r="E1726" s="1060"/>
      <c r="F1726" s="1060"/>
      <c r="G1726" s="1182" t="e">
        <f t="shared" si="359"/>
        <v>#DIV/0!</v>
      </c>
      <c r="H1726" s="1062"/>
      <c r="I1726" s="1062"/>
      <c r="J1726" s="1182" t="e">
        <f t="shared" si="360"/>
        <v>#DIV/0!</v>
      </c>
      <c r="K1726" s="1027">
        <f t="shared" si="363"/>
        <v>0</v>
      </c>
      <c r="L1726" s="1027">
        <f t="shared" si="364"/>
        <v>0</v>
      </c>
      <c r="M1726" s="1187" t="e">
        <f t="shared" si="361"/>
        <v>#DIV/0!</v>
      </c>
    </row>
    <row r="1727" spans="1:13" ht="15">
      <c r="A1727" s="79"/>
      <c r="C1727" s="925" t="s">
        <v>2511</v>
      </c>
      <c r="D1727" s="958" t="s">
        <v>4505</v>
      </c>
      <c r="E1727" s="1060"/>
      <c r="F1727" s="1060"/>
      <c r="G1727" s="1182" t="e">
        <f t="shared" si="359"/>
        <v>#DIV/0!</v>
      </c>
      <c r="H1727" s="1062"/>
      <c r="I1727" s="1062"/>
      <c r="J1727" s="1182" t="e">
        <f t="shared" si="360"/>
        <v>#DIV/0!</v>
      </c>
      <c r="K1727" s="1027">
        <f t="shared" si="363"/>
        <v>0</v>
      </c>
      <c r="L1727" s="1027">
        <f t="shared" si="364"/>
        <v>0</v>
      </c>
      <c r="M1727" s="1187" t="e">
        <f t="shared" si="361"/>
        <v>#DIV/0!</v>
      </c>
    </row>
    <row r="1728" spans="1:13" ht="15">
      <c r="A1728" s="79"/>
      <c r="C1728" s="925" t="s">
        <v>2398</v>
      </c>
      <c r="D1728" s="88" t="s">
        <v>4396</v>
      </c>
      <c r="E1728" s="1060"/>
      <c r="F1728" s="1060"/>
      <c r="G1728" s="1182" t="e">
        <f t="shared" si="359"/>
        <v>#DIV/0!</v>
      </c>
      <c r="H1728" s="1030"/>
      <c r="I1728" s="1030"/>
      <c r="J1728" s="1182" t="e">
        <f t="shared" si="360"/>
        <v>#DIV/0!</v>
      </c>
      <c r="K1728" s="1027">
        <f t="shared" si="363"/>
        <v>0</v>
      </c>
      <c r="L1728" s="1027">
        <f t="shared" si="364"/>
        <v>0</v>
      </c>
      <c r="M1728" s="1187" t="e">
        <f t="shared" si="361"/>
        <v>#DIV/0!</v>
      </c>
    </row>
    <row r="1729" spans="1:13" ht="15">
      <c r="A1729" s="79"/>
      <c r="C1729" s="925" t="s">
        <v>2401</v>
      </c>
      <c r="D1729" s="88" t="s">
        <v>4399</v>
      </c>
      <c r="E1729" s="1060"/>
      <c r="F1729" s="1060"/>
      <c r="G1729" s="1182" t="e">
        <f t="shared" si="359"/>
        <v>#DIV/0!</v>
      </c>
      <c r="H1729" s="1062"/>
      <c r="I1729" s="1062"/>
      <c r="J1729" s="1182" t="e">
        <f t="shared" si="360"/>
        <v>#DIV/0!</v>
      </c>
      <c r="K1729" s="1027">
        <f t="shared" si="363"/>
        <v>0</v>
      </c>
      <c r="L1729" s="1027">
        <f t="shared" si="364"/>
        <v>0</v>
      </c>
      <c r="M1729" s="1187" t="e">
        <f t="shared" si="361"/>
        <v>#DIV/0!</v>
      </c>
    </row>
    <row r="1730" spans="1:13" ht="15">
      <c r="A1730" s="79"/>
      <c r="C1730" s="925" t="s">
        <v>2533</v>
      </c>
      <c r="D1730" s="88" t="s">
        <v>4524</v>
      </c>
      <c r="E1730" s="1060"/>
      <c r="F1730" s="1060"/>
      <c r="G1730" s="1182" t="e">
        <f t="shared" si="359"/>
        <v>#DIV/0!</v>
      </c>
      <c r="H1730" s="1062"/>
      <c r="I1730" s="1062">
        <v>1</v>
      </c>
      <c r="J1730" s="1182" t="e">
        <f t="shared" si="360"/>
        <v>#DIV/0!</v>
      </c>
      <c r="K1730" s="1027">
        <f t="shared" si="363"/>
        <v>0</v>
      </c>
      <c r="L1730" s="1027">
        <f t="shared" si="364"/>
        <v>1</v>
      </c>
      <c r="M1730" s="1187" t="e">
        <f t="shared" si="361"/>
        <v>#DIV/0!</v>
      </c>
    </row>
    <row r="1731" spans="1:13" ht="15">
      <c r="A1731" s="79"/>
      <c r="C1731" s="925" t="s">
        <v>2534</v>
      </c>
      <c r="D1731" s="88" t="s">
        <v>4525</v>
      </c>
      <c r="E1731" s="1060"/>
      <c r="F1731" s="1060"/>
      <c r="G1731" s="1182" t="e">
        <f t="shared" si="359"/>
        <v>#DIV/0!</v>
      </c>
      <c r="H1731" s="1062"/>
      <c r="I1731" s="1062"/>
      <c r="J1731" s="1182" t="e">
        <f t="shared" si="360"/>
        <v>#DIV/0!</v>
      </c>
      <c r="K1731" s="1027">
        <f t="shared" si="363"/>
        <v>0</v>
      </c>
      <c r="L1731" s="1027">
        <f t="shared" si="364"/>
        <v>0</v>
      </c>
      <c r="M1731" s="1187" t="e">
        <f t="shared" si="361"/>
        <v>#DIV/0!</v>
      </c>
    </row>
    <row r="1732" spans="1:13" ht="15">
      <c r="A1732" s="79"/>
      <c r="C1732" s="925" t="s">
        <v>2403</v>
      </c>
      <c r="D1732" s="962" t="s">
        <v>4401</v>
      </c>
      <c r="E1732" s="1060"/>
      <c r="F1732" s="1060"/>
      <c r="G1732" s="1182" t="e">
        <f t="shared" si="359"/>
        <v>#DIV/0!</v>
      </c>
      <c r="H1732" s="1062"/>
      <c r="I1732" s="1062"/>
      <c r="J1732" s="1182" t="e">
        <f t="shared" si="360"/>
        <v>#DIV/0!</v>
      </c>
      <c r="K1732" s="1027">
        <f t="shared" si="363"/>
        <v>0</v>
      </c>
      <c r="L1732" s="1027">
        <f t="shared" si="364"/>
        <v>0</v>
      </c>
      <c r="M1732" s="1187" t="e">
        <f t="shared" si="361"/>
        <v>#DIV/0!</v>
      </c>
    </row>
    <row r="1733" spans="1:13" ht="15">
      <c r="A1733" s="79"/>
      <c r="C1733" s="925" t="s">
        <v>2535</v>
      </c>
      <c r="D1733" s="88" t="s">
        <v>4526</v>
      </c>
      <c r="E1733" s="1062"/>
      <c r="F1733" s="1062"/>
      <c r="G1733" s="1182" t="e">
        <f t="shared" si="359"/>
        <v>#DIV/0!</v>
      </c>
      <c r="H1733" s="1030"/>
      <c r="I1733" s="1030"/>
      <c r="J1733" s="1182" t="e">
        <f t="shared" si="360"/>
        <v>#DIV/0!</v>
      </c>
      <c r="K1733" s="1027">
        <f t="shared" si="363"/>
        <v>0</v>
      </c>
      <c r="L1733" s="1027">
        <f t="shared" si="364"/>
        <v>0</v>
      </c>
      <c r="M1733" s="1187" t="e">
        <f t="shared" si="361"/>
        <v>#DIV/0!</v>
      </c>
    </row>
    <row r="1734" spans="1:13" ht="15">
      <c r="A1734" s="79"/>
      <c r="C1734" s="925" t="s">
        <v>2536</v>
      </c>
      <c r="D1734" s="88" t="s">
        <v>4527</v>
      </c>
      <c r="E1734" s="1062"/>
      <c r="F1734" s="1062"/>
      <c r="G1734" s="1182" t="e">
        <f t="shared" si="359"/>
        <v>#DIV/0!</v>
      </c>
      <c r="H1734" s="1030"/>
      <c r="I1734" s="1030"/>
      <c r="J1734" s="1182" t="e">
        <f t="shared" si="360"/>
        <v>#DIV/0!</v>
      </c>
      <c r="K1734" s="1027">
        <f t="shared" si="363"/>
        <v>0</v>
      </c>
      <c r="L1734" s="1027">
        <f t="shared" si="364"/>
        <v>0</v>
      </c>
      <c r="M1734" s="1187" t="e">
        <f t="shared" si="361"/>
        <v>#DIV/0!</v>
      </c>
    </row>
    <row r="1735" spans="1:13" ht="15">
      <c r="A1735" s="79"/>
      <c r="C1735" s="925" t="s">
        <v>2537</v>
      </c>
      <c r="D1735" s="88" t="s">
        <v>4528</v>
      </c>
      <c r="E1735" s="1062"/>
      <c r="F1735" s="1062"/>
      <c r="G1735" s="1182" t="e">
        <f t="shared" si="359"/>
        <v>#DIV/0!</v>
      </c>
      <c r="H1735" s="1030"/>
      <c r="I1735" s="1030"/>
      <c r="J1735" s="1182" t="e">
        <f t="shared" si="360"/>
        <v>#DIV/0!</v>
      </c>
      <c r="K1735" s="1027">
        <f t="shared" si="363"/>
        <v>0</v>
      </c>
      <c r="L1735" s="1027">
        <f t="shared" si="364"/>
        <v>0</v>
      </c>
      <c r="M1735" s="1187" t="e">
        <f t="shared" si="361"/>
        <v>#DIV/0!</v>
      </c>
    </row>
    <row r="1736" spans="1:13" ht="15">
      <c r="A1736" s="79"/>
      <c r="C1736" s="925" t="s">
        <v>2538</v>
      </c>
      <c r="D1736" s="88" t="s">
        <v>4529</v>
      </c>
      <c r="E1736" s="1062"/>
      <c r="F1736" s="1062"/>
      <c r="G1736" s="1182" t="e">
        <f t="shared" si="359"/>
        <v>#DIV/0!</v>
      </c>
      <c r="H1736" s="1030"/>
      <c r="I1736" s="1030"/>
      <c r="J1736" s="1182" t="e">
        <f t="shared" si="360"/>
        <v>#DIV/0!</v>
      </c>
      <c r="K1736" s="1027">
        <f t="shared" si="363"/>
        <v>0</v>
      </c>
      <c r="L1736" s="1027">
        <f t="shared" si="364"/>
        <v>0</v>
      </c>
      <c r="M1736" s="1187" t="e">
        <f t="shared" si="361"/>
        <v>#DIV/0!</v>
      </c>
    </row>
    <row r="1737" spans="1:13" ht="15">
      <c r="A1737" s="79"/>
      <c r="C1737" s="925" t="s">
        <v>2539</v>
      </c>
      <c r="D1737" s="88" t="s">
        <v>4530</v>
      </c>
      <c r="E1737" s="1062"/>
      <c r="F1737" s="1062"/>
      <c r="G1737" s="1182" t="e">
        <f t="shared" si="359"/>
        <v>#DIV/0!</v>
      </c>
      <c r="H1737" s="1030"/>
      <c r="I1737" s="1030"/>
      <c r="J1737" s="1182" t="e">
        <f t="shared" si="360"/>
        <v>#DIV/0!</v>
      </c>
      <c r="K1737" s="1027">
        <f t="shared" si="363"/>
        <v>0</v>
      </c>
      <c r="L1737" s="1027">
        <f t="shared" si="364"/>
        <v>0</v>
      </c>
      <c r="M1737" s="1187" t="e">
        <f t="shared" si="361"/>
        <v>#DIV/0!</v>
      </c>
    </row>
    <row r="1738" spans="1:13" ht="26.25">
      <c r="A1738" s="79"/>
      <c r="C1738" s="925" t="s">
        <v>2540</v>
      </c>
      <c r="D1738" s="88" t="s">
        <v>4531</v>
      </c>
      <c r="E1738" s="1062"/>
      <c r="F1738" s="1062"/>
      <c r="G1738" s="1182" t="e">
        <f t="shared" si="359"/>
        <v>#DIV/0!</v>
      </c>
      <c r="H1738" s="1030"/>
      <c r="I1738" s="1030"/>
      <c r="J1738" s="1182" t="e">
        <f t="shared" si="360"/>
        <v>#DIV/0!</v>
      </c>
      <c r="K1738" s="1027">
        <f t="shared" si="363"/>
        <v>0</v>
      </c>
      <c r="L1738" s="1027">
        <f t="shared" si="364"/>
        <v>0</v>
      </c>
      <c r="M1738" s="1187" t="e">
        <f t="shared" si="361"/>
        <v>#DIV/0!</v>
      </c>
    </row>
    <row r="1739" spans="1:13" ht="15">
      <c r="A1739" s="79"/>
      <c r="C1739" s="925" t="s">
        <v>2541</v>
      </c>
      <c r="D1739" s="88" t="s">
        <v>4532</v>
      </c>
      <c r="E1739" s="1062"/>
      <c r="F1739" s="1062"/>
      <c r="G1739" s="1182" t="e">
        <f t="shared" si="359"/>
        <v>#DIV/0!</v>
      </c>
      <c r="H1739" s="1030"/>
      <c r="I1739" s="1030"/>
      <c r="J1739" s="1182" t="e">
        <f t="shared" si="360"/>
        <v>#DIV/0!</v>
      </c>
      <c r="K1739" s="1027">
        <f t="shared" ref="K1739:K1768" si="365">E1739+H1739</f>
        <v>0</v>
      </c>
      <c r="L1739" s="1027">
        <f t="shared" ref="L1739:L1768" si="366">F1739+I1739</f>
        <v>0</v>
      </c>
      <c r="M1739" s="1187" t="e">
        <f t="shared" si="361"/>
        <v>#DIV/0!</v>
      </c>
    </row>
    <row r="1740" spans="1:13" ht="15">
      <c r="A1740" s="79"/>
      <c r="C1740" s="925" t="s">
        <v>2542</v>
      </c>
      <c r="D1740" s="88" t="s">
        <v>4533</v>
      </c>
      <c r="E1740" s="1062"/>
      <c r="F1740" s="1062"/>
      <c r="G1740" s="1182" t="e">
        <f t="shared" si="359"/>
        <v>#DIV/0!</v>
      </c>
      <c r="H1740" s="1030"/>
      <c r="I1740" s="1030"/>
      <c r="J1740" s="1182" t="e">
        <f t="shared" si="360"/>
        <v>#DIV/0!</v>
      </c>
      <c r="K1740" s="1027">
        <f t="shared" si="365"/>
        <v>0</v>
      </c>
      <c r="L1740" s="1027">
        <f t="shared" si="366"/>
        <v>0</v>
      </c>
      <c r="M1740" s="1187" t="e">
        <f t="shared" si="361"/>
        <v>#DIV/0!</v>
      </c>
    </row>
    <row r="1741" spans="1:13" ht="15">
      <c r="A1741" s="79"/>
      <c r="C1741" s="925" t="s">
        <v>2531</v>
      </c>
      <c r="D1741" s="88" t="s">
        <v>4522</v>
      </c>
      <c r="E1741" s="1096"/>
      <c r="F1741" s="1096"/>
      <c r="G1741" s="1182" t="e">
        <f t="shared" si="359"/>
        <v>#DIV/0!</v>
      </c>
      <c r="H1741" s="1062"/>
      <c r="I1741" s="1062"/>
      <c r="J1741" s="1182" t="e">
        <f t="shared" si="360"/>
        <v>#DIV/0!</v>
      </c>
      <c r="K1741" s="1027">
        <f t="shared" si="365"/>
        <v>0</v>
      </c>
      <c r="L1741" s="1027">
        <f t="shared" si="366"/>
        <v>0</v>
      </c>
      <c r="M1741" s="1187" t="e">
        <f t="shared" si="361"/>
        <v>#DIV/0!</v>
      </c>
    </row>
    <row r="1742" spans="1:13" ht="15">
      <c r="A1742" s="79"/>
      <c r="C1742" s="925" t="s">
        <v>2543</v>
      </c>
      <c r="D1742" s="88" t="s">
        <v>4534</v>
      </c>
      <c r="E1742" s="1096"/>
      <c r="F1742" s="1096"/>
      <c r="G1742" s="1182" t="e">
        <f t="shared" si="359"/>
        <v>#DIV/0!</v>
      </c>
      <c r="H1742" s="1062"/>
      <c r="I1742" s="1062"/>
      <c r="J1742" s="1182" t="e">
        <f t="shared" si="360"/>
        <v>#DIV/0!</v>
      </c>
      <c r="K1742" s="1027">
        <f t="shared" si="365"/>
        <v>0</v>
      </c>
      <c r="L1742" s="1027">
        <f t="shared" si="366"/>
        <v>0</v>
      </c>
      <c r="M1742" s="1187" t="e">
        <f t="shared" si="361"/>
        <v>#DIV/0!</v>
      </c>
    </row>
    <row r="1743" spans="1:13" ht="15">
      <c r="A1743" s="79"/>
      <c r="C1743" s="925" t="s">
        <v>2544</v>
      </c>
      <c r="D1743" s="88" t="s">
        <v>4535</v>
      </c>
      <c r="E1743" s="1062"/>
      <c r="F1743" s="1062"/>
      <c r="G1743" s="1182" t="e">
        <f t="shared" si="359"/>
        <v>#DIV/0!</v>
      </c>
      <c r="H1743" s="1030"/>
      <c r="I1743" s="1030"/>
      <c r="J1743" s="1182" t="e">
        <f t="shared" si="360"/>
        <v>#DIV/0!</v>
      </c>
      <c r="K1743" s="1027">
        <f t="shared" si="365"/>
        <v>0</v>
      </c>
      <c r="L1743" s="1027">
        <f t="shared" si="366"/>
        <v>0</v>
      </c>
      <c r="M1743" s="1187" t="e">
        <f t="shared" si="361"/>
        <v>#DIV/0!</v>
      </c>
    </row>
    <row r="1744" spans="1:13" ht="15">
      <c r="A1744" s="79"/>
      <c r="C1744" s="925" t="s">
        <v>2253</v>
      </c>
      <c r="D1744" s="88" t="s">
        <v>4261</v>
      </c>
      <c r="E1744" s="1062"/>
      <c r="F1744" s="1062"/>
      <c r="G1744" s="1182" t="e">
        <f t="shared" si="359"/>
        <v>#DIV/0!</v>
      </c>
      <c r="H1744" s="1030"/>
      <c r="I1744" s="1030"/>
      <c r="J1744" s="1182" t="e">
        <f t="shared" si="360"/>
        <v>#DIV/0!</v>
      </c>
      <c r="K1744" s="1027">
        <f t="shared" si="365"/>
        <v>0</v>
      </c>
      <c r="L1744" s="1027">
        <f t="shared" si="366"/>
        <v>0</v>
      </c>
      <c r="M1744" s="1187" t="e">
        <f t="shared" si="361"/>
        <v>#DIV/0!</v>
      </c>
    </row>
    <row r="1745" spans="1:13" ht="26.25">
      <c r="A1745" s="79"/>
      <c r="C1745" s="925" t="s">
        <v>2545</v>
      </c>
      <c r="D1745" s="88" t="s">
        <v>4536</v>
      </c>
      <c r="E1745" s="1062"/>
      <c r="F1745" s="1062"/>
      <c r="G1745" s="1182" t="e">
        <f t="shared" si="359"/>
        <v>#DIV/0!</v>
      </c>
      <c r="H1745" s="1030"/>
      <c r="I1745" s="1030"/>
      <c r="J1745" s="1182" t="e">
        <f t="shared" si="360"/>
        <v>#DIV/0!</v>
      </c>
      <c r="K1745" s="1027">
        <f t="shared" si="365"/>
        <v>0</v>
      </c>
      <c r="L1745" s="1027">
        <f t="shared" si="366"/>
        <v>0</v>
      </c>
      <c r="M1745" s="1187" t="e">
        <f t="shared" si="361"/>
        <v>#DIV/0!</v>
      </c>
    </row>
    <row r="1746" spans="1:13" ht="26.25">
      <c r="A1746" s="79"/>
      <c r="C1746" s="925" t="s">
        <v>2532</v>
      </c>
      <c r="D1746" s="88" t="s">
        <v>4523</v>
      </c>
      <c r="E1746" s="1096"/>
      <c r="F1746" s="1096"/>
      <c r="G1746" s="1182" t="e">
        <f t="shared" si="359"/>
        <v>#DIV/0!</v>
      </c>
      <c r="H1746" s="1062"/>
      <c r="I1746" s="1062"/>
      <c r="J1746" s="1182" t="e">
        <f t="shared" si="360"/>
        <v>#DIV/0!</v>
      </c>
      <c r="K1746" s="1027">
        <f t="shared" si="365"/>
        <v>0</v>
      </c>
      <c r="L1746" s="1027">
        <f t="shared" si="366"/>
        <v>0</v>
      </c>
      <c r="M1746" s="1187" t="e">
        <f t="shared" si="361"/>
        <v>#DIV/0!</v>
      </c>
    </row>
    <row r="1747" spans="1:13" ht="15">
      <c r="A1747" s="79"/>
      <c r="C1747" s="925" t="s">
        <v>2546</v>
      </c>
      <c r="D1747" s="88" t="s">
        <v>4537</v>
      </c>
      <c r="E1747" s="1062"/>
      <c r="F1747" s="1062"/>
      <c r="G1747" s="1182" t="e">
        <f t="shared" si="359"/>
        <v>#DIV/0!</v>
      </c>
      <c r="H1747" s="1030"/>
      <c r="I1747" s="1030"/>
      <c r="J1747" s="1182" t="e">
        <f t="shared" si="360"/>
        <v>#DIV/0!</v>
      </c>
      <c r="K1747" s="1027">
        <f t="shared" si="365"/>
        <v>0</v>
      </c>
      <c r="L1747" s="1027">
        <f t="shared" si="366"/>
        <v>0</v>
      </c>
      <c r="M1747" s="1187" t="e">
        <f t="shared" si="361"/>
        <v>#DIV/0!</v>
      </c>
    </row>
    <row r="1748" spans="1:13" ht="15">
      <c r="A1748" s="79"/>
      <c r="C1748" s="925" t="s">
        <v>2547</v>
      </c>
      <c r="D1748" s="88" t="s">
        <v>4538</v>
      </c>
      <c r="E1748" s="1096"/>
      <c r="F1748" s="1096"/>
      <c r="G1748" s="1182" t="e">
        <f t="shared" si="359"/>
        <v>#DIV/0!</v>
      </c>
      <c r="H1748" s="1030"/>
      <c r="I1748" s="1030"/>
      <c r="J1748" s="1182" t="e">
        <f t="shared" si="360"/>
        <v>#DIV/0!</v>
      </c>
      <c r="K1748" s="1027">
        <f t="shared" si="365"/>
        <v>0</v>
      </c>
      <c r="L1748" s="1027">
        <f t="shared" si="366"/>
        <v>0</v>
      </c>
      <c r="M1748" s="1187" t="e">
        <f t="shared" si="361"/>
        <v>#DIV/0!</v>
      </c>
    </row>
    <row r="1749" spans="1:13" ht="15">
      <c r="A1749" s="79"/>
      <c r="C1749" s="925" t="s">
        <v>2304</v>
      </c>
      <c r="D1749" s="88" t="s">
        <v>4309</v>
      </c>
      <c r="E1749" s="1096"/>
      <c r="F1749" s="1096"/>
      <c r="G1749" s="1182" t="e">
        <f t="shared" si="359"/>
        <v>#DIV/0!</v>
      </c>
      <c r="H1749" s="1030"/>
      <c r="I1749" s="1030"/>
      <c r="J1749" s="1182" t="e">
        <f t="shared" si="360"/>
        <v>#DIV/0!</v>
      </c>
      <c r="K1749" s="1027">
        <f t="shared" si="365"/>
        <v>0</v>
      </c>
      <c r="L1749" s="1027">
        <f t="shared" si="366"/>
        <v>0</v>
      </c>
      <c r="M1749" s="1187" t="e">
        <f t="shared" si="361"/>
        <v>#DIV/0!</v>
      </c>
    </row>
    <row r="1750" spans="1:13" ht="15">
      <c r="A1750" s="79"/>
      <c r="C1750" s="925" t="s">
        <v>2548</v>
      </c>
      <c r="D1750" s="88" t="s">
        <v>4539</v>
      </c>
      <c r="E1750" s="1096"/>
      <c r="F1750" s="1096"/>
      <c r="G1750" s="1182" t="e">
        <f t="shared" si="359"/>
        <v>#DIV/0!</v>
      </c>
      <c r="H1750" s="1030"/>
      <c r="I1750" s="1030"/>
      <c r="J1750" s="1182" t="e">
        <f t="shared" si="360"/>
        <v>#DIV/0!</v>
      </c>
      <c r="K1750" s="1027">
        <f t="shared" si="365"/>
        <v>0</v>
      </c>
      <c r="L1750" s="1027">
        <f t="shared" si="366"/>
        <v>0</v>
      </c>
      <c r="M1750" s="1187" t="e">
        <f t="shared" si="361"/>
        <v>#DIV/0!</v>
      </c>
    </row>
    <row r="1751" spans="1:13" ht="15">
      <c r="A1751" s="79"/>
      <c r="C1751" s="925" t="s">
        <v>2549</v>
      </c>
      <c r="D1751" s="88" t="s">
        <v>4540</v>
      </c>
      <c r="E1751" s="1096"/>
      <c r="F1751" s="1096"/>
      <c r="G1751" s="1182" t="e">
        <f t="shared" si="359"/>
        <v>#DIV/0!</v>
      </c>
      <c r="H1751" s="1062"/>
      <c r="I1751" s="1062"/>
      <c r="J1751" s="1182" t="e">
        <f t="shared" si="360"/>
        <v>#DIV/0!</v>
      </c>
      <c r="K1751" s="1027">
        <f t="shared" si="365"/>
        <v>0</v>
      </c>
      <c r="L1751" s="1027">
        <f t="shared" si="366"/>
        <v>0</v>
      </c>
      <c r="M1751" s="1187" t="e">
        <f t="shared" si="361"/>
        <v>#DIV/0!</v>
      </c>
    </row>
    <row r="1752" spans="1:13" ht="15">
      <c r="A1752" s="79"/>
      <c r="C1752" s="925" t="s">
        <v>2550</v>
      </c>
      <c r="D1752" s="88" t="s">
        <v>4541</v>
      </c>
      <c r="E1752" s="1096"/>
      <c r="F1752" s="1096"/>
      <c r="G1752" s="1182" t="e">
        <f t="shared" si="359"/>
        <v>#DIV/0!</v>
      </c>
      <c r="H1752" s="1030"/>
      <c r="I1752" s="1030"/>
      <c r="J1752" s="1182" t="e">
        <f t="shared" si="360"/>
        <v>#DIV/0!</v>
      </c>
      <c r="K1752" s="1027">
        <f t="shared" si="365"/>
        <v>0</v>
      </c>
      <c r="L1752" s="1027">
        <f t="shared" si="366"/>
        <v>0</v>
      </c>
      <c r="M1752" s="1187" t="e">
        <f t="shared" si="361"/>
        <v>#DIV/0!</v>
      </c>
    </row>
    <row r="1753" spans="1:13" ht="15">
      <c r="A1753" s="79"/>
      <c r="C1753" s="925" t="s">
        <v>2551</v>
      </c>
      <c r="D1753" s="88" t="s">
        <v>5316</v>
      </c>
      <c r="E1753" s="1096"/>
      <c r="F1753" s="1096"/>
      <c r="G1753" s="1182" t="e">
        <f t="shared" si="359"/>
        <v>#DIV/0!</v>
      </c>
      <c r="H1753" s="1030"/>
      <c r="I1753" s="1030"/>
      <c r="J1753" s="1182" t="e">
        <f t="shared" si="360"/>
        <v>#DIV/0!</v>
      </c>
      <c r="K1753" s="1027">
        <f t="shared" si="365"/>
        <v>0</v>
      </c>
      <c r="L1753" s="1027">
        <f t="shared" si="366"/>
        <v>0</v>
      </c>
      <c r="M1753" s="1187" t="e">
        <f t="shared" si="361"/>
        <v>#DIV/0!</v>
      </c>
    </row>
    <row r="1754" spans="1:13" ht="15">
      <c r="A1754" s="79"/>
      <c r="C1754" s="988" t="s">
        <v>2552</v>
      </c>
      <c r="D1754" s="989" t="s">
        <v>4542</v>
      </c>
      <c r="E1754" s="1112"/>
      <c r="F1754" s="1112"/>
      <c r="G1754" s="1182" t="e">
        <f t="shared" si="359"/>
        <v>#DIV/0!</v>
      </c>
      <c r="H1754" s="1113">
        <v>2</v>
      </c>
      <c r="I1754" s="1113"/>
      <c r="J1754" s="1182">
        <f t="shared" si="360"/>
        <v>0</v>
      </c>
      <c r="K1754" s="1027">
        <f t="shared" si="365"/>
        <v>2</v>
      </c>
      <c r="L1754" s="1027">
        <f t="shared" si="366"/>
        <v>0</v>
      </c>
      <c r="M1754" s="1187">
        <f t="shared" si="361"/>
        <v>0</v>
      </c>
    </row>
    <row r="1755" spans="1:13" ht="15">
      <c r="A1755" s="79"/>
      <c r="C1755" s="925" t="s">
        <v>2553</v>
      </c>
      <c r="D1755" s="88" t="s">
        <v>4543</v>
      </c>
      <c r="E1755" s="1112"/>
      <c r="F1755" s="1112"/>
      <c r="G1755" s="1182" t="e">
        <f t="shared" si="359"/>
        <v>#DIV/0!</v>
      </c>
      <c r="H1755" s="1113"/>
      <c r="I1755" s="1113"/>
      <c r="J1755" s="1182" t="e">
        <f t="shared" si="360"/>
        <v>#DIV/0!</v>
      </c>
      <c r="K1755" s="1027">
        <f t="shared" si="365"/>
        <v>0</v>
      </c>
      <c r="L1755" s="1027">
        <f t="shared" si="366"/>
        <v>0</v>
      </c>
      <c r="M1755" s="1187" t="e">
        <f t="shared" si="361"/>
        <v>#DIV/0!</v>
      </c>
    </row>
    <row r="1756" spans="1:13" ht="15">
      <c r="A1756" s="79"/>
      <c r="C1756" s="925" t="s">
        <v>2554</v>
      </c>
      <c r="D1756" s="88" t="s">
        <v>4544</v>
      </c>
      <c r="E1756" s="1112"/>
      <c r="F1756" s="1112"/>
      <c r="G1756" s="1182" t="e">
        <f t="shared" si="359"/>
        <v>#DIV/0!</v>
      </c>
      <c r="H1756" s="1113"/>
      <c r="I1756" s="1113"/>
      <c r="J1756" s="1182" t="e">
        <f t="shared" si="360"/>
        <v>#DIV/0!</v>
      </c>
      <c r="K1756" s="1027">
        <f t="shared" si="365"/>
        <v>0</v>
      </c>
      <c r="L1756" s="1027">
        <f t="shared" si="366"/>
        <v>0</v>
      </c>
      <c r="M1756" s="1187" t="e">
        <f t="shared" si="361"/>
        <v>#DIV/0!</v>
      </c>
    </row>
    <row r="1757" spans="1:13" ht="15">
      <c r="A1757" s="79"/>
      <c r="C1757" s="925" t="s">
        <v>2555</v>
      </c>
      <c r="D1757" s="88" t="s">
        <v>4545</v>
      </c>
      <c r="E1757" s="1112"/>
      <c r="F1757" s="1112"/>
      <c r="G1757" s="1182" t="e">
        <f t="shared" si="359"/>
        <v>#DIV/0!</v>
      </c>
      <c r="H1757" s="1113">
        <v>3</v>
      </c>
      <c r="I1757" s="1113">
        <v>1</v>
      </c>
      <c r="J1757" s="1182">
        <f t="shared" si="360"/>
        <v>33.333333333333329</v>
      </c>
      <c r="K1757" s="1027">
        <f t="shared" si="365"/>
        <v>3</v>
      </c>
      <c r="L1757" s="1027">
        <f t="shared" si="366"/>
        <v>1</v>
      </c>
      <c r="M1757" s="1187">
        <f t="shared" si="361"/>
        <v>33.333333333333329</v>
      </c>
    </row>
    <row r="1758" spans="1:13" ht="15">
      <c r="A1758" s="79"/>
      <c r="C1758" s="925" t="s">
        <v>2556</v>
      </c>
      <c r="D1758" s="88" t="s">
        <v>4546</v>
      </c>
      <c r="E1758" s="1112"/>
      <c r="F1758" s="1112"/>
      <c r="G1758" s="1182" t="e">
        <f t="shared" si="359"/>
        <v>#DIV/0!</v>
      </c>
      <c r="H1758" s="1113"/>
      <c r="I1758" s="1113">
        <v>1</v>
      </c>
      <c r="J1758" s="1182" t="e">
        <f t="shared" si="360"/>
        <v>#DIV/0!</v>
      </c>
      <c r="K1758" s="1027">
        <f t="shared" si="365"/>
        <v>0</v>
      </c>
      <c r="L1758" s="1027">
        <f t="shared" si="366"/>
        <v>1</v>
      </c>
      <c r="M1758" s="1187" t="e">
        <f t="shared" si="361"/>
        <v>#DIV/0!</v>
      </c>
    </row>
    <row r="1759" spans="1:13" ht="15">
      <c r="A1759" s="79"/>
      <c r="C1759" s="925" t="s">
        <v>2557</v>
      </c>
      <c r="D1759" s="88" t="s">
        <v>4547</v>
      </c>
      <c r="E1759" s="1112"/>
      <c r="F1759" s="1112"/>
      <c r="G1759" s="1182" t="e">
        <f t="shared" si="359"/>
        <v>#DIV/0!</v>
      </c>
      <c r="H1759" s="1113"/>
      <c r="I1759" s="1113"/>
      <c r="J1759" s="1182" t="e">
        <f t="shared" si="360"/>
        <v>#DIV/0!</v>
      </c>
      <c r="K1759" s="1027">
        <f t="shared" si="365"/>
        <v>0</v>
      </c>
      <c r="L1759" s="1027">
        <f t="shared" si="366"/>
        <v>0</v>
      </c>
      <c r="M1759" s="1187" t="e">
        <f t="shared" si="361"/>
        <v>#DIV/0!</v>
      </c>
    </row>
    <row r="1760" spans="1:13" ht="15">
      <c r="A1760" s="79"/>
      <c r="C1760" s="925" t="s">
        <v>2558</v>
      </c>
      <c r="D1760" s="88" t="s">
        <v>4548</v>
      </c>
      <c r="E1760" s="1112"/>
      <c r="F1760" s="1112"/>
      <c r="G1760" s="1182" t="e">
        <f t="shared" si="359"/>
        <v>#DIV/0!</v>
      </c>
      <c r="H1760" s="1113"/>
      <c r="I1760" s="1113"/>
      <c r="J1760" s="1182" t="e">
        <f t="shared" si="360"/>
        <v>#DIV/0!</v>
      </c>
      <c r="K1760" s="1027">
        <f t="shared" si="365"/>
        <v>0</v>
      </c>
      <c r="L1760" s="1027">
        <f t="shared" si="366"/>
        <v>0</v>
      </c>
      <c r="M1760" s="1187" t="e">
        <f t="shared" si="361"/>
        <v>#DIV/0!</v>
      </c>
    </row>
    <row r="1761" spans="1:13" ht="15">
      <c r="A1761" s="79"/>
      <c r="C1761" s="925" t="s">
        <v>2559</v>
      </c>
      <c r="D1761" s="88" t="s">
        <v>4549</v>
      </c>
      <c r="E1761" s="1112"/>
      <c r="F1761" s="1112"/>
      <c r="G1761" s="1182" t="e">
        <f t="shared" si="359"/>
        <v>#DIV/0!</v>
      </c>
      <c r="H1761" s="1113"/>
      <c r="I1761" s="1113"/>
      <c r="J1761" s="1182" t="e">
        <f t="shared" si="360"/>
        <v>#DIV/0!</v>
      </c>
      <c r="K1761" s="1027">
        <f t="shared" si="365"/>
        <v>0</v>
      </c>
      <c r="L1761" s="1027">
        <f t="shared" si="366"/>
        <v>0</v>
      </c>
      <c r="M1761" s="1187" t="e">
        <f t="shared" si="361"/>
        <v>#DIV/0!</v>
      </c>
    </row>
    <row r="1762" spans="1:13" ht="15">
      <c r="A1762" s="79"/>
      <c r="C1762" s="988" t="s">
        <v>2560</v>
      </c>
      <c r="D1762" s="88" t="s">
        <v>4550</v>
      </c>
      <c r="E1762" s="1114"/>
      <c r="F1762" s="1318">
        <v>2</v>
      </c>
      <c r="G1762" s="1183" t="e">
        <f t="shared" ref="G1762:G1767" si="367">SUM(F1762/E1762*100)</f>
        <v>#DIV/0!</v>
      </c>
      <c r="H1762" s="1115">
        <v>1</v>
      </c>
      <c r="I1762" s="1115"/>
      <c r="J1762" s="1183">
        <f t="shared" ref="J1762:J1767" si="368">SUM(I1762/H1762*100)</f>
        <v>0</v>
      </c>
      <c r="K1762" s="1079">
        <f t="shared" si="365"/>
        <v>1</v>
      </c>
      <c r="L1762" s="1079">
        <f t="shared" si="366"/>
        <v>2</v>
      </c>
      <c r="M1762" s="1189">
        <f t="shared" ref="M1762:M1767" si="369">SUM(L1762/K1762*100)</f>
        <v>200</v>
      </c>
    </row>
    <row r="1763" spans="1:13" ht="15">
      <c r="A1763" s="79"/>
      <c r="C1763" s="925" t="s">
        <v>2605</v>
      </c>
      <c r="D1763" s="963" t="s">
        <v>4588</v>
      </c>
      <c r="E1763" s="1281"/>
      <c r="F1763" s="1280">
        <v>4</v>
      </c>
      <c r="G1763" s="1183" t="e">
        <f t="shared" si="367"/>
        <v>#DIV/0!</v>
      </c>
      <c r="H1763" s="1115"/>
      <c r="I1763" s="1115"/>
      <c r="J1763" s="1183" t="e">
        <f t="shared" si="368"/>
        <v>#DIV/0!</v>
      </c>
      <c r="K1763" s="1079">
        <f t="shared" si="365"/>
        <v>0</v>
      </c>
      <c r="L1763" s="1079">
        <f t="shared" si="366"/>
        <v>4</v>
      </c>
      <c r="M1763" s="1189" t="e">
        <f t="shared" si="369"/>
        <v>#DIV/0!</v>
      </c>
    </row>
    <row r="1764" spans="1:13" ht="15">
      <c r="A1764" s="79"/>
      <c r="C1764" s="925" t="s">
        <v>2636</v>
      </c>
      <c r="D1764" s="963" t="s">
        <v>4617</v>
      </c>
      <c r="E1764" s="1281"/>
      <c r="F1764" s="1282">
        <v>1</v>
      </c>
      <c r="G1764" s="1183" t="e">
        <f t="shared" si="367"/>
        <v>#DIV/0!</v>
      </c>
      <c r="H1764" s="1115"/>
      <c r="I1764" s="1115"/>
      <c r="J1764" s="1183" t="e">
        <f t="shared" si="368"/>
        <v>#DIV/0!</v>
      </c>
      <c r="K1764" s="1079">
        <f t="shared" si="365"/>
        <v>0</v>
      </c>
      <c r="L1764" s="1079">
        <f t="shared" si="366"/>
        <v>1</v>
      </c>
      <c r="M1764" s="1189" t="e">
        <f t="shared" si="369"/>
        <v>#DIV/0!</v>
      </c>
    </row>
    <row r="1765" spans="1:13" ht="15">
      <c r="A1765" s="79"/>
      <c r="C1765" s="925" t="s">
        <v>2313</v>
      </c>
      <c r="D1765" s="963" t="s">
        <v>4318</v>
      </c>
      <c r="E1765" s="1281"/>
      <c r="F1765" s="1282">
        <v>3</v>
      </c>
      <c r="G1765" s="1183" t="e">
        <f t="shared" si="367"/>
        <v>#DIV/0!</v>
      </c>
      <c r="H1765" s="1115"/>
      <c r="I1765" s="1115"/>
      <c r="J1765" s="1183" t="e">
        <f t="shared" si="368"/>
        <v>#DIV/0!</v>
      </c>
      <c r="K1765" s="1079">
        <f t="shared" si="365"/>
        <v>0</v>
      </c>
      <c r="L1765" s="1079">
        <f t="shared" si="366"/>
        <v>3</v>
      </c>
      <c r="M1765" s="1189" t="e">
        <f t="shared" si="369"/>
        <v>#DIV/0!</v>
      </c>
    </row>
    <row r="1766" spans="1:13" ht="15">
      <c r="A1766" s="79"/>
      <c r="C1766" s="925" t="s">
        <v>2608</v>
      </c>
      <c r="D1766" s="963" t="s">
        <v>5299</v>
      </c>
      <c r="E1766" s="1281"/>
      <c r="F1766" s="1282">
        <v>1</v>
      </c>
      <c r="G1766" s="1183" t="e">
        <f t="shared" si="367"/>
        <v>#DIV/0!</v>
      </c>
      <c r="H1766" s="1115"/>
      <c r="I1766" s="1115"/>
      <c r="J1766" s="1183" t="e">
        <f t="shared" si="368"/>
        <v>#DIV/0!</v>
      </c>
      <c r="K1766" s="1079">
        <f t="shared" si="365"/>
        <v>0</v>
      </c>
      <c r="L1766" s="1079">
        <f t="shared" si="366"/>
        <v>1</v>
      </c>
      <c r="M1766" s="1189" t="e">
        <f t="shared" si="369"/>
        <v>#DIV/0!</v>
      </c>
    </row>
    <row r="1767" spans="1:13" ht="15">
      <c r="A1767" s="79"/>
      <c r="C1767" s="988" t="s">
        <v>5454</v>
      </c>
      <c r="D1767" s="88" t="s">
        <v>5455</v>
      </c>
      <c r="E1767" s="1114"/>
      <c r="F1767" s="1114"/>
      <c r="G1767" s="1183" t="e">
        <f t="shared" si="367"/>
        <v>#DIV/0!</v>
      </c>
      <c r="H1767" s="1115"/>
      <c r="I1767" s="1115">
        <v>2</v>
      </c>
      <c r="J1767" s="1183" t="e">
        <f t="shared" si="368"/>
        <v>#DIV/0!</v>
      </c>
      <c r="K1767" s="1079">
        <f t="shared" si="365"/>
        <v>0</v>
      </c>
      <c r="L1767" s="1079">
        <f t="shared" si="366"/>
        <v>2</v>
      </c>
      <c r="M1767" s="1189" t="e">
        <f t="shared" si="369"/>
        <v>#DIV/0!</v>
      </c>
    </row>
    <row r="1768" spans="1:13" ht="15.75" thickBot="1">
      <c r="A1768" s="79"/>
      <c r="C1768" s="988" t="s">
        <v>5456</v>
      </c>
      <c r="D1768" s="88" t="s">
        <v>5457</v>
      </c>
      <c r="E1768" s="1114"/>
      <c r="F1768" s="1114"/>
      <c r="G1768" s="1183" t="e">
        <f t="shared" si="359"/>
        <v>#DIV/0!</v>
      </c>
      <c r="H1768" s="1115"/>
      <c r="I1768" s="1115">
        <v>1</v>
      </c>
      <c r="J1768" s="1183" t="e">
        <f t="shared" si="360"/>
        <v>#DIV/0!</v>
      </c>
      <c r="K1768" s="1079">
        <f t="shared" si="365"/>
        <v>0</v>
      </c>
      <c r="L1768" s="1079">
        <f t="shared" si="366"/>
        <v>1</v>
      </c>
      <c r="M1768" s="1189" t="e">
        <f t="shared" si="361"/>
        <v>#DIV/0!</v>
      </c>
    </row>
    <row r="1769" spans="1:13" ht="15" thickBot="1">
      <c r="A1769" s="79"/>
      <c r="B1769" s="181"/>
      <c r="C1769" s="180"/>
      <c r="D1769" s="78"/>
      <c r="E1769" s="1100">
        <f t="shared" ref="E1769:L1769" si="370">SUM(E1770:E1957)</f>
        <v>5142</v>
      </c>
      <c r="F1769" s="1100">
        <f>SUM(F1770:F1971)</f>
        <v>3778</v>
      </c>
      <c r="G1769" s="1186">
        <f t="shared" si="359"/>
        <v>73.4733566705562</v>
      </c>
      <c r="H1769" s="1100">
        <f t="shared" si="370"/>
        <v>18385</v>
      </c>
      <c r="I1769" s="1100">
        <f>SUM(I1770:I1971)</f>
        <v>14715</v>
      </c>
      <c r="J1769" s="1186">
        <f t="shared" si="360"/>
        <v>80.038074517269507</v>
      </c>
      <c r="K1769" s="1116">
        <f t="shared" si="370"/>
        <v>23527</v>
      </c>
      <c r="L1769" s="1100">
        <f t="shared" si="370"/>
        <v>18465</v>
      </c>
      <c r="M1769" s="1191">
        <f t="shared" si="361"/>
        <v>78.484294640200631</v>
      </c>
    </row>
    <row r="1770" spans="1:13" ht="15">
      <c r="A1770" s="79"/>
      <c r="C1770" s="925" t="s">
        <v>2307</v>
      </c>
      <c r="D1770" s="88" t="s">
        <v>4312</v>
      </c>
      <c r="E1770" s="1082"/>
      <c r="F1770" s="1082"/>
      <c r="G1770" s="1184" t="e">
        <f t="shared" si="359"/>
        <v>#DIV/0!</v>
      </c>
      <c r="H1770" s="1117"/>
      <c r="I1770" s="1117"/>
      <c r="J1770" s="1184" t="e">
        <f t="shared" si="360"/>
        <v>#DIV/0!</v>
      </c>
      <c r="K1770" s="1085">
        <f t="shared" ref="K1770:K1801" si="371">E1770+H1770</f>
        <v>0</v>
      </c>
      <c r="L1770" s="1085">
        <f t="shared" ref="L1770:L1801" si="372">F1770+I1770</f>
        <v>0</v>
      </c>
      <c r="M1770" s="1190" t="e">
        <f t="shared" si="361"/>
        <v>#DIV/0!</v>
      </c>
    </row>
    <row r="1771" spans="1:13" ht="15">
      <c r="A1771" s="79"/>
      <c r="C1771" s="925" t="s">
        <v>1918</v>
      </c>
      <c r="D1771" s="948" t="s">
        <v>3916</v>
      </c>
      <c r="E1771" s="1060"/>
      <c r="F1771" s="1060"/>
      <c r="G1771" s="1182" t="e">
        <f t="shared" si="359"/>
        <v>#DIV/0!</v>
      </c>
      <c r="H1771" s="1062">
        <v>1</v>
      </c>
      <c r="I1771" s="1062">
        <v>2</v>
      </c>
      <c r="J1771" s="1182">
        <f t="shared" si="360"/>
        <v>200</v>
      </c>
      <c r="K1771" s="1027">
        <f t="shared" si="371"/>
        <v>1</v>
      </c>
      <c r="L1771" s="1027">
        <f t="shared" si="372"/>
        <v>2</v>
      </c>
      <c r="M1771" s="1187">
        <f t="shared" si="361"/>
        <v>200</v>
      </c>
    </row>
    <row r="1772" spans="1:13" ht="15">
      <c r="A1772" s="79"/>
      <c r="C1772" s="925" t="s">
        <v>1930</v>
      </c>
      <c r="D1772" s="963" t="s">
        <v>3926</v>
      </c>
      <c r="E1772" s="1030"/>
      <c r="F1772" s="1060"/>
      <c r="G1772" s="1182" t="e">
        <f t="shared" si="359"/>
        <v>#DIV/0!</v>
      </c>
      <c r="H1772" s="1062"/>
      <c r="I1772" s="1062"/>
      <c r="J1772" s="1182" t="e">
        <f t="shared" si="360"/>
        <v>#DIV/0!</v>
      </c>
      <c r="K1772" s="1027">
        <f t="shared" si="371"/>
        <v>0</v>
      </c>
      <c r="L1772" s="1027">
        <f t="shared" si="372"/>
        <v>0</v>
      </c>
      <c r="M1772" s="1187" t="e">
        <f t="shared" si="361"/>
        <v>#DIV/0!</v>
      </c>
    </row>
    <row r="1773" spans="1:13" ht="15">
      <c r="A1773" s="79"/>
      <c r="C1773" s="925" t="s">
        <v>1931</v>
      </c>
      <c r="D1773" s="945" t="s">
        <v>3927</v>
      </c>
      <c r="E1773" s="1030"/>
      <c r="F1773" s="1060"/>
      <c r="G1773" s="1182" t="e">
        <f t="shared" si="359"/>
        <v>#DIV/0!</v>
      </c>
      <c r="H1773" s="1062"/>
      <c r="I1773" s="1062"/>
      <c r="J1773" s="1182" t="e">
        <f t="shared" si="360"/>
        <v>#DIV/0!</v>
      </c>
      <c r="K1773" s="1027">
        <f t="shared" si="371"/>
        <v>0</v>
      </c>
      <c r="L1773" s="1027">
        <f t="shared" si="372"/>
        <v>0</v>
      </c>
      <c r="M1773" s="1187" t="e">
        <f t="shared" si="361"/>
        <v>#DIV/0!</v>
      </c>
    </row>
    <row r="1774" spans="1:13" ht="15">
      <c r="A1774" s="79"/>
      <c r="C1774" s="925" t="s">
        <v>1915</v>
      </c>
      <c r="D1774" s="940" t="s">
        <v>3913</v>
      </c>
      <c r="E1774" s="1030"/>
      <c r="F1774" s="1060"/>
      <c r="G1774" s="1182" t="e">
        <f t="shared" ref="G1774:G1837" si="373">SUM(F1774/E1774*100)</f>
        <v>#DIV/0!</v>
      </c>
      <c r="H1774" s="1062"/>
      <c r="I1774" s="1062">
        <v>2</v>
      </c>
      <c r="J1774" s="1182" t="e">
        <f t="shared" ref="J1774:J1837" si="374">SUM(I1774/H1774*100)</f>
        <v>#DIV/0!</v>
      </c>
      <c r="K1774" s="1027">
        <f t="shared" si="371"/>
        <v>0</v>
      </c>
      <c r="L1774" s="1027">
        <f t="shared" si="372"/>
        <v>2</v>
      </c>
      <c r="M1774" s="1187" t="e">
        <f t="shared" ref="M1774:M1837" si="375">SUM(L1774/K1774*100)</f>
        <v>#DIV/0!</v>
      </c>
    </row>
    <row r="1775" spans="1:13" ht="15">
      <c r="A1775" s="79"/>
      <c r="C1775" s="925" t="s">
        <v>1917</v>
      </c>
      <c r="D1775" s="940" t="s">
        <v>3915</v>
      </c>
      <c r="E1775" s="1030"/>
      <c r="F1775" s="1060"/>
      <c r="G1775" s="1182" t="e">
        <f t="shared" si="373"/>
        <v>#DIV/0!</v>
      </c>
      <c r="H1775" s="1062"/>
      <c r="I1775" s="1062">
        <v>2</v>
      </c>
      <c r="J1775" s="1182" t="e">
        <f t="shared" si="374"/>
        <v>#DIV/0!</v>
      </c>
      <c r="K1775" s="1027">
        <f t="shared" si="371"/>
        <v>0</v>
      </c>
      <c r="L1775" s="1027">
        <f t="shared" si="372"/>
        <v>2</v>
      </c>
      <c r="M1775" s="1187" t="e">
        <f t="shared" si="375"/>
        <v>#DIV/0!</v>
      </c>
    </row>
    <row r="1776" spans="1:13" ht="15">
      <c r="A1776" s="79"/>
      <c r="C1776" s="925" t="s">
        <v>1919</v>
      </c>
      <c r="D1776" s="940" t="s">
        <v>3917</v>
      </c>
      <c r="E1776" s="1030"/>
      <c r="F1776" s="1060"/>
      <c r="G1776" s="1182" t="e">
        <f t="shared" si="373"/>
        <v>#DIV/0!</v>
      </c>
      <c r="H1776" s="1062"/>
      <c r="I1776" s="1062">
        <v>1</v>
      </c>
      <c r="J1776" s="1182" t="e">
        <f t="shared" si="374"/>
        <v>#DIV/0!</v>
      </c>
      <c r="K1776" s="1027">
        <f t="shared" si="371"/>
        <v>0</v>
      </c>
      <c r="L1776" s="1027">
        <f t="shared" si="372"/>
        <v>1</v>
      </c>
      <c r="M1776" s="1187" t="e">
        <f t="shared" si="375"/>
        <v>#DIV/0!</v>
      </c>
    </row>
    <row r="1777" spans="1:13" ht="15">
      <c r="A1777" s="79"/>
      <c r="C1777" s="925" t="s">
        <v>1922</v>
      </c>
      <c r="D1777" s="940" t="s">
        <v>3919</v>
      </c>
      <c r="E1777" s="1030">
        <v>64</v>
      </c>
      <c r="F1777" s="1030">
        <v>50</v>
      </c>
      <c r="G1777" s="1182">
        <f t="shared" si="373"/>
        <v>78.125</v>
      </c>
      <c r="H1777" s="1060">
        <v>1</v>
      </c>
      <c r="I1777" s="1060">
        <v>2</v>
      </c>
      <c r="J1777" s="1182">
        <f t="shared" si="374"/>
        <v>200</v>
      </c>
      <c r="K1777" s="1027">
        <f t="shared" si="371"/>
        <v>65</v>
      </c>
      <c r="L1777" s="1027">
        <f t="shared" si="372"/>
        <v>52</v>
      </c>
      <c r="M1777" s="1187">
        <f t="shared" si="375"/>
        <v>80</v>
      </c>
    </row>
    <row r="1778" spans="1:13" ht="26.25">
      <c r="A1778" s="79"/>
      <c r="C1778" s="925" t="s">
        <v>1842</v>
      </c>
      <c r="D1778" s="940" t="s">
        <v>3838</v>
      </c>
      <c r="E1778" s="1030">
        <v>18</v>
      </c>
      <c r="F1778" s="1030">
        <v>17</v>
      </c>
      <c r="G1778" s="1182">
        <f t="shared" si="373"/>
        <v>94.444444444444443</v>
      </c>
      <c r="H1778" s="1060"/>
      <c r="I1778" s="1060"/>
      <c r="J1778" s="1182" t="e">
        <f t="shared" si="374"/>
        <v>#DIV/0!</v>
      </c>
      <c r="K1778" s="1027">
        <f t="shared" si="371"/>
        <v>18</v>
      </c>
      <c r="L1778" s="1027">
        <f t="shared" si="372"/>
        <v>17</v>
      </c>
      <c r="M1778" s="1187">
        <f t="shared" si="375"/>
        <v>94.444444444444443</v>
      </c>
    </row>
    <row r="1779" spans="1:13" ht="15">
      <c r="A1779" s="79"/>
      <c r="C1779" s="925" t="s">
        <v>2459</v>
      </c>
      <c r="D1779" s="956" t="s">
        <v>4458</v>
      </c>
      <c r="E1779" s="1030">
        <v>1</v>
      </c>
      <c r="F1779" s="1030"/>
      <c r="G1779" s="1182">
        <f t="shared" si="373"/>
        <v>0</v>
      </c>
      <c r="H1779" s="1060"/>
      <c r="I1779" s="1060"/>
      <c r="J1779" s="1182" t="e">
        <f t="shared" si="374"/>
        <v>#DIV/0!</v>
      </c>
      <c r="K1779" s="1027">
        <f t="shared" si="371"/>
        <v>1</v>
      </c>
      <c r="L1779" s="1027">
        <f t="shared" si="372"/>
        <v>0</v>
      </c>
      <c r="M1779" s="1187">
        <f t="shared" si="375"/>
        <v>0</v>
      </c>
    </row>
    <row r="1780" spans="1:13" ht="15">
      <c r="A1780" s="79"/>
      <c r="C1780" s="925" t="s">
        <v>1859</v>
      </c>
      <c r="D1780" s="963" t="s">
        <v>3859</v>
      </c>
      <c r="E1780" s="1030">
        <v>843</v>
      </c>
      <c r="F1780" s="1030">
        <v>783</v>
      </c>
      <c r="G1780" s="1182">
        <f t="shared" si="373"/>
        <v>92.882562277580078</v>
      </c>
      <c r="H1780" s="1060">
        <v>1309</v>
      </c>
      <c r="I1780" s="1060">
        <v>960</v>
      </c>
      <c r="J1780" s="1182">
        <f t="shared" si="374"/>
        <v>73.338426279602757</v>
      </c>
      <c r="K1780" s="1027">
        <f t="shared" si="371"/>
        <v>2152</v>
      </c>
      <c r="L1780" s="1027">
        <f t="shared" si="372"/>
        <v>1743</v>
      </c>
      <c r="M1780" s="1187">
        <f t="shared" si="375"/>
        <v>80.994423791821561</v>
      </c>
    </row>
    <row r="1781" spans="1:13" ht="26.25">
      <c r="A1781" s="79"/>
      <c r="C1781" s="925" t="s">
        <v>2383</v>
      </c>
      <c r="D1781" s="963" t="s">
        <v>4383</v>
      </c>
      <c r="E1781" s="1030">
        <v>7</v>
      </c>
      <c r="F1781" s="1030">
        <v>7</v>
      </c>
      <c r="G1781" s="1182">
        <f t="shared" si="373"/>
        <v>100</v>
      </c>
      <c r="H1781" s="1060"/>
      <c r="I1781" s="1060"/>
      <c r="J1781" s="1182" t="e">
        <f t="shared" si="374"/>
        <v>#DIV/0!</v>
      </c>
      <c r="K1781" s="1027">
        <f t="shared" si="371"/>
        <v>7</v>
      </c>
      <c r="L1781" s="1027">
        <f t="shared" si="372"/>
        <v>7</v>
      </c>
      <c r="M1781" s="1187">
        <f t="shared" si="375"/>
        <v>100</v>
      </c>
    </row>
    <row r="1782" spans="1:13" ht="15">
      <c r="A1782" s="79"/>
      <c r="C1782" s="925" t="s">
        <v>2511</v>
      </c>
      <c r="D1782" s="938" t="s">
        <v>4505</v>
      </c>
      <c r="E1782" s="1030"/>
      <c r="F1782" s="1030"/>
      <c r="G1782" s="1182" t="e">
        <f t="shared" si="373"/>
        <v>#DIV/0!</v>
      </c>
      <c r="H1782" s="1060"/>
      <c r="I1782" s="1060"/>
      <c r="J1782" s="1182" t="e">
        <f t="shared" si="374"/>
        <v>#DIV/0!</v>
      </c>
      <c r="K1782" s="1027">
        <f t="shared" si="371"/>
        <v>0</v>
      </c>
      <c r="L1782" s="1027">
        <f t="shared" si="372"/>
        <v>0</v>
      </c>
      <c r="M1782" s="1187" t="e">
        <f t="shared" si="375"/>
        <v>#DIV/0!</v>
      </c>
    </row>
    <row r="1783" spans="1:13" ht="15">
      <c r="A1783" s="79"/>
      <c r="C1783" s="925" t="s">
        <v>1760</v>
      </c>
      <c r="D1783" s="940" t="s">
        <v>3755</v>
      </c>
      <c r="E1783" s="1030">
        <v>41</v>
      </c>
      <c r="F1783" s="1030">
        <v>19</v>
      </c>
      <c r="G1783" s="1182">
        <f t="shared" si="373"/>
        <v>46.341463414634148</v>
      </c>
      <c r="H1783" s="1060">
        <v>223</v>
      </c>
      <c r="I1783" s="1060">
        <v>146</v>
      </c>
      <c r="J1783" s="1182">
        <f t="shared" si="374"/>
        <v>65.470852017937219</v>
      </c>
      <c r="K1783" s="1027">
        <f t="shared" si="371"/>
        <v>264</v>
      </c>
      <c r="L1783" s="1027">
        <f t="shared" si="372"/>
        <v>165</v>
      </c>
      <c r="M1783" s="1187">
        <f t="shared" si="375"/>
        <v>62.5</v>
      </c>
    </row>
    <row r="1784" spans="1:13" ht="15">
      <c r="A1784" s="79"/>
      <c r="C1784" s="925" t="s">
        <v>2561</v>
      </c>
      <c r="D1784" s="963" t="s">
        <v>4551</v>
      </c>
      <c r="E1784" s="1030">
        <v>27</v>
      </c>
      <c r="F1784" s="1030">
        <v>17</v>
      </c>
      <c r="G1784" s="1182">
        <f t="shared" si="373"/>
        <v>62.962962962962962</v>
      </c>
      <c r="H1784" s="1060"/>
      <c r="I1784" s="1060"/>
      <c r="J1784" s="1182" t="e">
        <f t="shared" si="374"/>
        <v>#DIV/0!</v>
      </c>
      <c r="K1784" s="1027">
        <f t="shared" si="371"/>
        <v>27</v>
      </c>
      <c r="L1784" s="1027">
        <f t="shared" si="372"/>
        <v>17</v>
      </c>
      <c r="M1784" s="1187">
        <f t="shared" si="375"/>
        <v>62.962962962962962</v>
      </c>
    </row>
    <row r="1785" spans="1:13" ht="15">
      <c r="A1785" s="79"/>
      <c r="C1785" s="925" t="s">
        <v>2562</v>
      </c>
      <c r="D1785" s="963" t="s">
        <v>4552</v>
      </c>
      <c r="E1785" s="1030">
        <v>13</v>
      </c>
      <c r="F1785" s="1030">
        <v>13</v>
      </c>
      <c r="G1785" s="1182">
        <f t="shared" si="373"/>
        <v>100</v>
      </c>
      <c r="H1785" s="1060"/>
      <c r="I1785" s="1060"/>
      <c r="J1785" s="1182" t="e">
        <f t="shared" si="374"/>
        <v>#DIV/0!</v>
      </c>
      <c r="K1785" s="1027">
        <f t="shared" si="371"/>
        <v>13</v>
      </c>
      <c r="L1785" s="1027">
        <f t="shared" si="372"/>
        <v>13</v>
      </c>
      <c r="M1785" s="1187">
        <f t="shared" si="375"/>
        <v>100</v>
      </c>
    </row>
    <row r="1786" spans="1:13" ht="15">
      <c r="A1786" s="79"/>
      <c r="C1786" s="925" t="s">
        <v>2563</v>
      </c>
      <c r="D1786" s="963" t="s">
        <v>4553</v>
      </c>
      <c r="E1786" s="1030">
        <v>3</v>
      </c>
      <c r="F1786" s="1030">
        <v>1</v>
      </c>
      <c r="G1786" s="1182">
        <f t="shared" si="373"/>
        <v>33.333333333333329</v>
      </c>
      <c r="H1786" s="1060"/>
      <c r="I1786" s="1060"/>
      <c r="J1786" s="1182" t="e">
        <f t="shared" si="374"/>
        <v>#DIV/0!</v>
      </c>
      <c r="K1786" s="1027">
        <f t="shared" si="371"/>
        <v>3</v>
      </c>
      <c r="L1786" s="1027">
        <f t="shared" si="372"/>
        <v>1</v>
      </c>
      <c r="M1786" s="1187">
        <f t="shared" si="375"/>
        <v>33.333333333333329</v>
      </c>
    </row>
    <row r="1787" spans="1:13" ht="15">
      <c r="A1787" s="79"/>
      <c r="C1787" s="925" t="s">
        <v>2564</v>
      </c>
      <c r="D1787" s="963" t="s">
        <v>4554</v>
      </c>
      <c r="E1787" s="1030">
        <v>4</v>
      </c>
      <c r="F1787" s="1030">
        <v>4</v>
      </c>
      <c r="G1787" s="1182">
        <f t="shared" si="373"/>
        <v>100</v>
      </c>
      <c r="H1787" s="1060"/>
      <c r="I1787" s="1060"/>
      <c r="J1787" s="1182" t="e">
        <f t="shared" si="374"/>
        <v>#DIV/0!</v>
      </c>
      <c r="K1787" s="1027">
        <f t="shared" si="371"/>
        <v>4</v>
      </c>
      <c r="L1787" s="1027">
        <f t="shared" si="372"/>
        <v>4</v>
      </c>
      <c r="M1787" s="1187">
        <f t="shared" si="375"/>
        <v>100</v>
      </c>
    </row>
    <row r="1788" spans="1:13" ht="15">
      <c r="A1788" s="79"/>
      <c r="C1788" s="925" t="s">
        <v>2565</v>
      </c>
      <c r="D1788" s="963" t="s">
        <v>4555</v>
      </c>
      <c r="E1788" s="1030">
        <v>2</v>
      </c>
      <c r="F1788" s="1030">
        <v>4</v>
      </c>
      <c r="G1788" s="1182">
        <f t="shared" si="373"/>
        <v>200</v>
      </c>
      <c r="H1788" s="1060"/>
      <c r="I1788" s="1060"/>
      <c r="J1788" s="1182" t="e">
        <f t="shared" si="374"/>
        <v>#DIV/0!</v>
      </c>
      <c r="K1788" s="1027">
        <f t="shared" si="371"/>
        <v>2</v>
      </c>
      <c r="L1788" s="1027">
        <f t="shared" si="372"/>
        <v>4</v>
      </c>
      <c r="M1788" s="1187">
        <f t="shared" si="375"/>
        <v>200</v>
      </c>
    </row>
    <row r="1789" spans="1:13" ht="15">
      <c r="A1789" s="79"/>
      <c r="C1789" s="969" t="s">
        <v>2566</v>
      </c>
      <c r="D1789" s="1038" t="s">
        <v>4556</v>
      </c>
      <c r="E1789" s="1030">
        <v>1</v>
      </c>
      <c r="F1789" s="1030">
        <v>5</v>
      </c>
      <c r="G1789" s="1182">
        <f t="shared" si="373"/>
        <v>500</v>
      </c>
      <c r="H1789" s="1060"/>
      <c r="I1789" s="1060"/>
      <c r="J1789" s="1182" t="e">
        <f t="shared" si="374"/>
        <v>#DIV/0!</v>
      </c>
      <c r="K1789" s="1027">
        <f t="shared" si="371"/>
        <v>1</v>
      </c>
      <c r="L1789" s="1027">
        <f t="shared" si="372"/>
        <v>5</v>
      </c>
      <c r="M1789" s="1187">
        <f t="shared" si="375"/>
        <v>500</v>
      </c>
    </row>
    <row r="1790" spans="1:13" ht="15">
      <c r="A1790" s="79"/>
      <c r="C1790" s="925" t="s">
        <v>2567</v>
      </c>
      <c r="D1790" s="963" t="s">
        <v>4557</v>
      </c>
      <c r="E1790" s="1030">
        <v>1</v>
      </c>
      <c r="F1790" s="1030">
        <v>1</v>
      </c>
      <c r="G1790" s="1182">
        <f t="shared" si="373"/>
        <v>100</v>
      </c>
      <c r="H1790" s="1060"/>
      <c r="I1790" s="1060"/>
      <c r="J1790" s="1182" t="e">
        <f t="shared" si="374"/>
        <v>#DIV/0!</v>
      </c>
      <c r="K1790" s="1027">
        <f t="shared" si="371"/>
        <v>1</v>
      </c>
      <c r="L1790" s="1027">
        <f t="shared" si="372"/>
        <v>1</v>
      </c>
      <c r="M1790" s="1187">
        <f t="shared" si="375"/>
        <v>100</v>
      </c>
    </row>
    <row r="1791" spans="1:13" ht="25.5">
      <c r="A1791" s="79"/>
      <c r="C1791" s="969" t="s">
        <v>2568</v>
      </c>
      <c r="D1791" s="1038" t="s">
        <v>4558</v>
      </c>
      <c r="E1791" s="1030"/>
      <c r="F1791" s="1030">
        <v>1</v>
      </c>
      <c r="G1791" s="1182" t="e">
        <f t="shared" si="373"/>
        <v>#DIV/0!</v>
      </c>
      <c r="H1791" s="1060"/>
      <c r="I1791" s="1060"/>
      <c r="J1791" s="1182" t="e">
        <f t="shared" si="374"/>
        <v>#DIV/0!</v>
      </c>
      <c r="K1791" s="1027">
        <f t="shared" si="371"/>
        <v>0</v>
      </c>
      <c r="L1791" s="1027">
        <f t="shared" si="372"/>
        <v>1</v>
      </c>
      <c r="M1791" s="1187" t="e">
        <f t="shared" si="375"/>
        <v>#DIV/0!</v>
      </c>
    </row>
    <row r="1792" spans="1:13" ht="15">
      <c r="A1792" s="79"/>
      <c r="C1792" s="925" t="s">
        <v>2569</v>
      </c>
      <c r="D1792" s="963" t="s">
        <v>4559</v>
      </c>
      <c r="E1792" s="1030">
        <v>9</v>
      </c>
      <c r="F1792" s="1030">
        <v>3</v>
      </c>
      <c r="G1792" s="1182">
        <f t="shared" si="373"/>
        <v>33.333333333333329</v>
      </c>
      <c r="H1792" s="1060"/>
      <c r="I1792" s="1060"/>
      <c r="J1792" s="1182" t="e">
        <f t="shared" si="374"/>
        <v>#DIV/0!</v>
      </c>
      <c r="K1792" s="1027">
        <f t="shared" si="371"/>
        <v>9</v>
      </c>
      <c r="L1792" s="1027">
        <f t="shared" si="372"/>
        <v>3</v>
      </c>
      <c r="M1792" s="1187">
        <f t="shared" si="375"/>
        <v>33.333333333333329</v>
      </c>
    </row>
    <row r="1793" spans="1:13" ht="26.25">
      <c r="A1793" s="79"/>
      <c r="C1793" s="925" t="s">
        <v>2570</v>
      </c>
      <c r="D1793" s="963" t="s">
        <v>4560</v>
      </c>
      <c r="E1793" s="1030"/>
      <c r="F1793" s="1030"/>
      <c r="G1793" s="1182" t="e">
        <f t="shared" si="373"/>
        <v>#DIV/0!</v>
      </c>
      <c r="H1793" s="1060"/>
      <c r="I1793" s="1060"/>
      <c r="J1793" s="1182" t="e">
        <f t="shared" si="374"/>
        <v>#DIV/0!</v>
      </c>
      <c r="K1793" s="1027">
        <f t="shared" si="371"/>
        <v>0</v>
      </c>
      <c r="L1793" s="1027">
        <f t="shared" si="372"/>
        <v>0</v>
      </c>
      <c r="M1793" s="1187" t="e">
        <f t="shared" si="375"/>
        <v>#DIV/0!</v>
      </c>
    </row>
    <row r="1794" spans="1:13" ht="15">
      <c r="A1794" s="79"/>
      <c r="C1794" s="925" t="s">
        <v>2571</v>
      </c>
      <c r="D1794" s="963" t="s">
        <v>4561</v>
      </c>
      <c r="E1794" s="1030">
        <v>32</v>
      </c>
      <c r="F1794" s="1030">
        <v>18</v>
      </c>
      <c r="G1794" s="1182">
        <f t="shared" si="373"/>
        <v>56.25</v>
      </c>
      <c r="H1794" s="1060">
        <v>1</v>
      </c>
      <c r="I1794" s="1060"/>
      <c r="J1794" s="1182">
        <f t="shared" si="374"/>
        <v>0</v>
      </c>
      <c r="K1794" s="1027">
        <f t="shared" si="371"/>
        <v>33</v>
      </c>
      <c r="L1794" s="1027">
        <f t="shared" si="372"/>
        <v>18</v>
      </c>
      <c r="M1794" s="1187">
        <f t="shared" si="375"/>
        <v>54.54545454545454</v>
      </c>
    </row>
    <row r="1795" spans="1:13" ht="15">
      <c r="A1795" s="79"/>
      <c r="C1795" s="925" t="s">
        <v>2572</v>
      </c>
      <c r="D1795" s="963" t="s">
        <v>4562</v>
      </c>
      <c r="E1795" s="1030">
        <v>9</v>
      </c>
      <c r="F1795" s="1030">
        <v>11</v>
      </c>
      <c r="G1795" s="1182">
        <f t="shared" si="373"/>
        <v>122.22222222222223</v>
      </c>
      <c r="H1795" s="1060"/>
      <c r="I1795" s="1060"/>
      <c r="J1795" s="1182" t="e">
        <f t="shared" si="374"/>
        <v>#DIV/0!</v>
      </c>
      <c r="K1795" s="1027">
        <f t="shared" si="371"/>
        <v>9</v>
      </c>
      <c r="L1795" s="1027">
        <f t="shared" si="372"/>
        <v>11</v>
      </c>
      <c r="M1795" s="1187">
        <f t="shared" si="375"/>
        <v>122.22222222222223</v>
      </c>
    </row>
    <row r="1796" spans="1:13" ht="15">
      <c r="A1796" s="79"/>
      <c r="C1796" s="925" t="s">
        <v>2573</v>
      </c>
      <c r="D1796" s="963" t="s">
        <v>4563</v>
      </c>
      <c r="E1796" s="1030">
        <v>230</v>
      </c>
      <c r="F1796" s="1030">
        <v>143</v>
      </c>
      <c r="G1796" s="1182">
        <f t="shared" si="373"/>
        <v>62.173913043478258</v>
      </c>
      <c r="H1796" s="1060">
        <v>7</v>
      </c>
      <c r="I1796" s="1060">
        <v>2</v>
      </c>
      <c r="J1796" s="1182">
        <f t="shared" si="374"/>
        <v>28.571428571428569</v>
      </c>
      <c r="K1796" s="1027">
        <f t="shared" si="371"/>
        <v>237</v>
      </c>
      <c r="L1796" s="1027">
        <f t="shared" si="372"/>
        <v>145</v>
      </c>
      <c r="M1796" s="1187">
        <f t="shared" si="375"/>
        <v>61.181434599156113</v>
      </c>
    </row>
    <row r="1797" spans="1:13" ht="15">
      <c r="A1797" s="79"/>
      <c r="C1797" s="969" t="s">
        <v>2574</v>
      </c>
      <c r="D1797" s="1038" t="s">
        <v>4564</v>
      </c>
      <c r="E1797" s="1030">
        <v>1</v>
      </c>
      <c r="F1797" s="1030"/>
      <c r="G1797" s="1182">
        <f t="shared" si="373"/>
        <v>0</v>
      </c>
      <c r="H1797" s="1060"/>
      <c r="I1797" s="1060"/>
      <c r="J1797" s="1182" t="e">
        <f t="shared" si="374"/>
        <v>#DIV/0!</v>
      </c>
      <c r="K1797" s="1027">
        <f t="shared" si="371"/>
        <v>1</v>
      </c>
      <c r="L1797" s="1027">
        <f t="shared" si="372"/>
        <v>0</v>
      </c>
      <c r="M1797" s="1187">
        <f t="shared" si="375"/>
        <v>0</v>
      </c>
    </row>
    <row r="1798" spans="1:13" ht="15">
      <c r="A1798" s="79"/>
      <c r="C1798" s="925" t="s">
        <v>2575</v>
      </c>
      <c r="D1798" s="963" t="s">
        <v>4565</v>
      </c>
      <c r="E1798" s="1030">
        <v>5</v>
      </c>
      <c r="F1798" s="1030">
        <v>7</v>
      </c>
      <c r="G1798" s="1182">
        <f t="shared" si="373"/>
        <v>140</v>
      </c>
      <c r="H1798" s="1060"/>
      <c r="I1798" s="1060"/>
      <c r="J1798" s="1182" t="e">
        <f t="shared" si="374"/>
        <v>#DIV/0!</v>
      </c>
      <c r="K1798" s="1027">
        <f t="shared" si="371"/>
        <v>5</v>
      </c>
      <c r="L1798" s="1027">
        <f t="shared" si="372"/>
        <v>7</v>
      </c>
      <c r="M1798" s="1187">
        <f t="shared" si="375"/>
        <v>140</v>
      </c>
    </row>
    <row r="1799" spans="1:13" ht="15">
      <c r="A1799" s="79"/>
      <c r="C1799" s="925" t="s">
        <v>2576</v>
      </c>
      <c r="D1799" s="963" t="s">
        <v>4566</v>
      </c>
      <c r="E1799" s="1030">
        <v>8</v>
      </c>
      <c r="F1799" s="1030">
        <v>6</v>
      </c>
      <c r="G1799" s="1182">
        <f t="shared" si="373"/>
        <v>75</v>
      </c>
      <c r="H1799" s="1060"/>
      <c r="I1799" s="1060"/>
      <c r="J1799" s="1182" t="e">
        <f t="shared" si="374"/>
        <v>#DIV/0!</v>
      </c>
      <c r="K1799" s="1027">
        <f t="shared" si="371"/>
        <v>8</v>
      </c>
      <c r="L1799" s="1027">
        <f t="shared" si="372"/>
        <v>6</v>
      </c>
      <c r="M1799" s="1187">
        <f t="shared" si="375"/>
        <v>75</v>
      </c>
    </row>
    <row r="1800" spans="1:13" ht="15">
      <c r="A1800" s="79"/>
      <c r="C1800" s="925" t="s">
        <v>2577</v>
      </c>
      <c r="D1800" s="963" t="s">
        <v>4567</v>
      </c>
      <c r="E1800" s="1030">
        <v>25</v>
      </c>
      <c r="F1800" s="1030">
        <v>22</v>
      </c>
      <c r="G1800" s="1182">
        <f t="shared" si="373"/>
        <v>88</v>
      </c>
      <c r="H1800" s="1060"/>
      <c r="I1800" s="1060"/>
      <c r="J1800" s="1182" t="e">
        <f t="shared" si="374"/>
        <v>#DIV/0!</v>
      </c>
      <c r="K1800" s="1027">
        <f t="shared" si="371"/>
        <v>25</v>
      </c>
      <c r="L1800" s="1027">
        <f t="shared" si="372"/>
        <v>22</v>
      </c>
      <c r="M1800" s="1187">
        <f t="shared" si="375"/>
        <v>88</v>
      </c>
    </row>
    <row r="1801" spans="1:13" ht="15">
      <c r="A1801" s="79"/>
      <c r="C1801" s="925" t="s">
        <v>2578</v>
      </c>
      <c r="D1801" s="963" t="s">
        <v>4568</v>
      </c>
      <c r="E1801" s="1030">
        <v>3</v>
      </c>
      <c r="F1801" s="1030">
        <v>2</v>
      </c>
      <c r="G1801" s="1182">
        <f t="shared" si="373"/>
        <v>66.666666666666657</v>
      </c>
      <c r="H1801" s="1060"/>
      <c r="I1801" s="1060"/>
      <c r="J1801" s="1182" t="e">
        <f t="shared" si="374"/>
        <v>#DIV/0!</v>
      </c>
      <c r="K1801" s="1027">
        <f t="shared" si="371"/>
        <v>3</v>
      </c>
      <c r="L1801" s="1027">
        <f t="shared" si="372"/>
        <v>2</v>
      </c>
      <c r="M1801" s="1187">
        <f t="shared" si="375"/>
        <v>66.666666666666657</v>
      </c>
    </row>
    <row r="1802" spans="1:13" ht="15">
      <c r="A1802" s="79"/>
      <c r="C1802" s="925" t="s">
        <v>2579</v>
      </c>
      <c r="D1802" s="963" t="s">
        <v>4569</v>
      </c>
      <c r="E1802" s="1030">
        <v>3</v>
      </c>
      <c r="F1802" s="1030">
        <v>1</v>
      </c>
      <c r="G1802" s="1182">
        <f t="shared" si="373"/>
        <v>33.333333333333329</v>
      </c>
      <c r="H1802" s="1060"/>
      <c r="I1802" s="1060"/>
      <c r="J1802" s="1182" t="e">
        <f t="shared" si="374"/>
        <v>#DIV/0!</v>
      </c>
      <c r="K1802" s="1027">
        <f t="shared" ref="K1802:K1833" si="376">E1802+H1802</f>
        <v>3</v>
      </c>
      <c r="L1802" s="1027">
        <f t="shared" ref="L1802:L1833" si="377">F1802+I1802</f>
        <v>1</v>
      </c>
      <c r="M1802" s="1187">
        <f t="shared" si="375"/>
        <v>33.333333333333329</v>
      </c>
    </row>
    <row r="1803" spans="1:13" ht="15">
      <c r="A1803" s="79"/>
      <c r="C1803" s="925" t="s">
        <v>2580</v>
      </c>
      <c r="D1803" s="963" t="s">
        <v>4570</v>
      </c>
      <c r="E1803" s="1030">
        <v>37</v>
      </c>
      <c r="F1803" s="1030">
        <v>27</v>
      </c>
      <c r="G1803" s="1182">
        <f t="shared" si="373"/>
        <v>72.972972972972968</v>
      </c>
      <c r="H1803" s="1060"/>
      <c r="I1803" s="1060"/>
      <c r="J1803" s="1182" t="e">
        <f t="shared" si="374"/>
        <v>#DIV/0!</v>
      </c>
      <c r="K1803" s="1027">
        <f t="shared" si="376"/>
        <v>37</v>
      </c>
      <c r="L1803" s="1027">
        <f t="shared" si="377"/>
        <v>27</v>
      </c>
      <c r="M1803" s="1187">
        <f t="shared" si="375"/>
        <v>72.972972972972968</v>
      </c>
    </row>
    <row r="1804" spans="1:13" ht="15">
      <c r="A1804" s="79"/>
      <c r="C1804" s="925" t="s">
        <v>2581</v>
      </c>
      <c r="D1804" s="963" t="s">
        <v>5300</v>
      </c>
      <c r="E1804" s="1030">
        <v>12</v>
      </c>
      <c r="F1804" s="1030">
        <v>4</v>
      </c>
      <c r="G1804" s="1182">
        <f t="shared" si="373"/>
        <v>33.333333333333329</v>
      </c>
      <c r="H1804" s="1060"/>
      <c r="I1804" s="1060"/>
      <c r="J1804" s="1182" t="e">
        <f t="shared" si="374"/>
        <v>#DIV/0!</v>
      </c>
      <c r="K1804" s="1027">
        <f t="shared" si="376"/>
        <v>12</v>
      </c>
      <c r="L1804" s="1027">
        <f t="shared" si="377"/>
        <v>4</v>
      </c>
      <c r="M1804" s="1187">
        <f t="shared" si="375"/>
        <v>33.333333333333329</v>
      </c>
    </row>
    <row r="1805" spans="1:13" ht="15">
      <c r="A1805" s="79"/>
      <c r="C1805" s="925" t="s">
        <v>2582</v>
      </c>
      <c r="D1805" s="963" t="s">
        <v>4572</v>
      </c>
      <c r="E1805" s="1030">
        <v>11</v>
      </c>
      <c r="F1805" s="1030">
        <v>3</v>
      </c>
      <c r="G1805" s="1182">
        <f t="shared" si="373"/>
        <v>27.27272727272727</v>
      </c>
      <c r="H1805" s="1060"/>
      <c r="I1805" s="1060"/>
      <c r="J1805" s="1182" t="e">
        <f t="shared" si="374"/>
        <v>#DIV/0!</v>
      </c>
      <c r="K1805" s="1027">
        <f t="shared" si="376"/>
        <v>11</v>
      </c>
      <c r="L1805" s="1027">
        <f t="shared" si="377"/>
        <v>3</v>
      </c>
      <c r="M1805" s="1187">
        <f t="shared" si="375"/>
        <v>27.27272727272727</v>
      </c>
    </row>
    <row r="1806" spans="1:13" ht="15">
      <c r="A1806" s="79"/>
      <c r="C1806" s="925" t="s">
        <v>2583</v>
      </c>
      <c r="D1806" s="963" t="s">
        <v>4571</v>
      </c>
      <c r="E1806" s="1030">
        <v>26</v>
      </c>
      <c r="F1806" s="1030">
        <v>16</v>
      </c>
      <c r="G1806" s="1182">
        <f t="shared" si="373"/>
        <v>61.53846153846154</v>
      </c>
      <c r="H1806" s="1060"/>
      <c r="I1806" s="1060"/>
      <c r="J1806" s="1182" t="e">
        <f t="shared" si="374"/>
        <v>#DIV/0!</v>
      </c>
      <c r="K1806" s="1027">
        <f t="shared" si="376"/>
        <v>26</v>
      </c>
      <c r="L1806" s="1027">
        <f t="shared" si="377"/>
        <v>16</v>
      </c>
      <c r="M1806" s="1187">
        <f t="shared" si="375"/>
        <v>61.53846153846154</v>
      </c>
    </row>
    <row r="1807" spans="1:13" ht="15">
      <c r="A1807" s="79"/>
      <c r="C1807" s="925" t="s">
        <v>2584</v>
      </c>
      <c r="D1807" s="963" t="s">
        <v>4573</v>
      </c>
      <c r="E1807" s="1030">
        <v>4</v>
      </c>
      <c r="F1807" s="1030">
        <v>4</v>
      </c>
      <c r="G1807" s="1182">
        <f t="shared" si="373"/>
        <v>100</v>
      </c>
      <c r="H1807" s="1060"/>
      <c r="I1807" s="1060"/>
      <c r="J1807" s="1182" t="e">
        <f t="shared" si="374"/>
        <v>#DIV/0!</v>
      </c>
      <c r="K1807" s="1027">
        <f t="shared" si="376"/>
        <v>4</v>
      </c>
      <c r="L1807" s="1027">
        <f t="shared" si="377"/>
        <v>4</v>
      </c>
      <c r="M1807" s="1187">
        <f t="shared" si="375"/>
        <v>100</v>
      </c>
    </row>
    <row r="1808" spans="1:13" ht="15">
      <c r="A1808" s="79"/>
      <c r="C1808" s="925" t="s">
        <v>2585</v>
      </c>
      <c r="D1808" s="963" t="s">
        <v>5301</v>
      </c>
      <c r="E1808" s="1030">
        <v>10</v>
      </c>
      <c r="F1808" s="1030">
        <v>7</v>
      </c>
      <c r="G1808" s="1182">
        <f t="shared" si="373"/>
        <v>70</v>
      </c>
      <c r="H1808" s="1060">
        <v>1</v>
      </c>
      <c r="I1808" s="1060"/>
      <c r="J1808" s="1182">
        <f t="shared" si="374"/>
        <v>0</v>
      </c>
      <c r="K1808" s="1027">
        <f t="shared" si="376"/>
        <v>11</v>
      </c>
      <c r="L1808" s="1027">
        <f t="shared" si="377"/>
        <v>7</v>
      </c>
      <c r="M1808" s="1187">
        <f t="shared" si="375"/>
        <v>63.636363636363633</v>
      </c>
    </row>
    <row r="1809" spans="1:13" ht="15">
      <c r="A1809" s="79"/>
      <c r="C1809" s="925" t="s">
        <v>2586</v>
      </c>
      <c r="D1809" s="963" t="s">
        <v>4574</v>
      </c>
      <c r="E1809" s="1030">
        <v>1</v>
      </c>
      <c r="F1809" s="1030"/>
      <c r="G1809" s="1182">
        <f t="shared" si="373"/>
        <v>0</v>
      </c>
      <c r="H1809" s="1060"/>
      <c r="I1809" s="1060"/>
      <c r="J1809" s="1182" t="e">
        <f t="shared" si="374"/>
        <v>#DIV/0!</v>
      </c>
      <c r="K1809" s="1027">
        <f t="shared" si="376"/>
        <v>1</v>
      </c>
      <c r="L1809" s="1027">
        <f t="shared" si="377"/>
        <v>0</v>
      </c>
      <c r="M1809" s="1187">
        <f t="shared" si="375"/>
        <v>0</v>
      </c>
    </row>
    <row r="1810" spans="1:13" ht="15">
      <c r="A1810" s="79"/>
      <c r="C1810" s="925" t="s">
        <v>2587</v>
      </c>
      <c r="D1810" s="963" t="s">
        <v>4575</v>
      </c>
      <c r="E1810" s="1030">
        <v>19</v>
      </c>
      <c r="F1810" s="1030">
        <v>17</v>
      </c>
      <c r="G1810" s="1182">
        <f t="shared" si="373"/>
        <v>89.473684210526315</v>
      </c>
      <c r="H1810" s="1060">
        <v>6</v>
      </c>
      <c r="I1810" s="1060">
        <v>8</v>
      </c>
      <c r="J1810" s="1182">
        <f t="shared" si="374"/>
        <v>133.33333333333331</v>
      </c>
      <c r="K1810" s="1027">
        <f t="shared" si="376"/>
        <v>25</v>
      </c>
      <c r="L1810" s="1027">
        <f t="shared" si="377"/>
        <v>25</v>
      </c>
      <c r="M1810" s="1187">
        <f t="shared" si="375"/>
        <v>100</v>
      </c>
    </row>
    <row r="1811" spans="1:13" ht="15">
      <c r="A1811" s="79"/>
      <c r="C1811" s="925" t="s">
        <v>2588</v>
      </c>
      <c r="D1811" s="963" t="s">
        <v>4576</v>
      </c>
      <c r="E1811" s="1030">
        <v>16</v>
      </c>
      <c r="F1811" s="1030">
        <v>3</v>
      </c>
      <c r="G1811" s="1182">
        <f t="shared" si="373"/>
        <v>18.75</v>
      </c>
      <c r="H1811" s="1060"/>
      <c r="I1811" s="1060"/>
      <c r="J1811" s="1182" t="e">
        <f t="shared" si="374"/>
        <v>#DIV/0!</v>
      </c>
      <c r="K1811" s="1027">
        <f t="shared" si="376"/>
        <v>16</v>
      </c>
      <c r="L1811" s="1027">
        <f t="shared" si="377"/>
        <v>3</v>
      </c>
      <c r="M1811" s="1187">
        <f t="shared" si="375"/>
        <v>18.75</v>
      </c>
    </row>
    <row r="1812" spans="1:13" ht="15">
      <c r="A1812" s="79"/>
      <c r="C1812" s="925" t="s">
        <v>2589</v>
      </c>
      <c r="D1812" s="963" t="s">
        <v>5304</v>
      </c>
      <c r="E1812" s="1030">
        <v>8</v>
      </c>
      <c r="F1812" s="1030">
        <v>5</v>
      </c>
      <c r="G1812" s="1182">
        <f t="shared" si="373"/>
        <v>62.5</v>
      </c>
      <c r="H1812" s="1060"/>
      <c r="I1812" s="1060"/>
      <c r="J1812" s="1182" t="e">
        <f t="shared" si="374"/>
        <v>#DIV/0!</v>
      </c>
      <c r="K1812" s="1027">
        <f t="shared" si="376"/>
        <v>8</v>
      </c>
      <c r="L1812" s="1027">
        <f t="shared" si="377"/>
        <v>5</v>
      </c>
      <c r="M1812" s="1187">
        <f t="shared" si="375"/>
        <v>62.5</v>
      </c>
    </row>
    <row r="1813" spans="1:13" ht="15">
      <c r="A1813" s="79"/>
      <c r="C1813" s="925" t="s">
        <v>2590</v>
      </c>
      <c r="D1813" s="963" t="s">
        <v>5305</v>
      </c>
      <c r="E1813" s="1030">
        <v>29</v>
      </c>
      <c r="F1813" s="1030">
        <v>20</v>
      </c>
      <c r="G1813" s="1182">
        <f t="shared" si="373"/>
        <v>68.965517241379317</v>
      </c>
      <c r="H1813" s="1060">
        <v>8</v>
      </c>
      <c r="I1813" s="1060">
        <v>1</v>
      </c>
      <c r="J1813" s="1182">
        <f t="shared" si="374"/>
        <v>12.5</v>
      </c>
      <c r="K1813" s="1027">
        <f t="shared" si="376"/>
        <v>37</v>
      </c>
      <c r="L1813" s="1027">
        <f t="shared" si="377"/>
        <v>21</v>
      </c>
      <c r="M1813" s="1187">
        <f t="shared" si="375"/>
        <v>56.756756756756758</v>
      </c>
    </row>
    <row r="1814" spans="1:13" ht="15">
      <c r="A1814" s="79"/>
      <c r="C1814" s="925" t="s">
        <v>2591</v>
      </c>
      <c r="D1814" s="963" t="s">
        <v>4577</v>
      </c>
      <c r="E1814" s="1030">
        <v>1</v>
      </c>
      <c r="F1814" s="1030">
        <v>2</v>
      </c>
      <c r="G1814" s="1182">
        <f t="shared" si="373"/>
        <v>200</v>
      </c>
      <c r="H1814" s="1060"/>
      <c r="I1814" s="1060"/>
      <c r="J1814" s="1182" t="e">
        <f t="shared" si="374"/>
        <v>#DIV/0!</v>
      </c>
      <c r="K1814" s="1027">
        <f t="shared" si="376"/>
        <v>1</v>
      </c>
      <c r="L1814" s="1027">
        <f t="shared" si="377"/>
        <v>2</v>
      </c>
      <c r="M1814" s="1187">
        <f t="shared" si="375"/>
        <v>200</v>
      </c>
    </row>
    <row r="1815" spans="1:13" ht="15">
      <c r="A1815" s="79"/>
      <c r="C1815" s="925" t="s">
        <v>2592</v>
      </c>
      <c r="D1815" s="963" t="s">
        <v>4578</v>
      </c>
      <c r="E1815" s="1030"/>
      <c r="F1815" s="1030">
        <v>1</v>
      </c>
      <c r="G1815" s="1182" t="e">
        <f t="shared" si="373"/>
        <v>#DIV/0!</v>
      </c>
      <c r="H1815" s="1060"/>
      <c r="I1815" s="1060"/>
      <c r="J1815" s="1182" t="e">
        <f t="shared" si="374"/>
        <v>#DIV/0!</v>
      </c>
      <c r="K1815" s="1027">
        <f t="shared" si="376"/>
        <v>0</v>
      </c>
      <c r="L1815" s="1027">
        <f t="shared" si="377"/>
        <v>1</v>
      </c>
      <c r="M1815" s="1187" t="e">
        <f t="shared" si="375"/>
        <v>#DIV/0!</v>
      </c>
    </row>
    <row r="1816" spans="1:13" ht="15">
      <c r="A1816" s="79"/>
      <c r="C1816" s="925" t="s">
        <v>2593</v>
      </c>
      <c r="D1816" s="963" t="s">
        <v>5306</v>
      </c>
      <c r="E1816" s="1030">
        <v>5</v>
      </c>
      <c r="F1816" s="1030">
        <v>1</v>
      </c>
      <c r="G1816" s="1182">
        <f t="shared" si="373"/>
        <v>20</v>
      </c>
      <c r="H1816" s="1060"/>
      <c r="I1816" s="1060"/>
      <c r="J1816" s="1182" t="e">
        <f t="shared" si="374"/>
        <v>#DIV/0!</v>
      </c>
      <c r="K1816" s="1027">
        <f t="shared" si="376"/>
        <v>5</v>
      </c>
      <c r="L1816" s="1027">
        <f t="shared" si="377"/>
        <v>1</v>
      </c>
      <c r="M1816" s="1187">
        <f t="shared" si="375"/>
        <v>20</v>
      </c>
    </row>
    <row r="1817" spans="1:13" ht="15">
      <c r="A1817" s="79"/>
      <c r="C1817" s="925" t="s">
        <v>2255</v>
      </c>
      <c r="D1817" s="963" t="s">
        <v>4263</v>
      </c>
      <c r="E1817" s="1030"/>
      <c r="F1817" s="1030">
        <v>2</v>
      </c>
      <c r="G1817" s="1182" t="e">
        <f t="shared" si="373"/>
        <v>#DIV/0!</v>
      </c>
      <c r="H1817" s="1060"/>
      <c r="I1817" s="1060"/>
      <c r="J1817" s="1182" t="e">
        <f t="shared" si="374"/>
        <v>#DIV/0!</v>
      </c>
      <c r="K1817" s="1027">
        <f t="shared" si="376"/>
        <v>0</v>
      </c>
      <c r="L1817" s="1027">
        <f t="shared" si="377"/>
        <v>2</v>
      </c>
      <c r="M1817" s="1187" t="e">
        <f t="shared" si="375"/>
        <v>#DIV/0!</v>
      </c>
    </row>
    <row r="1818" spans="1:13" ht="15">
      <c r="A1818" s="79"/>
      <c r="C1818" s="925" t="s">
        <v>2256</v>
      </c>
      <c r="D1818" s="963" t="s">
        <v>4264</v>
      </c>
      <c r="E1818" s="1030"/>
      <c r="F1818" s="1030">
        <v>2</v>
      </c>
      <c r="G1818" s="1182" t="e">
        <f t="shared" si="373"/>
        <v>#DIV/0!</v>
      </c>
      <c r="H1818" s="1060"/>
      <c r="I1818" s="1060"/>
      <c r="J1818" s="1182" t="e">
        <f t="shared" si="374"/>
        <v>#DIV/0!</v>
      </c>
      <c r="K1818" s="1027">
        <f t="shared" si="376"/>
        <v>0</v>
      </c>
      <c r="L1818" s="1027">
        <f t="shared" si="377"/>
        <v>2</v>
      </c>
      <c r="M1818" s="1187" t="e">
        <f t="shared" si="375"/>
        <v>#DIV/0!</v>
      </c>
    </row>
    <row r="1819" spans="1:13" ht="15">
      <c r="A1819" s="79"/>
      <c r="C1819" s="925" t="s">
        <v>2594</v>
      </c>
      <c r="D1819" s="963" t="s">
        <v>4579</v>
      </c>
      <c r="E1819" s="1030"/>
      <c r="F1819" s="1030"/>
      <c r="G1819" s="1182" t="e">
        <f t="shared" si="373"/>
        <v>#DIV/0!</v>
      </c>
      <c r="H1819" s="1060"/>
      <c r="I1819" s="1060"/>
      <c r="J1819" s="1182" t="e">
        <f t="shared" si="374"/>
        <v>#DIV/0!</v>
      </c>
      <c r="K1819" s="1027">
        <f t="shared" si="376"/>
        <v>0</v>
      </c>
      <c r="L1819" s="1027">
        <f t="shared" si="377"/>
        <v>0</v>
      </c>
      <c r="M1819" s="1187" t="e">
        <f t="shared" si="375"/>
        <v>#DIV/0!</v>
      </c>
    </row>
    <row r="1820" spans="1:13" ht="26.25">
      <c r="A1820" s="79"/>
      <c r="C1820" s="925" t="s">
        <v>2595</v>
      </c>
      <c r="D1820" s="963" t="s">
        <v>4580</v>
      </c>
      <c r="E1820" s="1030">
        <v>13</v>
      </c>
      <c r="F1820" s="1030">
        <v>6</v>
      </c>
      <c r="G1820" s="1182">
        <f t="shared" si="373"/>
        <v>46.153846153846153</v>
      </c>
      <c r="H1820" s="1060"/>
      <c r="I1820" s="1060"/>
      <c r="J1820" s="1182" t="e">
        <f t="shared" si="374"/>
        <v>#DIV/0!</v>
      </c>
      <c r="K1820" s="1027">
        <f t="shared" si="376"/>
        <v>13</v>
      </c>
      <c r="L1820" s="1027">
        <f t="shared" si="377"/>
        <v>6</v>
      </c>
      <c r="M1820" s="1187">
        <f t="shared" si="375"/>
        <v>46.153846153846153</v>
      </c>
    </row>
    <row r="1821" spans="1:13" ht="26.25">
      <c r="A1821" s="79"/>
      <c r="C1821" s="925" t="s">
        <v>2596</v>
      </c>
      <c r="D1821" s="963" t="s">
        <v>5308</v>
      </c>
      <c r="E1821" s="1030">
        <v>42</v>
      </c>
      <c r="F1821" s="1030">
        <v>30</v>
      </c>
      <c r="G1821" s="1182">
        <f t="shared" si="373"/>
        <v>71.428571428571431</v>
      </c>
      <c r="H1821" s="1060"/>
      <c r="I1821" s="1060">
        <v>2</v>
      </c>
      <c r="J1821" s="1182" t="e">
        <f t="shared" si="374"/>
        <v>#DIV/0!</v>
      </c>
      <c r="K1821" s="1027">
        <f t="shared" si="376"/>
        <v>42</v>
      </c>
      <c r="L1821" s="1027">
        <f t="shared" si="377"/>
        <v>32</v>
      </c>
      <c r="M1821" s="1187">
        <f t="shared" si="375"/>
        <v>76.19047619047619</v>
      </c>
    </row>
    <row r="1822" spans="1:13" ht="26.25">
      <c r="A1822" s="79"/>
      <c r="C1822" s="925" t="s">
        <v>2597</v>
      </c>
      <c r="D1822" s="1035" t="s">
        <v>5309</v>
      </c>
      <c r="E1822" s="1030">
        <v>69</v>
      </c>
      <c r="F1822" s="1030">
        <v>31</v>
      </c>
      <c r="G1822" s="1182">
        <f t="shared" si="373"/>
        <v>44.927536231884055</v>
      </c>
      <c r="H1822" s="1060"/>
      <c r="I1822" s="1060"/>
      <c r="J1822" s="1182" t="e">
        <f t="shared" si="374"/>
        <v>#DIV/0!</v>
      </c>
      <c r="K1822" s="1027">
        <f t="shared" si="376"/>
        <v>69</v>
      </c>
      <c r="L1822" s="1027">
        <f t="shared" si="377"/>
        <v>31</v>
      </c>
      <c r="M1822" s="1187">
        <f t="shared" si="375"/>
        <v>44.927536231884055</v>
      </c>
    </row>
    <row r="1823" spans="1:13" ht="15">
      <c r="A1823" s="79"/>
      <c r="C1823" s="925" t="s">
        <v>2598</v>
      </c>
      <c r="D1823" s="963" t="s">
        <v>4581</v>
      </c>
      <c r="E1823" s="1030"/>
      <c r="F1823" s="1030"/>
      <c r="G1823" s="1182" t="e">
        <f t="shared" si="373"/>
        <v>#DIV/0!</v>
      </c>
      <c r="H1823" s="1060"/>
      <c r="I1823" s="1060"/>
      <c r="J1823" s="1182" t="e">
        <f t="shared" si="374"/>
        <v>#DIV/0!</v>
      </c>
      <c r="K1823" s="1027">
        <f t="shared" si="376"/>
        <v>0</v>
      </c>
      <c r="L1823" s="1027">
        <f t="shared" si="377"/>
        <v>0</v>
      </c>
      <c r="M1823" s="1187" t="e">
        <f t="shared" si="375"/>
        <v>#DIV/0!</v>
      </c>
    </row>
    <row r="1824" spans="1:13" ht="15">
      <c r="A1824" s="79"/>
      <c r="C1824" s="925" t="s">
        <v>1945</v>
      </c>
      <c r="D1824" s="963" t="s">
        <v>3940</v>
      </c>
      <c r="E1824" s="1030">
        <v>39</v>
      </c>
      <c r="F1824" s="1030"/>
      <c r="G1824" s="1182">
        <f t="shared" si="373"/>
        <v>0</v>
      </c>
      <c r="H1824" s="1060">
        <v>18</v>
      </c>
      <c r="I1824" s="1060"/>
      <c r="J1824" s="1182">
        <f t="shared" si="374"/>
        <v>0</v>
      </c>
      <c r="K1824" s="1027">
        <f t="shared" si="376"/>
        <v>57</v>
      </c>
      <c r="L1824" s="1027">
        <f t="shared" si="377"/>
        <v>0</v>
      </c>
      <c r="M1824" s="1187">
        <f t="shared" si="375"/>
        <v>0</v>
      </c>
    </row>
    <row r="1825" spans="1:13" ht="15">
      <c r="A1825" s="79"/>
      <c r="C1825" s="925" t="s">
        <v>1871</v>
      </c>
      <c r="D1825" s="963" t="s">
        <v>3871</v>
      </c>
      <c r="E1825" s="1030">
        <v>95</v>
      </c>
      <c r="F1825" s="1030">
        <v>68</v>
      </c>
      <c r="G1825" s="1182">
        <f t="shared" si="373"/>
        <v>71.578947368421055</v>
      </c>
      <c r="H1825" s="1060">
        <v>3</v>
      </c>
      <c r="I1825" s="1060">
        <v>1</v>
      </c>
      <c r="J1825" s="1182">
        <f t="shared" si="374"/>
        <v>33.333333333333329</v>
      </c>
      <c r="K1825" s="1027">
        <f t="shared" si="376"/>
        <v>98</v>
      </c>
      <c r="L1825" s="1027">
        <f t="shared" si="377"/>
        <v>69</v>
      </c>
      <c r="M1825" s="1187">
        <f t="shared" si="375"/>
        <v>70.408163265306129</v>
      </c>
    </row>
    <row r="1826" spans="1:13" ht="15">
      <c r="A1826" s="79"/>
      <c r="C1826" s="925" t="s">
        <v>1899</v>
      </c>
      <c r="D1826" s="963" t="s">
        <v>3897</v>
      </c>
      <c r="E1826" s="1030">
        <v>18</v>
      </c>
      <c r="F1826" s="1030">
        <v>15</v>
      </c>
      <c r="G1826" s="1182">
        <f t="shared" si="373"/>
        <v>83.333333333333343</v>
      </c>
      <c r="H1826" s="1060">
        <v>4</v>
      </c>
      <c r="I1826" s="1060">
        <v>5</v>
      </c>
      <c r="J1826" s="1182">
        <f t="shared" si="374"/>
        <v>125</v>
      </c>
      <c r="K1826" s="1027">
        <f t="shared" si="376"/>
        <v>22</v>
      </c>
      <c r="L1826" s="1027">
        <f t="shared" si="377"/>
        <v>20</v>
      </c>
      <c r="M1826" s="1187">
        <f t="shared" si="375"/>
        <v>90.909090909090907</v>
      </c>
    </row>
    <row r="1827" spans="1:13" ht="26.25">
      <c r="A1827" s="79"/>
      <c r="C1827" s="925" t="s">
        <v>2599</v>
      </c>
      <c r="D1827" s="963" t="s">
        <v>4582</v>
      </c>
      <c r="E1827" s="1030"/>
      <c r="F1827" s="1030"/>
      <c r="G1827" s="1182" t="e">
        <f t="shared" si="373"/>
        <v>#DIV/0!</v>
      </c>
      <c r="H1827" s="1060">
        <v>184</v>
      </c>
      <c r="I1827" s="1060">
        <v>125</v>
      </c>
      <c r="J1827" s="1182">
        <f t="shared" si="374"/>
        <v>67.934782608695656</v>
      </c>
      <c r="K1827" s="1027">
        <f t="shared" si="376"/>
        <v>184</v>
      </c>
      <c r="L1827" s="1027">
        <f t="shared" si="377"/>
        <v>125</v>
      </c>
      <c r="M1827" s="1187">
        <f t="shared" si="375"/>
        <v>67.934782608695656</v>
      </c>
    </row>
    <row r="1828" spans="1:13" ht="15">
      <c r="A1828" s="79"/>
      <c r="C1828" s="925" t="s">
        <v>1873</v>
      </c>
      <c r="D1828" s="963" t="s">
        <v>3873</v>
      </c>
      <c r="E1828" s="1030"/>
      <c r="F1828" s="1030"/>
      <c r="G1828" s="1182" t="e">
        <f t="shared" si="373"/>
        <v>#DIV/0!</v>
      </c>
      <c r="H1828" s="1060">
        <v>425</v>
      </c>
      <c r="I1828" s="1060">
        <v>311</v>
      </c>
      <c r="J1828" s="1182">
        <f t="shared" si="374"/>
        <v>73.176470588235304</v>
      </c>
      <c r="K1828" s="1027">
        <f t="shared" si="376"/>
        <v>425</v>
      </c>
      <c r="L1828" s="1027">
        <f t="shared" si="377"/>
        <v>311</v>
      </c>
      <c r="M1828" s="1187">
        <f t="shared" si="375"/>
        <v>73.176470588235304</v>
      </c>
    </row>
    <row r="1829" spans="1:13" ht="15">
      <c r="A1829" s="79"/>
      <c r="C1829" s="925" t="s">
        <v>2600</v>
      </c>
      <c r="D1829" s="963" t="s">
        <v>4583</v>
      </c>
      <c r="E1829" s="1030">
        <v>1412</v>
      </c>
      <c r="F1829" s="1030">
        <v>1062</v>
      </c>
      <c r="G1829" s="1182">
        <f t="shared" si="373"/>
        <v>75.212464589235125</v>
      </c>
      <c r="H1829" s="1060">
        <v>79</v>
      </c>
      <c r="I1829" s="1060">
        <v>44</v>
      </c>
      <c r="J1829" s="1182">
        <f t="shared" si="374"/>
        <v>55.696202531645568</v>
      </c>
      <c r="K1829" s="1027">
        <f t="shared" si="376"/>
        <v>1491</v>
      </c>
      <c r="L1829" s="1027">
        <f t="shared" si="377"/>
        <v>1106</v>
      </c>
      <c r="M1829" s="1187">
        <f t="shared" si="375"/>
        <v>74.178403755868544</v>
      </c>
    </row>
    <row r="1830" spans="1:13" ht="26.25">
      <c r="A1830" s="79"/>
      <c r="C1830" s="925" t="s">
        <v>1875</v>
      </c>
      <c r="D1830" s="963" t="s">
        <v>3875</v>
      </c>
      <c r="E1830" s="1030">
        <v>46</v>
      </c>
      <c r="F1830" s="1030">
        <v>33</v>
      </c>
      <c r="G1830" s="1182">
        <f t="shared" si="373"/>
        <v>71.739130434782609</v>
      </c>
      <c r="H1830" s="1060">
        <v>116</v>
      </c>
      <c r="I1830" s="1060">
        <v>189</v>
      </c>
      <c r="J1830" s="1182">
        <f t="shared" si="374"/>
        <v>162.93103448275863</v>
      </c>
      <c r="K1830" s="1027">
        <f t="shared" si="376"/>
        <v>162</v>
      </c>
      <c r="L1830" s="1027">
        <f t="shared" si="377"/>
        <v>222</v>
      </c>
      <c r="M1830" s="1187">
        <f t="shared" si="375"/>
        <v>137.03703703703704</v>
      </c>
    </row>
    <row r="1831" spans="1:13" ht="15">
      <c r="A1831" s="79"/>
      <c r="C1831" s="925" t="s">
        <v>1946</v>
      </c>
      <c r="D1831" s="88" t="s">
        <v>5333</v>
      </c>
      <c r="E1831" s="1030">
        <v>19</v>
      </c>
      <c r="F1831" s="1030">
        <v>12</v>
      </c>
      <c r="G1831" s="1182">
        <f t="shared" si="373"/>
        <v>63.157894736842103</v>
      </c>
      <c r="H1831" s="1060">
        <v>6</v>
      </c>
      <c r="I1831" s="1060">
        <v>2</v>
      </c>
      <c r="J1831" s="1182">
        <f t="shared" si="374"/>
        <v>33.333333333333329</v>
      </c>
      <c r="K1831" s="1027">
        <f t="shared" si="376"/>
        <v>25</v>
      </c>
      <c r="L1831" s="1027">
        <f t="shared" si="377"/>
        <v>14</v>
      </c>
      <c r="M1831" s="1187">
        <f t="shared" si="375"/>
        <v>56.000000000000007</v>
      </c>
    </row>
    <row r="1832" spans="1:13" ht="26.25">
      <c r="A1832" s="79"/>
      <c r="C1832" s="925" t="s">
        <v>1876</v>
      </c>
      <c r="D1832" s="963" t="s">
        <v>3876</v>
      </c>
      <c r="E1832" s="1030">
        <v>106</v>
      </c>
      <c r="F1832" s="1030">
        <v>83</v>
      </c>
      <c r="G1832" s="1182">
        <f t="shared" si="373"/>
        <v>78.301886792452834</v>
      </c>
      <c r="H1832" s="1060">
        <v>942</v>
      </c>
      <c r="I1832" s="1060">
        <v>351</v>
      </c>
      <c r="J1832" s="1182">
        <f t="shared" si="374"/>
        <v>37.261146496815286</v>
      </c>
      <c r="K1832" s="1027">
        <f t="shared" si="376"/>
        <v>1048</v>
      </c>
      <c r="L1832" s="1027">
        <f t="shared" si="377"/>
        <v>434</v>
      </c>
      <c r="M1832" s="1187">
        <f t="shared" si="375"/>
        <v>41.412213740458014</v>
      </c>
    </row>
    <row r="1833" spans="1:13" ht="15">
      <c r="A1833" s="79"/>
      <c r="C1833" s="925" t="s">
        <v>1762</v>
      </c>
      <c r="D1833" s="963" t="s">
        <v>3744</v>
      </c>
      <c r="E1833" s="1030">
        <v>70</v>
      </c>
      <c r="F1833" s="1030">
        <v>46</v>
      </c>
      <c r="G1833" s="1182">
        <f t="shared" si="373"/>
        <v>65.714285714285708</v>
      </c>
      <c r="H1833" s="1060">
        <v>2467</v>
      </c>
      <c r="I1833" s="1060">
        <v>2087</v>
      </c>
      <c r="J1833" s="1182">
        <f t="shared" si="374"/>
        <v>84.596676124847988</v>
      </c>
      <c r="K1833" s="1027">
        <f t="shared" si="376"/>
        <v>2537</v>
      </c>
      <c r="L1833" s="1027">
        <f t="shared" si="377"/>
        <v>2133</v>
      </c>
      <c r="M1833" s="1187">
        <f t="shared" si="375"/>
        <v>84.075679936933383</v>
      </c>
    </row>
    <row r="1834" spans="1:13" ht="15">
      <c r="A1834" s="79"/>
      <c r="C1834" s="925" t="s">
        <v>1891</v>
      </c>
      <c r="D1834" s="963" t="s">
        <v>3891</v>
      </c>
      <c r="E1834" s="1030">
        <v>7</v>
      </c>
      <c r="F1834" s="1030">
        <v>4</v>
      </c>
      <c r="G1834" s="1182">
        <f t="shared" si="373"/>
        <v>57.142857142857139</v>
      </c>
      <c r="H1834" s="1060">
        <v>185</v>
      </c>
      <c r="I1834" s="1060">
        <v>203</v>
      </c>
      <c r="J1834" s="1182">
        <f t="shared" si="374"/>
        <v>109.72972972972971</v>
      </c>
      <c r="K1834" s="1027">
        <f t="shared" ref="K1834:K1865" si="378">E1834+H1834</f>
        <v>192</v>
      </c>
      <c r="L1834" s="1027">
        <f t="shared" ref="L1834:L1865" si="379">F1834+I1834</f>
        <v>207</v>
      </c>
      <c r="M1834" s="1187">
        <f t="shared" si="375"/>
        <v>107.8125</v>
      </c>
    </row>
    <row r="1835" spans="1:13" ht="15">
      <c r="A1835" s="79"/>
      <c r="C1835" s="925" t="s">
        <v>1877</v>
      </c>
      <c r="D1835" s="963" t="s">
        <v>3877</v>
      </c>
      <c r="E1835" s="1030">
        <v>9</v>
      </c>
      <c r="F1835" s="1030">
        <v>5</v>
      </c>
      <c r="G1835" s="1182">
        <f t="shared" si="373"/>
        <v>55.555555555555557</v>
      </c>
      <c r="H1835" s="1060">
        <v>1106</v>
      </c>
      <c r="I1835" s="1060">
        <v>580</v>
      </c>
      <c r="J1835" s="1182">
        <f t="shared" si="374"/>
        <v>52.44122965641953</v>
      </c>
      <c r="K1835" s="1027">
        <f t="shared" si="378"/>
        <v>1115</v>
      </c>
      <c r="L1835" s="1027">
        <f t="shared" si="379"/>
        <v>585</v>
      </c>
      <c r="M1835" s="1187">
        <f t="shared" si="375"/>
        <v>52.46636771300448</v>
      </c>
    </row>
    <row r="1836" spans="1:13" ht="15">
      <c r="A1836" s="79"/>
      <c r="C1836" s="925" t="s">
        <v>1878</v>
      </c>
      <c r="D1836" s="963" t="s">
        <v>3878</v>
      </c>
      <c r="E1836" s="1065">
        <v>131</v>
      </c>
      <c r="F1836" s="1065">
        <v>95</v>
      </c>
      <c r="G1836" s="1182">
        <f t="shared" si="373"/>
        <v>72.51908396946564</v>
      </c>
      <c r="H1836" s="1096">
        <v>3462</v>
      </c>
      <c r="I1836" s="1096">
        <v>3098</v>
      </c>
      <c r="J1836" s="1182">
        <f t="shared" si="374"/>
        <v>89.485846331600229</v>
      </c>
      <c r="K1836" s="1027">
        <f t="shared" si="378"/>
        <v>3593</v>
      </c>
      <c r="L1836" s="1027">
        <f t="shared" si="379"/>
        <v>3193</v>
      </c>
      <c r="M1836" s="1187">
        <f t="shared" si="375"/>
        <v>88.867241859170605</v>
      </c>
    </row>
    <row r="1837" spans="1:13" ht="15">
      <c r="A1837" s="79"/>
      <c r="C1837" s="925" t="s">
        <v>1879</v>
      </c>
      <c r="D1837" s="963" t="s">
        <v>3879</v>
      </c>
      <c r="E1837" s="1065">
        <v>105</v>
      </c>
      <c r="F1837" s="1065">
        <v>66</v>
      </c>
      <c r="G1837" s="1182">
        <f t="shared" si="373"/>
        <v>62.857142857142854</v>
      </c>
      <c r="H1837" s="1096">
        <v>1134</v>
      </c>
      <c r="I1837" s="1096">
        <v>815</v>
      </c>
      <c r="J1837" s="1182">
        <f t="shared" si="374"/>
        <v>71.869488536155202</v>
      </c>
      <c r="K1837" s="1027">
        <f t="shared" si="378"/>
        <v>1239</v>
      </c>
      <c r="L1837" s="1027">
        <f t="shared" si="379"/>
        <v>881</v>
      </c>
      <c r="M1837" s="1187">
        <f t="shared" si="375"/>
        <v>71.105730427764328</v>
      </c>
    </row>
    <row r="1838" spans="1:13" ht="26.25">
      <c r="A1838" s="79"/>
      <c r="C1838" s="925" t="s">
        <v>1763</v>
      </c>
      <c r="D1838" s="954" t="s">
        <v>3745</v>
      </c>
      <c r="E1838" s="1065">
        <v>87</v>
      </c>
      <c r="F1838" s="1065">
        <v>63</v>
      </c>
      <c r="G1838" s="1182">
        <f t="shared" ref="G1838:G1899" si="380">SUM(F1838/E1838*100)</f>
        <v>72.41379310344827</v>
      </c>
      <c r="H1838" s="1096">
        <v>1961</v>
      </c>
      <c r="I1838" s="1096">
        <v>1885</v>
      </c>
      <c r="J1838" s="1182">
        <f t="shared" ref="J1838:J1899" si="381">SUM(I1838/H1838*100)</f>
        <v>96.124426313105559</v>
      </c>
      <c r="K1838" s="1027">
        <f t="shared" si="378"/>
        <v>2048</v>
      </c>
      <c r="L1838" s="1027">
        <f t="shared" si="379"/>
        <v>1948</v>
      </c>
      <c r="M1838" s="1187">
        <f t="shared" ref="M1838:M1899" si="382">SUM(L1838/K1838*100)</f>
        <v>95.1171875</v>
      </c>
    </row>
    <row r="1839" spans="1:13" ht="15">
      <c r="A1839" s="79"/>
      <c r="C1839" s="925" t="s">
        <v>1764</v>
      </c>
      <c r="D1839" s="940" t="s">
        <v>3760</v>
      </c>
      <c r="E1839" s="1065">
        <v>92</v>
      </c>
      <c r="F1839" s="1065">
        <v>72</v>
      </c>
      <c r="G1839" s="1182">
        <f t="shared" si="380"/>
        <v>78.260869565217391</v>
      </c>
      <c r="H1839" s="1096">
        <v>2522</v>
      </c>
      <c r="I1839" s="1096">
        <v>2045</v>
      </c>
      <c r="J1839" s="1182">
        <f t="shared" si="381"/>
        <v>81.086439333862018</v>
      </c>
      <c r="K1839" s="1027">
        <f t="shared" si="378"/>
        <v>2614</v>
      </c>
      <c r="L1839" s="1027">
        <f t="shared" si="379"/>
        <v>2117</v>
      </c>
      <c r="M1839" s="1187">
        <f t="shared" si="382"/>
        <v>80.986993114001521</v>
      </c>
    </row>
    <row r="1840" spans="1:13" ht="15">
      <c r="A1840" s="79"/>
      <c r="C1840" s="925" t="s">
        <v>1880</v>
      </c>
      <c r="D1840" s="963" t="s">
        <v>3880</v>
      </c>
      <c r="E1840" s="1065">
        <v>8</v>
      </c>
      <c r="F1840" s="1065">
        <v>9</v>
      </c>
      <c r="G1840" s="1182">
        <f t="shared" si="380"/>
        <v>112.5</v>
      </c>
      <c r="H1840" s="1096">
        <v>744</v>
      </c>
      <c r="I1840" s="1096">
        <v>453</v>
      </c>
      <c r="J1840" s="1182">
        <f t="shared" si="381"/>
        <v>60.887096774193552</v>
      </c>
      <c r="K1840" s="1027">
        <f t="shared" si="378"/>
        <v>752</v>
      </c>
      <c r="L1840" s="1027">
        <f t="shared" si="379"/>
        <v>462</v>
      </c>
      <c r="M1840" s="1187">
        <f t="shared" si="382"/>
        <v>61.436170212765958</v>
      </c>
    </row>
    <row r="1841" spans="1:13" ht="15">
      <c r="A1841" s="79"/>
      <c r="C1841" s="925" t="s">
        <v>1923</v>
      </c>
      <c r="D1841" s="940" t="s">
        <v>3920</v>
      </c>
      <c r="E1841" s="1065"/>
      <c r="F1841" s="1065"/>
      <c r="G1841" s="1182" t="e">
        <f t="shared" si="380"/>
        <v>#DIV/0!</v>
      </c>
      <c r="H1841" s="1060"/>
      <c r="I1841" s="1060"/>
      <c r="J1841" s="1182" t="e">
        <f t="shared" si="381"/>
        <v>#DIV/0!</v>
      </c>
      <c r="K1841" s="1027">
        <f t="shared" si="378"/>
        <v>0</v>
      </c>
      <c r="L1841" s="1027">
        <f t="shared" si="379"/>
        <v>0</v>
      </c>
      <c r="M1841" s="1187" t="e">
        <f t="shared" si="382"/>
        <v>#DIV/0!</v>
      </c>
    </row>
    <row r="1842" spans="1:13" ht="15">
      <c r="A1842" s="79"/>
      <c r="C1842" s="925" t="s">
        <v>2601</v>
      </c>
      <c r="D1842" s="963" t="s">
        <v>4584</v>
      </c>
      <c r="E1842" s="1065"/>
      <c r="F1842" s="1065"/>
      <c r="G1842" s="1182" t="e">
        <f t="shared" si="380"/>
        <v>#DIV/0!</v>
      </c>
      <c r="H1842" s="1060"/>
      <c r="I1842" s="1060"/>
      <c r="J1842" s="1182" t="e">
        <f t="shared" si="381"/>
        <v>#DIV/0!</v>
      </c>
      <c r="K1842" s="1027">
        <f t="shared" si="378"/>
        <v>0</v>
      </c>
      <c r="L1842" s="1027">
        <f t="shared" si="379"/>
        <v>0</v>
      </c>
      <c r="M1842" s="1187" t="e">
        <f t="shared" si="382"/>
        <v>#DIV/0!</v>
      </c>
    </row>
    <row r="1843" spans="1:13" ht="26.25">
      <c r="A1843" s="79"/>
      <c r="C1843" s="925" t="s">
        <v>2602</v>
      </c>
      <c r="D1843" s="963" t="s">
        <v>4585</v>
      </c>
      <c r="E1843" s="1065">
        <v>2</v>
      </c>
      <c r="F1843" s="1065"/>
      <c r="G1843" s="1182">
        <f t="shared" si="380"/>
        <v>0</v>
      </c>
      <c r="H1843" s="1060"/>
      <c r="I1843" s="1060"/>
      <c r="J1843" s="1182" t="e">
        <f t="shared" si="381"/>
        <v>#DIV/0!</v>
      </c>
      <c r="K1843" s="1027">
        <f t="shared" si="378"/>
        <v>2</v>
      </c>
      <c r="L1843" s="1027">
        <f t="shared" si="379"/>
        <v>0</v>
      </c>
      <c r="M1843" s="1187">
        <f t="shared" si="382"/>
        <v>0</v>
      </c>
    </row>
    <row r="1844" spans="1:13" ht="15">
      <c r="A1844" s="79"/>
      <c r="C1844" s="925" t="s">
        <v>2603</v>
      </c>
      <c r="D1844" s="963" t="s">
        <v>4586</v>
      </c>
      <c r="E1844" s="1065">
        <v>3</v>
      </c>
      <c r="F1844" s="1065">
        <v>2</v>
      </c>
      <c r="G1844" s="1182">
        <f t="shared" si="380"/>
        <v>66.666666666666657</v>
      </c>
      <c r="H1844" s="1060"/>
      <c r="I1844" s="1060"/>
      <c r="J1844" s="1182" t="e">
        <f t="shared" si="381"/>
        <v>#DIV/0!</v>
      </c>
      <c r="K1844" s="1027">
        <f t="shared" si="378"/>
        <v>3</v>
      </c>
      <c r="L1844" s="1027">
        <f t="shared" si="379"/>
        <v>2</v>
      </c>
      <c r="M1844" s="1187">
        <f t="shared" si="382"/>
        <v>66.666666666666657</v>
      </c>
    </row>
    <row r="1845" spans="1:13" ht="15">
      <c r="A1845" s="79"/>
      <c r="C1845" s="925" t="s">
        <v>1770</v>
      </c>
      <c r="D1845" s="956" t="s">
        <v>3747</v>
      </c>
      <c r="E1845" s="1065"/>
      <c r="F1845" s="1065">
        <v>1</v>
      </c>
      <c r="G1845" s="1182" t="e">
        <f t="shared" si="380"/>
        <v>#DIV/0!</v>
      </c>
      <c r="H1845" s="1096">
        <v>136</v>
      </c>
      <c r="I1845" s="1096">
        <v>78</v>
      </c>
      <c r="J1845" s="1182">
        <f t="shared" si="381"/>
        <v>57.352941176470587</v>
      </c>
      <c r="K1845" s="1027">
        <f t="shared" si="378"/>
        <v>136</v>
      </c>
      <c r="L1845" s="1027">
        <f t="shared" si="379"/>
        <v>79</v>
      </c>
      <c r="M1845" s="1187">
        <f t="shared" si="382"/>
        <v>58.088235294117652</v>
      </c>
    </row>
    <row r="1846" spans="1:13" ht="15">
      <c r="A1846" s="79"/>
      <c r="C1846" s="925" t="s">
        <v>1887</v>
      </c>
      <c r="D1846" s="963" t="s">
        <v>3887</v>
      </c>
      <c r="E1846" s="1065">
        <v>39</v>
      </c>
      <c r="F1846" s="1065">
        <v>33</v>
      </c>
      <c r="G1846" s="1182">
        <f t="shared" si="380"/>
        <v>84.615384615384613</v>
      </c>
      <c r="H1846" s="1096">
        <v>18</v>
      </c>
      <c r="I1846" s="1096">
        <v>13</v>
      </c>
      <c r="J1846" s="1182">
        <f t="shared" si="381"/>
        <v>72.222222222222214</v>
      </c>
      <c r="K1846" s="1027">
        <f t="shared" si="378"/>
        <v>57</v>
      </c>
      <c r="L1846" s="1027">
        <f t="shared" si="379"/>
        <v>46</v>
      </c>
      <c r="M1846" s="1187">
        <f t="shared" si="382"/>
        <v>80.701754385964904</v>
      </c>
    </row>
    <row r="1847" spans="1:13" ht="25.5">
      <c r="A1847" s="79"/>
      <c r="C1847" s="925" t="s">
        <v>1957</v>
      </c>
      <c r="D1847" s="966" t="s">
        <v>3953</v>
      </c>
      <c r="E1847" s="1065">
        <v>21</v>
      </c>
      <c r="F1847" s="1065"/>
      <c r="G1847" s="1182">
        <f t="shared" si="380"/>
        <v>0</v>
      </c>
      <c r="H1847" s="1096">
        <v>162</v>
      </c>
      <c r="I1847" s="1096">
        <v>177</v>
      </c>
      <c r="J1847" s="1182">
        <f t="shared" si="381"/>
        <v>109.25925925925925</v>
      </c>
      <c r="K1847" s="1027">
        <f t="shared" si="378"/>
        <v>183</v>
      </c>
      <c r="L1847" s="1027">
        <f t="shared" si="379"/>
        <v>177</v>
      </c>
      <c r="M1847" s="1187">
        <f t="shared" si="382"/>
        <v>96.721311475409834</v>
      </c>
    </row>
    <row r="1848" spans="1:13" ht="26.25">
      <c r="A1848" s="79"/>
      <c r="C1848" s="925" t="s">
        <v>1896</v>
      </c>
      <c r="D1848" s="963" t="s">
        <v>3894</v>
      </c>
      <c r="E1848" s="1065">
        <v>2</v>
      </c>
      <c r="F1848" s="1065"/>
      <c r="G1848" s="1182">
        <f t="shared" si="380"/>
        <v>0</v>
      </c>
      <c r="H1848" s="1060"/>
      <c r="I1848" s="1060"/>
      <c r="J1848" s="1182" t="e">
        <f t="shared" si="381"/>
        <v>#DIV/0!</v>
      </c>
      <c r="K1848" s="1027">
        <f t="shared" si="378"/>
        <v>2</v>
      </c>
      <c r="L1848" s="1027">
        <f t="shared" si="379"/>
        <v>0</v>
      </c>
      <c r="M1848" s="1187">
        <f t="shared" si="382"/>
        <v>0</v>
      </c>
    </row>
    <row r="1849" spans="1:13" ht="15">
      <c r="A1849" s="79"/>
      <c r="C1849" s="925" t="s">
        <v>1942</v>
      </c>
      <c r="D1849" s="963" t="s">
        <v>3937</v>
      </c>
      <c r="E1849" s="1063"/>
      <c r="F1849" s="1063">
        <v>1</v>
      </c>
      <c r="G1849" s="1182" t="e">
        <f t="shared" si="380"/>
        <v>#DIV/0!</v>
      </c>
      <c r="H1849" s="1096">
        <v>34</v>
      </c>
      <c r="I1849" s="1096">
        <v>21</v>
      </c>
      <c r="J1849" s="1182">
        <f t="shared" si="381"/>
        <v>61.764705882352942</v>
      </c>
      <c r="K1849" s="1027">
        <f t="shared" si="378"/>
        <v>34</v>
      </c>
      <c r="L1849" s="1027">
        <f t="shared" si="379"/>
        <v>22</v>
      </c>
      <c r="M1849" s="1187">
        <f t="shared" si="382"/>
        <v>64.705882352941174</v>
      </c>
    </row>
    <row r="1850" spans="1:13" ht="15">
      <c r="A1850" s="79"/>
      <c r="C1850" s="925" t="s">
        <v>2212</v>
      </c>
      <c r="D1850" s="963" t="s">
        <v>4221</v>
      </c>
      <c r="E1850" s="1063">
        <v>4</v>
      </c>
      <c r="F1850" s="1063">
        <v>2</v>
      </c>
      <c r="G1850" s="1182">
        <f t="shared" si="380"/>
        <v>50</v>
      </c>
      <c r="H1850" s="1060"/>
      <c r="I1850" s="1060"/>
      <c r="J1850" s="1182" t="e">
        <f t="shared" si="381"/>
        <v>#DIV/0!</v>
      </c>
      <c r="K1850" s="1027">
        <f t="shared" si="378"/>
        <v>4</v>
      </c>
      <c r="L1850" s="1027">
        <f t="shared" si="379"/>
        <v>2</v>
      </c>
      <c r="M1850" s="1187">
        <f t="shared" si="382"/>
        <v>50</v>
      </c>
    </row>
    <row r="1851" spans="1:13" ht="15">
      <c r="A1851" s="79"/>
      <c r="C1851" s="925" t="s">
        <v>2213</v>
      </c>
      <c r="D1851" s="963" t="s">
        <v>4222</v>
      </c>
      <c r="E1851" s="1063"/>
      <c r="F1851" s="1063">
        <v>2</v>
      </c>
      <c r="G1851" s="1182" t="e">
        <f t="shared" si="380"/>
        <v>#DIV/0!</v>
      </c>
      <c r="H1851" s="1060"/>
      <c r="I1851" s="1060"/>
      <c r="J1851" s="1182" t="e">
        <f t="shared" si="381"/>
        <v>#DIV/0!</v>
      </c>
      <c r="K1851" s="1027">
        <f t="shared" si="378"/>
        <v>0</v>
      </c>
      <c r="L1851" s="1027">
        <f t="shared" si="379"/>
        <v>2</v>
      </c>
      <c r="M1851" s="1187" t="e">
        <f t="shared" si="382"/>
        <v>#DIV/0!</v>
      </c>
    </row>
    <row r="1852" spans="1:13" ht="15">
      <c r="A1852" s="79"/>
      <c r="C1852" s="925" t="s">
        <v>1909</v>
      </c>
      <c r="D1852" s="938" t="s">
        <v>3907</v>
      </c>
      <c r="E1852" s="1063">
        <v>3</v>
      </c>
      <c r="F1852" s="1063"/>
      <c r="G1852" s="1182">
        <f t="shared" si="380"/>
        <v>0</v>
      </c>
      <c r="H1852" s="1060"/>
      <c r="I1852" s="1060"/>
      <c r="J1852" s="1182" t="e">
        <f t="shared" si="381"/>
        <v>#DIV/0!</v>
      </c>
      <c r="K1852" s="1027">
        <f t="shared" si="378"/>
        <v>3</v>
      </c>
      <c r="L1852" s="1027">
        <f t="shared" si="379"/>
        <v>0</v>
      </c>
      <c r="M1852" s="1187">
        <f t="shared" si="382"/>
        <v>0</v>
      </c>
    </row>
    <row r="1853" spans="1:13" ht="15">
      <c r="A1853" s="79"/>
      <c r="C1853" s="925" t="s">
        <v>1926</v>
      </c>
      <c r="D1853" s="940" t="s">
        <v>3922</v>
      </c>
      <c r="E1853" s="1063">
        <v>1</v>
      </c>
      <c r="F1853" s="1063"/>
      <c r="G1853" s="1182">
        <f t="shared" si="380"/>
        <v>0</v>
      </c>
      <c r="H1853" s="1060"/>
      <c r="I1853" s="1060"/>
      <c r="J1853" s="1182" t="e">
        <f t="shared" si="381"/>
        <v>#DIV/0!</v>
      </c>
      <c r="K1853" s="1027">
        <f t="shared" si="378"/>
        <v>1</v>
      </c>
      <c r="L1853" s="1027">
        <f t="shared" si="379"/>
        <v>0</v>
      </c>
      <c r="M1853" s="1187">
        <f t="shared" si="382"/>
        <v>0</v>
      </c>
    </row>
    <row r="1854" spans="1:13" ht="15">
      <c r="A1854" s="79"/>
      <c r="C1854" s="925" t="s">
        <v>2604</v>
      </c>
      <c r="D1854" s="963" t="s">
        <v>4587</v>
      </c>
      <c r="E1854" s="1063"/>
      <c r="F1854" s="1063"/>
      <c r="G1854" s="1182" t="e">
        <f t="shared" si="380"/>
        <v>#DIV/0!</v>
      </c>
      <c r="H1854" s="1060"/>
      <c r="I1854" s="1060"/>
      <c r="J1854" s="1182" t="e">
        <f t="shared" si="381"/>
        <v>#DIV/0!</v>
      </c>
      <c r="K1854" s="1027">
        <f t="shared" si="378"/>
        <v>0</v>
      </c>
      <c r="L1854" s="1027">
        <f t="shared" si="379"/>
        <v>0</v>
      </c>
      <c r="M1854" s="1187" t="e">
        <f t="shared" si="382"/>
        <v>#DIV/0!</v>
      </c>
    </row>
    <row r="1855" spans="1:13" ht="15">
      <c r="A1855" s="79"/>
      <c r="C1855" s="925" t="s">
        <v>1971</v>
      </c>
      <c r="D1855" s="945" t="s">
        <v>3967</v>
      </c>
      <c r="E1855" s="1030"/>
      <c r="F1855" s="1030"/>
      <c r="G1855" s="1182" t="e">
        <f t="shared" si="380"/>
        <v>#DIV/0!</v>
      </c>
      <c r="H1855" s="1096">
        <v>1</v>
      </c>
      <c r="I1855" s="1096">
        <v>1</v>
      </c>
      <c r="J1855" s="1182">
        <f t="shared" si="381"/>
        <v>100</v>
      </c>
      <c r="K1855" s="1027">
        <f t="shared" si="378"/>
        <v>1</v>
      </c>
      <c r="L1855" s="1027">
        <f t="shared" si="379"/>
        <v>1</v>
      </c>
      <c r="M1855" s="1187">
        <f t="shared" si="382"/>
        <v>100</v>
      </c>
    </row>
    <row r="1856" spans="1:13" ht="15">
      <c r="A1856" s="79"/>
      <c r="C1856" s="925" t="s">
        <v>1884</v>
      </c>
      <c r="D1856" s="963" t="s">
        <v>3884</v>
      </c>
      <c r="E1856" s="1030"/>
      <c r="F1856" s="1030"/>
      <c r="G1856" s="1182" t="e">
        <f t="shared" si="380"/>
        <v>#DIV/0!</v>
      </c>
      <c r="H1856" s="1096">
        <v>91</v>
      </c>
      <c r="I1856" s="1096">
        <v>16</v>
      </c>
      <c r="J1856" s="1182">
        <f t="shared" si="381"/>
        <v>17.582417582417584</v>
      </c>
      <c r="K1856" s="1027">
        <f t="shared" si="378"/>
        <v>91</v>
      </c>
      <c r="L1856" s="1027">
        <f t="shared" si="379"/>
        <v>16</v>
      </c>
      <c r="M1856" s="1187">
        <f t="shared" si="382"/>
        <v>17.582417582417584</v>
      </c>
    </row>
    <row r="1857" spans="1:13" ht="15">
      <c r="A1857" s="79"/>
      <c r="C1857" s="925" t="s">
        <v>1761</v>
      </c>
      <c r="D1857" s="933" t="s">
        <v>3751</v>
      </c>
      <c r="E1857" s="1030"/>
      <c r="F1857" s="1030"/>
      <c r="G1857" s="1182" t="e">
        <f t="shared" si="380"/>
        <v>#DIV/0!</v>
      </c>
      <c r="H1857" s="1096">
        <v>142</v>
      </c>
      <c r="I1857" s="1096">
        <v>75</v>
      </c>
      <c r="J1857" s="1182">
        <f t="shared" si="381"/>
        <v>52.816901408450704</v>
      </c>
      <c r="K1857" s="1027">
        <f t="shared" si="378"/>
        <v>142</v>
      </c>
      <c r="L1857" s="1027">
        <f t="shared" si="379"/>
        <v>75</v>
      </c>
      <c r="M1857" s="1187">
        <f t="shared" si="382"/>
        <v>52.816901408450704</v>
      </c>
    </row>
    <row r="1858" spans="1:13" ht="15">
      <c r="A1858" s="79"/>
      <c r="C1858" s="925" t="s">
        <v>2046</v>
      </c>
      <c r="D1858" s="963" t="s">
        <v>4051</v>
      </c>
      <c r="E1858" s="1030"/>
      <c r="F1858" s="1030"/>
      <c r="G1858" s="1182" t="e">
        <f t="shared" si="380"/>
        <v>#DIV/0!</v>
      </c>
      <c r="H1858" s="1096">
        <v>1</v>
      </c>
      <c r="I1858" s="1096"/>
      <c r="J1858" s="1182">
        <f t="shared" si="381"/>
        <v>0</v>
      </c>
      <c r="K1858" s="1027">
        <f t="shared" si="378"/>
        <v>1</v>
      </c>
      <c r="L1858" s="1027">
        <f t="shared" si="379"/>
        <v>0</v>
      </c>
      <c r="M1858" s="1187">
        <f t="shared" si="382"/>
        <v>0</v>
      </c>
    </row>
    <row r="1859" spans="1:13" ht="15">
      <c r="A1859" s="79"/>
      <c r="C1859" s="925" t="s">
        <v>1885</v>
      </c>
      <c r="D1859" s="963" t="s">
        <v>3885</v>
      </c>
      <c r="E1859" s="1030"/>
      <c r="F1859" s="1030"/>
      <c r="G1859" s="1182" t="e">
        <f t="shared" si="380"/>
        <v>#DIV/0!</v>
      </c>
      <c r="H1859" s="1096"/>
      <c r="I1859" s="1096"/>
      <c r="J1859" s="1182" t="e">
        <f t="shared" si="381"/>
        <v>#DIV/0!</v>
      </c>
      <c r="K1859" s="1027">
        <f t="shared" si="378"/>
        <v>0</v>
      </c>
      <c r="L1859" s="1027">
        <f t="shared" si="379"/>
        <v>0</v>
      </c>
      <c r="M1859" s="1187" t="e">
        <f t="shared" si="382"/>
        <v>#DIV/0!</v>
      </c>
    </row>
    <row r="1860" spans="1:13" ht="15">
      <c r="A1860" s="79"/>
      <c r="C1860" s="925" t="s">
        <v>2060</v>
      </c>
      <c r="D1860" s="945" t="s">
        <v>4065</v>
      </c>
      <c r="E1860" s="1030"/>
      <c r="F1860" s="1030"/>
      <c r="G1860" s="1182" t="e">
        <f t="shared" si="380"/>
        <v>#DIV/0!</v>
      </c>
      <c r="H1860" s="1096"/>
      <c r="I1860" s="1096">
        <v>1</v>
      </c>
      <c r="J1860" s="1182" t="e">
        <f t="shared" si="381"/>
        <v>#DIV/0!</v>
      </c>
      <c r="K1860" s="1027">
        <f t="shared" si="378"/>
        <v>0</v>
      </c>
      <c r="L1860" s="1027">
        <f t="shared" si="379"/>
        <v>1</v>
      </c>
      <c r="M1860" s="1187" t="e">
        <f t="shared" si="382"/>
        <v>#DIV/0!</v>
      </c>
    </row>
    <row r="1861" spans="1:13" ht="15">
      <c r="A1861" s="79"/>
      <c r="C1861" s="925" t="s">
        <v>1886</v>
      </c>
      <c r="D1861" s="963" t="s">
        <v>3886</v>
      </c>
      <c r="E1861" s="1030">
        <v>1</v>
      </c>
      <c r="F1861" s="1030"/>
      <c r="G1861" s="1182">
        <f t="shared" si="380"/>
        <v>0</v>
      </c>
      <c r="H1861" s="1096">
        <v>235</v>
      </c>
      <c r="I1861" s="1096">
        <v>150</v>
      </c>
      <c r="J1861" s="1182">
        <f t="shared" si="381"/>
        <v>63.829787234042556</v>
      </c>
      <c r="K1861" s="1027">
        <f t="shared" si="378"/>
        <v>236</v>
      </c>
      <c r="L1861" s="1027">
        <f t="shared" si="379"/>
        <v>150</v>
      </c>
      <c r="M1861" s="1187">
        <f t="shared" si="382"/>
        <v>63.559322033898304</v>
      </c>
    </row>
    <row r="1862" spans="1:13" ht="15">
      <c r="A1862" s="79"/>
      <c r="C1862" s="925" t="s">
        <v>1902</v>
      </c>
      <c r="D1862" s="1039" t="s">
        <v>3900</v>
      </c>
      <c r="E1862" s="1030"/>
      <c r="F1862" s="1030"/>
      <c r="G1862" s="1182" t="e">
        <f t="shared" si="380"/>
        <v>#DIV/0!</v>
      </c>
      <c r="H1862" s="1096"/>
      <c r="I1862" s="1096"/>
      <c r="J1862" s="1182" t="e">
        <f t="shared" si="381"/>
        <v>#DIV/0!</v>
      </c>
      <c r="K1862" s="1027">
        <f t="shared" si="378"/>
        <v>0</v>
      </c>
      <c r="L1862" s="1027">
        <f t="shared" si="379"/>
        <v>0</v>
      </c>
      <c r="M1862" s="1187" t="e">
        <f t="shared" si="382"/>
        <v>#DIV/0!</v>
      </c>
    </row>
    <row r="1863" spans="1:13" ht="15">
      <c r="A1863" s="79"/>
      <c r="C1863" s="925" t="s">
        <v>1892</v>
      </c>
      <c r="D1863" s="88" t="s">
        <v>3892</v>
      </c>
      <c r="E1863" s="1030"/>
      <c r="F1863" s="1030"/>
      <c r="G1863" s="1182" t="e">
        <f t="shared" si="380"/>
        <v>#DIV/0!</v>
      </c>
      <c r="H1863" s="1096">
        <v>1</v>
      </c>
      <c r="I1863" s="1096"/>
      <c r="J1863" s="1182">
        <f t="shared" si="381"/>
        <v>0</v>
      </c>
      <c r="K1863" s="1027">
        <f t="shared" si="378"/>
        <v>1</v>
      </c>
      <c r="L1863" s="1027">
        <f t="shared" si="379"/>
        <v>0</v>
      </c>
      <c r="M1863" s="1187">
        <f t="shared" si="382"/>
        <v>0</v>
      </c>
    </row>
    <row r="1864" spans="1:13" ht="15">
      <c r="A1864" s="79"/>
      <c r="C1864" s="925" t="s">
        <v>1894</v>
      </c>
      <c r="D1864" s="963" t="s">
        <v>5296</v>
      </c>
      <c r="E1864" s="1030"/>
      <c r="F1864" s="1030"/>
      <c r="G1864" s="1182" t="e">
        <f t="shared" si="380"/>
        <v>#DIV/0!</v>
      </c>
      <c r="H1864" s="1096">
        <v>187</v>
      </c>
      <c r="I1864" s="1096">
        <v>376</v>
      </c>
      <c r="J1864" s="1182">
        <f t="shared" si="381"/>
        <v>201.06951871657753</v>
      </c>
      <c r="K1864" s="1027">
        <f t="shared" si="378"/>
        <v>187</v>
      </c>
      <c r="L1864" s="1027">
        <f t="shared" si="379"/>
        <v>376</v>
      </c>
      <c r="M1864" s="1187">
        <f t="shared" si="382"/>
        <v>201.06951871657753</v>
      </c>
    </row>
    <row r="1865" spans="1:13" ht="15">
      <c r="A1865" s="79"/>
      <c r="C1865" s="925" t="s">
        <v>1773</v>
      </c>
      <c r="D1865" s="88" t="s">
        <v>3750</v>
      </c>
      <c r="E1865" s="1030"/>
      <c r="F1865" s="1030"/>
      <c r="G1865" s="1182" t="e">
        <f t="shared" si="380"/>
        <v>#DIV/0!</v>
      </c>
      <c r="H1865" s="1096"/>
      <c r="I1865" s="1096"/>
      <c r="J1865" s="1182" t="e">
        <f t="shared" si="381"/>
        <v>#DIV/0!</v>
      </c>
      <c r="K1865" s="1027">
        <f t="shared" si="378"/>
        <v>0</v>
      </c>
      <c r="L1865" s="1027">
        <f t="shared" si="379"/>
        <v>0</v>
      </c>
      <c r="M1865" s="1187" t="e">
        <f t="shared" si="382"/>
        <v>#DIV/0!</v>
      </c>
    </row>
    <row r="1866" spans="1:13" ht="15">
      <c r="A1866" s="79"/>
      <c r="C1866" s="925" t="s">
        <v>1765</v>
      </c>
      <c r="D1866" s="938" t="s">
        <v>3754</v>
      </c>
      <c r="E1866" s="1030"/>
      <c r="F1866" s="1030"/>
      <c r="G1866" s="1182" t="e">
        <f t="shared" si="380"/>
        <v>#DIV/0!</v>
      </c>
      <c r="H1866" s="1096">
        <v>25</v>
      </c>
      <c r="I1866" s="1096">
        <v>61</v>
      </c>
      <c r="J1866" s="1182">
        <f t="shared" si="381"/>
        <v>244</v>
      </c>
      <c r="K1866" s="1027">
        <f t="shared" ref="K1866:K1897" si="383">E1866+H1866</f>
        <v>25</v>
      </c>
      <c r="L1866" s="1027">
        <f t="shared" ref="L1866:L1897" si="384">F1866+I1866</f>
        <v>61</v>
      </c>
      <c r="M1866" s="1187">
        <f t="shared" si="382"/>
        <v>244</v>
      </c>
    </row>
    <row r="1867" spans="1:13" ht="26.25">
      <c r="A1867" s="79"/>
      <c r="C1867" s="925" t="s">
        <v>1766</v>
      </c>
      <c r="D1867" s="933" t="s">
        <v>3746</v>
      </c>
      <c r="E1867" s="1030">
        <v>3</v>
      </c>
      <c r="F1867" s="1030">
        <v>1</v>
      </c>
      <c r="G1867" s="1182">
        <f t="shared" si="380"/>
        <v>33.333333333333329</v>
      </c>
      <c r="H1867" s="1096">
        <v>348</v>
      </c>
      <c r="I1867" s="1096">
        <v>360</v>
      </c>
      <c r="J1867" s="1182">
        <f t="shared" si="381"/>
        <v>103.44827586206897</v>
      </c>
      <c r="K1867" s="1027">
        <f t="shared" si="383"/>
        <v>351</v>
      </c>
      <c r="L1867" s="1027">
        <f t="shared" si="384"/>
        <v>361</v>
      </c>
      <c r="M1867" s="1187">
        <f t="shared" si="382"/>
        <v>102.84900284900284</v>
      </c>
    </row>
    <row r="1868" spans="1:13" ht="26.25">
      <c r="A1868" s="79"/>
      <c r="C1868" s="925" t="s">
        <v>1767</v>
      </c>
      <c r="D1868" s="963" t="s">
        <v>3749</v>
      </c>
      <c r="E1868" s="1030"/>
      <c r="F1868" s="1030"/>
      <c r="G1868" s="1182" t="e">
        <f t="shared" si="380"/>
        <v>#DIV/0!</v>
      </c>
      <c r="H1868" s="1096"/>
      <c r="I1868" s="1096"/>
      <c r="J1868" s="1182" t="e">
        <f t="shared" si="381"/>
        <v>#DIV/0!</v>
      </c>
      <c r="K1868" s="1027">
        <f t="shared" si="383"/>
        <v>0</v>
      </c>
      <c r="L1868" s="1027">
        <f t="shared" si="384"/>
        <v>0</v>
      </c>
      <c r="M1868" s="1187" t="e">
        <f t="shared" si="382"/>
        <v>#DIV/0!</v>
      </c>
    </row>
    <row r="1869" spans="1:13" ht="15">
      <c r="A1869" s="79"/>
      <c r="C1869" s="925" t="s">
        <v>2605</v>
      </c>
      <c r="D1869" s="963" t="s">
        <v>4588</v>
      </c>
      <c r="E1869" s="1065">
        <v>5</v>
      </c>
      <c r="F1869" s="1065">
        <v>1</v>
      </c>
      <c r="G1869" s="1182">
        <f t="shared" si="380"/>
        <v>20</v>
      </c>
      <c r="H1869" s="1060"/>
      <c r="I1869" s="1060"/>
      <c r="J1869" s="1182" t="e">
        <f t="shared" si="381"/>
        <v>#DIV/0!</v>
      </c>
      <c r="K1869" s="1027">
        <f t="shared" si="383"/>
        <v>5</v>
      </c>
      <c r="L1869" s="1027">
        <f t="shared" si="384"/>
        <v>1</v>
      </c>
      <c r="M1869" s="1187">
        <f t="shared" si="382"/>
        <v>20</v>
      </c>
    </row>
    <row r="1870" spans="1:13" ht="26.25">
      <c r="A1870" s="79"/>
      <c r="C1870" s="925" t="s">
        <v>2606</v>
      </c>
      <c r="D1870" s="963" t="s">
        <v>4589</v>
      </c>
      <c r="E1870" s="1065"/>
      <c r="F1870" s="1065"/>
      <c r="G1870" s="1182" t="e">
        <f t="shared" si="380"/>
        <v>#DIV/0!</v>
      </c>
      <c r="H1870" s="1060"/>
      <c r="I1870" s="1060"/>
      <c r="J1870" s="1182" t="e">
        <f t="shared" si="381"/>
        <v>#DIV/0!</v>
      </c>
      <c r="K1870" s="1027">
        <f t="shared" si="383"/>
        <v>0</v>
      </c>
      <c r="L1870" s="1027">
        <f t="shared" si="384"/>
        <v>0</v>
      </c>
      <c r="M1870" s="1187" t="e">
        <f t="shared" si="382"/>
        <v>#DIV/0!</v>
      </c>
    </row>
    <row r="1871" spans="1:13" ht="15">
      <c r="A1871" s="79"/>
      <c r="C1871" s="925" t="s">
        <v>2607</v>
      </c>
      <c r="D1871" s="963" t="s">
        <v>4590</v>
      </c>
      <c r="E1871" s="1065">
        <v>3</v>
      </c>
      <c r="F1871" s="1065"/>
      <c r="G1871" s="1182">
        <f t="shared" si="380"/>
        <v>0</v>
      </c>
      <c r="H1871" s="1060"/>
      <c r="I1871" s="1060"/>
      <c r="J1871" s="1182" t="e">
        <f t="shared" si="381"/>
        <v>#DIV/0!</v>
      </c>
      <c r="K1871" s="1027">
        <f t="shared" si="383"/>
        <v>3</v>
      </c>
      <c r="L1871" s="1027">
        <f t="shared" si="384"/>
        <v>0</v>
      </c>
      <c r="M1871" s="1187">
        <f t="shared" si="382"/>
        <v>0</v>
      </c>
    </row>
    <row r="1872" spans="1:13" ht="15">
      <c r="A1872" s="79"/>
      <c r="C1872" s="925" t="s">
        <v>2313</v>
      </c>
      <c r="D1872" s="963" t="s">
        <v>4318</v>
      </c>
      <c r="E1872" s="1065">
        <v>19</v>
      </c>
      <c r="F1872" s="1065">
        <v>4</v>
      </c>
      <c r="G1872" s="1182">
        <f t="shared" si="380"/>
        <v>21.052631578947366</v>
      </c>
      <c r="H1872" s="1060">
        <v>6</v>
      </c>
      <c r="I1872" s="1060"/>
      <c r="J1872" s="1182">
        <f t="shared" si="381"/>
        <v>0</v>
      </c>
      <c r="K1872" s="1027">
        <f t="shared" si="383"/>
        <v>25</v>
      </c>
      <c r="L1872" s="1027">
        <f t="shared" si="384"/>
        <v>4</v>
      </c>
      <c r="M1872" s="1187">
        <f t="shared" si="382"/>
        <v>16</v>
      </c>
    </row>
    <row r="1873" spans="1:13" ht="15">
      <c r="A1873" s="79"/>
      <c r="C1873" s="925" t="s">
        <v>2608</v>
      </c>
      <c r="D1873" s="963" t="s">
        <v>5299</v>
      </c>
      <c r="E1873" s="1065"/>
      <c r="F1873" s="1065">
        <v>1</v>
      </c>
      <c r="G1873" s="1182" t="e">
        <f t="shared" si="380"/>
        <v>#DIV/0!</v>
      </c>
      <c r="H1873" s="1060"/>
      <c r="I1873" s="1060"/>
      <c r="J1873" s="1182" t="e">
        <f t="shared" si="381"/>
        <v>#DIV/0!</v>
      </c>
      <c r="K1873" s="1027">
        <f t="shared" si="383"/>
        <v>0</v>
      </c>
      <c r="L1873" s="1027">
        <f t="shared" si="384"/>
        <v>1</v>
      </c>
      <c r="M1873" s="1187" t="e">
        <f t="shared" si="382"/>
        <v>#DIV/0!</v>
      </c>
    </row>
    <row r="1874" spans="1:13" ht="15">
      <c r="A1874" s="79"/>
      <c r="C1874" s="925" t="s">
        <v>2254</v>
      </c>
      <c r="D1874" s="963" t="s">
        <v>4262</v>
      </c>
      <c r="E1874" s="1065">
        <v>2</v>
      </c>
      <c r="F1874" s="1065">
        <v>2</v>
      </c>
      <c r="G1874" s="1182">
        <f t="shared" si="380"/>
        <v>100</v>
      </c>
      <c r="H1874" s="1060"/>
      <c r="I1874" s="1060"/>
      <c r="J1874" s="1182" t="e">
        <f t="shared" si="381"/>
        <v>#DIV/0!</v>
      </c>
      <c r="K1874" s="1027">
        <f t="shared" si="383"/>
        <v>2</v>
      </c>
      <c r="L1874" s="1027">
        <f t="shared" si="384"/>
        <v>2</v>
      </c>
      <c r="M1874" s="1187">
        <f t="shared" si="382"/>
        <v>100</v>
      </c>
    </row>
    <row r="1875" spans="1:13" ht="15">
      <c r="A1875" s="79"/>
      <c r="C1875" s="925" t="s">
        <v>2609</v>
      </c>
      <c r="D1875" s="963" t="s">
        <v>4591</v>
      </c>
      <c r="E1875" s="1065">
        <v>4</v>
      </c>
      <c r="F1875" s="1065"/>
      <c r="G1875" s="1182">
        <f t="shared" si="380"/>
        <v>0</v>
      </c>
      <c r="H1875" s="1060"/>
      <c r="I1875" s="1060"/>
      <c r="J1875" s="1182" t="e">
        <f t="shared" si="381"/>
        <v>#DIV/0!</v>
      </c>
      <c r="K1875" s="1027">
        <f t="shared" si="383"/>
        <v>4</v>
      </c>
      <c r="L1875" s="1027">
        <f t="shared" si="384"/>
        <v>0</v>
      </c>
      <c r="M1875" s="1187">
        <f t="shared" si="382"/>
        <v>0</v>
      </c>
    </row>
    <row r="1876" spans="1:13" ht="15">
      <c r="A1876" s="79"/>
      <c r="C1876" s="925" t="s">
        <v>2610</v>
      </c>
      <c r="D1876" s="963" t="s">
        <v>4592</v>
      </c>
      <c r="E1876" s="1065"/>
      <c r="F1876" s="1065"/>
      <c r="G1876" s="1182" t="e">
        <f t="shared" si="380"/>
        <v>#DIV/0!</v>
      </c>
      <c r="H1876" s="1060"/>
      <c r="I1876" s="1060"/>
      <c r="J1876" s="1182" t="e">
        <f t="shared" si="381"/>
        <v>#DIV/0!</v>
      </c>
      <c r="K1876" s="1027">
        <f t="shared" si="383"/>
        <v>0</v>
      </c>
      <c r="L1876" s="1027">
        <f t="shared" si="384"/>
        <v>0</v>
      </c>
      <c r="M1876" s="1187" t="e">
        <f t="shared" si="382"/>
        <v>#DIV/0!</v>
      </c>
    </row>
    <row r="1877" spans="1:13" ht="15">
      <c r="A1877" s="79"/>
      <c r="C1877" s="925" t="s">
        <v>2611</v>
      </c>
      <c r="D1877" s="963" t="s">
        <v>4593</v>
      </c>
      <c r="E1877" s="1065"/>
      <c r="F1877" s="1065"/>
      <c r="G1877" s="1182" t="e">
        <f t="shared" si="380"/>
        <v>#DIV/0!</v>
      </c>
      <c r="H1877" s="1060"/>
      <c r="I1877" s="1060"/>
      <c r="J1877" s="1182" t="e">
        <f t="shared" si="381"/>
        <v>#DIV/0!</v>
      </c>
      <c r="K1877" s="1027">
        <f t="shared" si="383"/>
        <v>0</v>
      </c>
      <c r="L1877" s="1027">
        <f t="shared" si="384"/>
        <v>0</v>
      </c>
      <c r="M1877" s="1187" t="e">
        <f t="shared" si="382"/>
        <v>#DIV/0!</v>
      </c>
    </row>
    <row r="1878" spans="1:13" ht="15">
      <c r="A1878" s="79"/>
      <c r="C1878" s="925" t="s">
        <v>2612</v>
      </c>
      <c r="D1878" s="963" t="s">
        <v>4594</v>
      </c>
      <c r="E1878" s="1065"/>
      <c r="F1878" s="1065"/>
      <c r="G1878" s="1182" t="e">
        <f t="shared" si="380"/>
        <v>#DIV/0!</v>
      </c>
      <c r="H1878" s="1063"/>
      <c r="I1878" s="1063"/>
      <c r="J1878" s="1182" t="e">
        <f t="shared" si="381"/>
        <v>#DIV/0!</v>
      </c>
      <c r="K1878" s="1027">
        <f t="shared" si="383"/>
        <v>0</v>
      </c>
      <c r="L1878" s="1027">
        <f t="shared" si="384"/>
        <v>0</v>
      </c>
      <c r="M1878" s="1187" t="e">
        <f t="shared" si="382"/>
        <v>#DIV/0!</v>
      </c>
    </row>
    <row r="1879" spans="1:13" ht="15">
      <c r="A1879" s="79"/>
      <c r="C1879" s="925" t="s">
        <v>2121</v>
      </c>
      <c r="D1879" s="1035" t="s">
        <v>4124</v>
      </c>
      <c r="E1879" s="1065"/>
      <c r="F1879" s="1065"/>
      <c r="G1879" s="1182" t="e">
        <f t="shared" si="380"/>
        <v>#DIV/0!</v>
      </c>
      <c r="H1879" s="1060"/>
      <c r="I1879" s="1060"/>
      <c r="J1879" s="1182" t="e">
        <f t="shared" si="381"/>
        <v>#DIV/0!</v>
      </c>
      <c r="K1879" s="1027">
        <f t="shared" si="383"/>
        <v>0</v>
      </c>
      <c r="L1879" s="1027">
        <f t="shared" si="384"/>
        <v>0</v>
      </c>
      <c r="M1879" s="1187" t="e">
        <f t="shared" si="382"/>
        <v>#DIV/0!</v>
      </c>
    </row>
    <row r="1880" spans="1:13" ht="15">
      <c r="A1880" s="79"/>
      <c r="C1880" s="925" t="s">
        <v>2613</v>
      </c>
      <c r="D1880" s="963" t="s">
        <v>4595</v>
      </c>
      <c r="E1880" s="1065"/>
      <c r="F1880" s="1065"/>
      <c r="G1880" s="1182" t="e">
        <f t="shared" si="380"/>
        <v>#DIV/0!</v>
      </c>
      <c r="H1880" s="1060"/>
      <c r="I1880" s="1060"/>
      <c r="J1880" s="1182" t="e">
        <f t="shared" si="381"/>
        <v>#DIV/0!</v>
      </c>
      <c r="K1880" s="1027">
        <f t="shared" si="383"/>
        <v>0</v>
      </c>
      <c r="L1880" s="1027">
        <f t="shared" si="384"/>
        <v>0</v>
      </c>
      <c r="M1880" s="1187" t="e">
        <f t="shared" si="382"/>
        <v>#DIV/0!</v>
      </c>
    </row>
    <row r="1881" spans="1:13" ht="25.5">
      <c r="A1881" s="79"/>
      <c r="C1881" s="925" t="s">
        <v>2067</v>
      </c>
      <c r="D1881" s="1038" t="s">
        <v>4072</v>
      </c>
      <c r="E1881" s="1065"/>
      <c r="F1881" s="1065"/>
      <c r="G1881" s="1182" t="e">
        <f t="shared" si="380"/>
        <v>#DIV/0!</v>
      </c>
      <c r="H1881" s="1060"/>
      <c r="I1881" s="1060"/>
      <c r="J1881" s="1182" t="e">
        <f t="shared" si="381"/>
        <v>#DIV/0!</v>
      </c>
      <c r="K1881" s="1027">
        <f t="shared" si="383"/>
        <v>0</v>
      </c>
      <c r="L1881" s="1027">
        <f t="shared" si="384"/>
        <v>0</v>
      </c>
      <c r="M1881" s="1187" t="e">
        <f t="shared" si="382"/>
        <v>#DIV/0!</v>
      </c>
    </row>
    <row r="1882" spans="1:13" ht="15">
      <c r="A1882" s="79"/>
      <c r="C1882" s="925" t="s">
        <v>2370</v>
      </c>
      <c r="D1882" s="963" t="s">
        <v>4371</v>
      </c>
      <c r="E1882" s="1065"/>
      <c r="F1882" s="1065"/>
      <c r="G1882" s="1182" t="e">
        <f t="shared" si="380"/>
        <v>#DIV/0!</v>
      </c>
      <c r="H1882" s="1063"/>
      <c r="I1882" s="1063"/>
      <c r="J1882" s="1182" t="e">
        <f t="shared" si="381"/>
        <v>#DIV/0!</v>
      </c>
      <c r="K1882" s="1027">
        <f t="shared" si="383"/>
        <v>0</v>
      </c>
      <c r="L1882" s="1027">
        <f t="shared" si="384"/>
        <v>0</v>
      </c>
      <c r="M1882" s="1187" t="e">
        <f t="shared" si="382"/>
        <v>#DIV/0!</v>
      </c>
    </row>
    <row r="1883" spans="1:13" ht="15">
      <c r="A1883" s="79"/>
      <c r="C1883" s="925" t="s">
        <v>2614</v>
      </c>
      <c r="D1883" s="963" t="s">
        <v>4596</v>
      </c>
      <c r="E1883" s="1065"/>
      <c r="F1883" s="1065"/>
      <c r="G1883" s="1182" t="e">
        <f t="shared" si="380"/>
        <v>#DIV/0!</v>
      </c>
      <c r="H1883" s="1060"/>
      <c r="I1883" s="1060"/>
      <c r="J1883" s="1182" t="e">
        <f t="shared" si="381"/>
        <v>#DIV/0!</v>
      </c>
      <c r="K1883" s="1027">
        <f t="shared" si="383"/>
        <v>0</v>
      </c>
      <c r="L1883" s="1027">
        <f t="shared" si="384"/>
        <v>0</v>
      </c>
      <c r="M1883" s="1187" t="e">
        <f t="shared" si="382"/>
        <v>#DIV/0!</v>
      </c>
    </row>
    <row r="1884" spans="1:13" ht="15">
      <c r="A1884" s="79"/>
      <c r="C1884" s="925" t="s">
        <v>2615</v>
      </c>
      <c r="D1884" s="963" t="s">
        <v>4597</v>
      </c>
      <c r="E1884" s="1065"/>
      <c r="F1884" s="1065"/>
      <c r="G1884" s="1182" t="e">
        <f t="shared" si="380"/>
        <v>#DIV/0!</v>
      </c>
      <c r="H1884" s="1060"/>
      <c r="I1884" s="1060"/>
      <c r="J1884" s="1182" t="e">
        <f t="shared" si="381"/>
        <v>#DIV/0!</v>
      </c>
      <c r="K1884" s="1027">
        <f t="shared" si="383"/>
        <v>0</v>
      </c>
      <c r="L1884" s="1027">
        <f t="shared" si="384"/>
        <v>0</v>
      </c>
      <c r="M1884" s="1187" t="e">
        <f t="shared" si="382"/>
        <v>#DIV/0!</v>
      </c>
    </row>
    <row r="1885" spans="1:13" ht="15">
      <c r="A1885" s="79"/>
      <c r="C1885" s="925" t="s">
        <v>2616</v>
      </c>
      <c r="D1885" s="963" t="s">
        <v>4598</v>
      </c>
      <c r="E1885" s="1065"/>
      <c r="F1885" s="1065">
        <v>1</v>
      </c>
      <c r="G1885" s="1182" t="e">
        <f t="shared" si="380"/>
        <v>#DIV/0!</v>
      </c>
      <c r="H1885" s="1060"/>
      <c r="I1885" s="1060"/>
      <c r="J1885" s="1182" t="e">
        <f t="shared" si="381"/>
        <v>#DIV/0!</v>
      </c>
      <c r="K1885" s="1027">
        <f t="shared" si="383"/>
        <v>0</v>
      </c>
      <c r="L1885" s="1027">
        <f t="shared" si="384"/>
        <v>1</v>
      </c>
      <c r="M1885" s="1187" t="e">
        <f t="shared" si="382"/>
        <v>#DIV/0!</v>
      </c>
    </row>
    <row r="1886" spans="1:13" ht="15">
      <c r="A1886" s="79"/>
      <c r="C1886" s="925" t="s">
        <v>2617</v>
      </c>
      <c r="D1886" s="963" t="s">
        <v>4599</v>
      </c>
      <c r="E1886" s="1065"/>
      <c r="F1886" s="1065"/>
      <c r="G1886" s="1182" t="e">
        <f t="shared" si="380"/>
        <v>#DIV/0!</v>
      </c>
      <c r="H1886" s="1060"/>
      <c r="I1886" s="1060"/>
      <c r="J1886" s="1182" t="e">
        <f t="shared" si="381"/>
        <v>#DIV/0!</v>
      </c>
      <c r="K1886" s="1027">
        <f t="shared" si="383"/>
        <v>0</v>
      </c>
      <c r="L1886" s="1027">
        <f t="shared" si="384"/>
        <v>0</v>
      </c>
      <c r="M1886" s="1187" t="e">
        <f t="shared" si="382"/>
        <v>#DIV/0!</v>
      </c>
    </row>
    <row r="1887" spans="1:13" ht="15">
      <c r="A1887" s="79"/>
      <c r="C1887" s="925" t="s">
        <v>2618</v>
      </c>
      <c r="D1887" s="963" t="s">
        <v>4600</v>
      </c>
      <c r="E1887" s="1065"/>
      <c r="F1887" s="1065"/>
      <c r="G1887" s="1182" t="e">
        <f t="shared" si="380"/>
        <v>#DIV/0!</v>
      </c>
      <c r="H1887" s="1060"/>
      <c r="I1887" s="1060"/>
      <c r="J1887" s="1182" t="e">
        <f t="shared" si="381"/>
        <v>#DIV/0!</v>
      </c>
      <c r="K1887" s="1027">
        <f t="shared" si="383"/>
        <v>0</v>
      </c>
      <c r="L1887" s="1027">
        <f t="shared" si="384"/>
        <v>0</v>
      </c>
      <c r="M1887" s="1187" t="e">
        <f t="shared" si="382"/>
        <v>#DIV/0!</v>
      </c>
    </row>
    <row r="1888" spans="1:13" ht="15">
      <c r="A1888" s="79"/>
      <c r="C1888" s="925" t="s">
        <v>2619</v>
      </c>
      <c r="D1888" s="963" t="s">
        <v>4601</v>
      </c>
      <c r="E1888" s="1065"/>
      <c r="F1888" s="1065"/>
      <c r="G1888" s="1182" t="e">
        <f t="shared" si="380"/>
        <v>#DIV/0!</v>
      </c>
      <c r="H1888" s="1060"/>
      <c r="I1888" s="1060"/>
      <c r="J1888" s="1182" t="e">
        <f t="shared" si="381"/>
        <v>#DIV/0!</v>
      </c>
      <c r="K1888" s="1027">
        <f t="shared" si="383"/>
        <v>0</v>
      </c>
      <c r="L1888" s="1027">
        <f t="shared" si="384"/>
        <v>0</v>
      </c>
      <c r="M1888" s="1187" t="e">
        <f t="shared" si="382"/>
        <v>#DIV/0!</v>
      </c>
    </row>
    <row r="1889" spans="1:13" ht="15">
      <c r="A1889" s="79"/>
      <c r="C1889" s="925" t="s">
        <v>2620</v>
      </c>
      <c r="D1889" s="963" t="s">
        <v>4602</v>
      </c>
      <c r="E1889" s="1065"/>
      <c r="F1889" s="1065"/>
      <c r="G1889" s="1182" t="e">
        <f t="shared" si="380"/>
        <v>#DIV/0!</v>
      </c>
      <c r="H1889" s="1060"/>
      <c r="I1889" s="1060"/>
      <c r="J1889" s="1182" t="e">
        <f t="shared" si="381"/>
        <v>#DIV/0!</v>
      </c>
      <c r="K1889" s="1027">
        <f t="shared" si="383"/>
        <v>0</v>
      </c>
      <c r="L1889" s="1027">
        <f t="shared" si="384"/>
        <v>0</v>
      </c>
      <c r="M1889" s="1187" t="e">
        <f t="shared" si="382"/>
        <v>#DIV/0!</v>
      </c>
    </row>
    <row r="1890" spans="1:13" ht="15">
      <c r="A1890" s="79"/>
      <c r="C1890" s="925" t="s">
        <v>2621</v>
      </c>
      <c r="D1890" s="963" t="s">
        <v>4603</v>
      </c>
      <c r="E1890" s="1065"/>
      <c r="F1890" s="1065"/>
      <c r="G1890" s="1182" t="e">
        <f t="shared" si="380"/>
        <v>#DIV/0!</v>
      </c>
      <c r="H1890" s="1063"/>
      <c r="I1890" s="1063"/>
      <c r="J1890" s="1182" t="e">
        <f t="shared" si="381"/>
        <v>#DIV/0!</v>
      </c>
      <c r="K1890" s="1027">
        <f t="shared" si="383"/>
        <v>0</v>
      </c>
      <c r="L1890" s="1027">
        <f t="shared" si="384"/>
        <v>0</v>
      </c>
      <c r="M1890" s="1187" t="e">
        <f t="shared" si="382"/>
        <v>#DIV/0!</v>
      </c>
    </row>
    <row r="1891" spans="1:13" ht="15">
      <c r="A1891" s="79"/>
      <c r="C1891" s="925" t="s">
        <v>2045</v>
      </c>
      <c r="D1891" s="933" t="s">
        <v>4049</v>
      </c>
      <c r="E1891" s="1065"/>
      <c r="F1891" s="1065"/>
      <c r="G1891" s="1182" t="e">
        <f t="shared" si="380"/>
        <v>#DIV/0!</v>
      </c>
      <c r="H1891" s="1060"/>
      <c r="I1891" s="1060"/>
      <c r="J1891" s="1182" t="e">
        <f t="shared" si="381"/>
        <v>#DIV/0!</v>
      </c>
      <c r="K1891" s="1027">
        <f t="shared" si="383"/>
        <v>0</v>
      </c>
      <c r="L1891" s="1027">
        <f t="shared" si="384"/>
        <v>0</v>
      </c>
      <c r="M1891" s="1187" t="e">
        <f t="shared" si="382"/>
        <v>#DIV/0!</v>
      </c>
    </row>
    <row r="1892" spans="1:13" ht="15">
      <c r="A1892" s="79"/>
      <c r="C1892" s="925" t="s">
        <v>2622</v>
      </c>
      <c r="D1892" s="963" t="s">
        <v>4604</v>
      </c>
      <c r="E1892" s="1065">
        <v>1066</v>
      </c>
      <c r="F1892" s="1065">
        <v>702</v>
      </c>
      <c r="G1892" s="1182">
        <f t="shared" si="380"/>
        <v>65.853658536585371</v>
      </c>
      <c r="H1892" s="1063">
        <v>21</v>
      </c>
      <c r="I1892" s="1063">
        <v>7</v>
      </c>
      <c r="J1892" s="1182">
        <f t="shared" si="381"/>
        <v>33.333333333333329</v>
      </c>
      <c r="K1892" s="1027">
        <f t="shared" si="383"/>
        <v>1087</v>
      </c>
      <c r="L1892" s="1027">
        <f t="shared" si="384"/>
        <v>709</v>
      </c>
      <c r="M1892" s="1187">
        <f t="shared" si="382"/>
        <v>65.225390984360615</v>
      </c>
    </row>
    <row r="1893" spans="1:13" ht="15">
      <c r="A1893" s="79"/>
      <c r="C1893" s="925" t="s">
        <v>1768</v>
      </c>
      <c r="D1893" s="940" t="s">
        <v>3759</v>
      </c>
      <c r="E1893" s="1065"/>
      <c r="F1893" s="1065"/>
      <c r="G1893" s="1182" t="e">
        <f t="shared" si="380"/>
        <v>#DIV/0!</v>
      </c>
      <c r="H1893" s="1063"/>
      <c r="I1893" s="1063"/>
      <c r="J1893" s="1182" t="e">
        <f t="shared" si="381"/>
        <v>#DIV/0!</v>
      </c>
      <c r="K1893" s="1027">
        <f t="shared" si="383"/>
        <v>0</v>
      </c>
      <c r="L1893" s="1027">
        <f t="shared" si="384"/>
        <v>0</v>
      </c>
      <c r="M1893" s="1187" t="e">
        <f t="shared" si="382"/>
        <v>#DIV/0!</v>
      </c>
    </row>
    <row r="1894" spans="1:13" ht="15">
      <c r="A1894" s="79"/>
      <c r="C1894" s="925" t="s">
        <v>2059</v>
      </c>
      <c r="D1894" s="945" t="s">
        <v>4064</v>
      </c>
      <c r="E1894" s="1065"/>
      <c r="F1894" s="1065"/>
      <c r="G1894" s="1182" t="e">
        <f t="shared" si="380"/>
        <v>#DIV/0!</v>
      </c>
      <c r="H1894" s="1063"/>
      <c r="I1894" s="1063"/>
      <c r="J1894" s="1182" t="e">
        <f t="shared" si="381"/>
        <v>#DIV/0!</v>
      </c>
      <c r="K1894" s="1027">
        <f t="shared" si="383"/>
        <v>0</v>
      </c>
      <c r="L1894" s="1027">
        <f t="shared" si="384"/>
        <v>0</v>
      </c>
      <c r="M1894" s="1187" t="e">
        <f t="shared" si="382"/>
        <v>#DIV/0!</v>
      </c>
    </row>
    <row r="1895" spans="1:13" ht="26.25">
      <c r="A1895" s="79"/>
      <c r="C1895" s="925" t="s">
        <v>2378</v>
      </c>
      <c r="D1895" s="963" t="s">
        <v>5310</v>
      </c>
      <c r="E1895" s="1065">
        <v>5</v>
      </c>
      <c r="F1895" s="1065">
        <v>2</v>
      </c>
      <c r="G1895" s="1182">
        <f t="shared" si="380"/>
        <v>40</v>
      </c>
      <c r="H1895" s="1060"/>
      <c r="I1895" s="1060"/>
      <c r="J1895" s="1182" t="e">
        <f t="shared" si="381"/>
        <v>#DIV/0!</v>
      </c>
      <c r="K1895" s="1027">
        <f t="shared" si="383"/>
        <v>5</v>
      </c>
      <c r="L1895" s="1027">
        <f t="shared" si="384"/>
        <v>2</v>
      </c>
      <c r="M1895" s="1187">
        <f t="shared" si="382"/>
        <v>40</v>
      </c>
    </row>
    <row r="1896" spans="1:13" ht="15">
      <c r="A1896" s="79"/>
      <c r="C1896" s="925" t="s">
        <v>2280</v>
      </c>
      <c r="D1896" s="963" t="s">
        <v>4285</v>
      </c>
      <c r="E1896" s="1030"/>
      <c r="F1896" s="1030"/>
      <c r="G1896" s="1182" t="e">
        <f t="shared" si="380"/>
        <v>#DIV/0!</v>
      </c>
      <c r="H1896" s="1060"/>
      <c r="I1896" s="1060"/>
      <c r="J1896" s="1182" t="e">
        <f t="shared" si="381"/>
        <v>#DIV/0!</v>
      </c>
      <c r="K1896" s="1027">
        <f t="shared" si="383"/>
        <v>0</v>
      </c>
      <c r="L1896" s="1027">
        <f t="shared" si="384"/>
        <v>0</v>
      </c>
      <c r="M1896" s="1187" t="e">
        <f t="shared" si="382"/>
        <v>#DIV/0!</v>
      </c>
    </row>
    <row r="1897" spans="1:13" ht="15">
      <c r="A1897" s="79"/>
      <c r="C1897" s="925" t="s">
        <v>1928</v>
      </c>
      <c r="D1897" s="940" t="s">
        <v>3924</v>
      </c>
      <c r="E1897" s="1030"/>
      <c r="F1897" s="1030"/>
      <c r="G1897" s="1182" t="e">
        <f t="shared" si="380"/>
        <v>#DIV/0!</v>
      </c>
      <c r="H1897" s="1063"/>
      <c r="I1897" s="1063"/>
      <c r="J1897" s="1182" t="e">
        <f t="shared" si="381"/>
        <v>#DIV/0!</v>
      </c>
      <c r="K1897" s="1027">
        <f t="shared" si="383"/>
        <v>0</v>
      </c>
      <c r="L1897" s="1027">
        <f t="shared" si="384"/>
        <v>0</v>
      </c>
      <c r="M1897" s="1187" t="e">
        <f t="shared" si="382"/>
        <v>#DIV/0!</v>
      </c>
    </row>
    <row r="1898" spans="1:13" ht="15">
      <c r="A1898" s="79"/>
      <c r="C1898" s="925" t="s">
        <v>1895</v>
      </c>
      <c r="D1898" s="88" t="s">
        <v>5332</v>
      </c>
      <c r="E1898" s="1030"/>
      <c r="F1898" s="1030"/>
      <c r="G1898" s="1182" t="e">
        <f t="shared" si="380"/>
        <v>#DIV/0!</v>
      </c>
      <c r="H1898" s="1063"/>
      <c r="I1898" s="1063"/>
      <c r="J1898" s="1182" t="e">
        <f t="shared" si="381"/>
        <v>#DIV/0!</v>
      </c>
      <c r="K1898" s="1027">
        <f t="shared" ref="K1898:K1929" si="385">E1898+H1898</f>
        <v>0</v>
      </c>
      <c r="L1898" s="1027">
        <f t="shared" ref="L1898:L1929" si="386">F1898+I1898</f>
        <v>0</v>
      </c>
      <c r="M1898" s="1187" t="e">
        <f t="shared" si="382"/>
        <v>#DIV/0!</v>
      </c>
    </row>
    <row r="1899" spans="1:13" ht="15">
      <c r="A1899" s="79"/>
      <c r="C1899" s="925" t="s">
        <v>2372</v>
      </c>
      <c r="D1899" s="963" t="s">
        <v>4373</v>
      </c>
      <c r="E1899" s="1063"/>
      <c r="F1899" s="1063"/>
      <c r="G1899" s="1182" t="e">
        <f t="shared" si="380"/>
        <v>#DIV/0!</v>
      </c>
      <c r="H1899" s="1060"/>
      <c r="I1899" s="1060"/>
      <c r="J1899" s="1182" t="e">
        <f t="shared" si="381"/>
        <v>#DIV/0!</v>
      </c>
      <c r="K1899" s="1027">
        <f t="shared" si="385"/>
        <v>0</v>
      </c>
      <c r="L1899" s="1027">
        <f t="shared" si="386"/>
        <v>0</v>
      </c>
      <c r="M1899" s="1187" t="e">
        <f t="shared" si="382"/>
        <v>#DIV/0!</v>
      </c>
    </row>
    <row r="1900" spans="1:13" ht="15">
      <c r="A1900" s="79"/>
      <c r="C1900" s="925" t="s">
        <v>2624</v>
      </c>
      <c r="D1900" s="963" t="s">
        <v>4606</v>
      </c>
      <c r="E1900" s="1063"/>
      <c r="F1900" s="1063"/>
      <c r="G1900" s="1182" t="e">
        <f t="shared" ref="G1900:G1971" si="387">SUM(F1900/E1900*100)</f>
        <v>#DIV/0!</v>
      </c>
      <c r="H1900" s="1060"/>
      <c r="I1900" s="1060"/>
      <c r="J1900" s="1182" t="e">
        <f t="shared" ref="J1900:J1971" si="388">SUM(I1900/H1900*100)</f>
        <v>#DIV/0!</v>
      </c>
      <c r="K1900" s="1027">
        <f t="shared" si="385"/>
        <v>0</v>
      </c>
      <c r="L1900" s="1027">
        <f t="shared" si="386"/>
        <v>0</v>
      </c>
      <c r="M1900" s="1187" t="e">
        <f t="shared" ref="M1900:M1971" si="389">SUM(L1900/K1900*100)</f>
        <v>#DIV/0!</v>
      </c>
    </row>
    <row r="1901" spans="1:13" ht="15">
      <c r="A1901" s="79"/>
      <c r="C1901" s="925" t="s">
        <v>1926</v>
      </c>
      <c r="D1901" s="940" t="s">
        <v>3922</v>
      </c>
      <c r="E1901" s="1063"/>
      <c r="F1901" s="1063"/>
      <c r="G1901" s="1182" t="e">
        <f t="shared" si="387"/>
        <v>#DIV/0!</v>
      </c>
      <c r="H1901" s="1060"/>
      <c r="I1901" s="1060"/>
      <c r="J1901" s="1182" t="e">
        <f t="shared" si="388"/>
        <v>#DIV/0!</v>
      </c>
      <c r="K1901" s="1027">
        <f t="shared" si="385"/>
        <v>0</v>
      </c>
      <c r="L1901" s="1027">
        <f t="shared" si="386"/>
        <v>0</v>
      </c>
      <c r="M1901" s="1187" t="e">
        <f t="shared" si="389"/>
        <v>#DIV/0!</v>
      </c>
    </row>
    <row r="1902" spans="1:13" ht="15">
      <c r="A1902" s="79"/>
      <c r="C1902" s="925" t="s">
        <v>2625</v>
      </c>
      <c r="D1902" s="963" t="s">
        <v>4607</v>
      </c>
      <c r="E1902" s="1063"/>
      <c r="F1902" s="1063">
        <v>1</v>
      </c>
      <c r="G1902" s="1182" t="e">
        <f t="shared" si="387"/>
        <v>#DIV/0!</v>
      </c>
      <c r="H1902" s="1060"/>
      <c r="I1902" s="1060"/>
      <c r="J1902" s="1182" t="e">
        <f t="shared" si="388"/>
        <v>#DIV/0!</v>
      </c>
      <c r="K1902" s="1027">
        <f t="shared" si="385"/>
        <v>0</v>
      </c>
      <c r="L1902" s="1027">
        <f t="shared" si="386"/>
        <v>1</v>
      </c>
      <c r="M1902" s="1187" t="e">
        <f t="shared" si="389"/>
        <v>#DIV/0!</v>
      </c>
    </row>
    <row r="1903" spans="1:13" ht="15">
      <c r="A1903" s="79"/>
      <c r="C1903" s="925" t="s">
        <v>2626</v>
      </c>
      <c r="D1903" s="963" t="s">
        <v>4608</v>
      </c>
      <c r="E1903" s="1063">
        <v>1</v>
      </c>
      <c r="F1903" s="1063">
        <v>2</v>
      </c>
      <c r="G1903" s="1182">
        <f t="shared" si="387"/>
        <v>200</v>
      </c>
      <c r="H1903" s="1060"/>
      <c r="I1903" s="1060">
        <v>1</v>
      </c>
      <c r="J1903" s="1182" t="e">
        <f t="shared" si="388"/>
        <v>#DIV/0!</v>
      </c>
      <c r="K1903" s="1027">
        <f t="shared" si="385"/>
        <v>1</v>
      </c>
      <c r="L1903" s="1027">
        <f t="shared" si="386"/>
        <v>3</v>
      </c>
      <c r="M1903" s="1187">
        <f t="shared" si="389"/>
        <v>300</v>
      </c>
    </row>
    <row r="1904" spans="1:13" ht="15">
      <c r="A1904" s="79"/>
      <c r="C1904" s="925" t="s">
        <v>2582</v>
      </c>
      <c r="D1904" s="963" t="s">
        <v>4572</v>
      </c>
      <c r="E1904" s="1063"/>
      <c r="F1904" s="1063"/>
      <c r="G1904" s="1182" t="e">
        <f t="shared" si="387"/>
        <v>#DIV/0!</v>
      </c>
      <c r="H1904" s="1060"/>
      <c r="I1904" s="1060"/>
      <c r="J1904" s="1182" t="e">
        <f t="shared" si="388"/>
        <v>#DIV/0!</v>
      </c>
      <c r="K1904" s="1027">
        <f t="shared" si="385"/>
        <v>0</v>
      </c>
      <c r="L1904" s="1027">
        <f t="shared" si="386"/>
        <v>0</v>
      </c>
      <c r="M1904" s="1187" t="e">
        <f t="shared" si="389"/>
        <v>#DIV/0!</v>
      </c>
    </row>
    <row r="1905" spans="1:13" ht="15">
      <c r="A1905" s="79"/>
      <c r="C1905" s="925" t="s">
        <v>2526</v>
      </c>
      <c r="D1905" s="963" t="s">
        <v>4519</v>
      </c>
      <c r="E1905" s="1063">
        <v>1</v>
      </c>
      <c r="F1905" s="1063"/>
      <c r="G1905" s="1182">
        <f t="shared" si="387"/>
        <v>0</v>
      </c>
      <c r="H1905" s="1060">
        <v>1</v>
      </c>
      <c r="I1905" s="1060"/>
      <c r="J1905" s="1182">
        <f t="shared" si="388"/>
        <v>0</v>
      </c>
      <c r="K1905" s="1027">
        <f t="shared" si="385"/>
        <v>2</v>
      </c>
      <c r="L1905" s="1027">
        <f t="shared" si="386"/>
        <v>0</v>
      </c>
      <c r="M1905" s="1187">
        <f t="shared" si="389"/>
        <v>0</v>
      </c>
    </row>
    <row r="1906" spans="1:13" ht="15">
      <c r="A1906" s="79"/>
      <c r="C1906" s="925" t="s">
        <v>2627</v>
      </c>
      <c r="D1906" s="963" t="s">
        <v>5307</v>
      </c>
      <c r="E1906" s="1063">
        <v>2</v>
      </c>
      <c r="F1906" s="1063">
        <v>1</v>
      </c>
      <c r="G1906" s="1182">
        <f t="shared" si="387"/>
        <v>50</v>
      </c>
      <c r="H1906" s="1060"/>
      <c r="I1906" s="1060"/>
      <c r="J1906" s="1182" t="e">
        <f t="shared" si="388"/>
        <v>#DIV/0!</v>
      </c>
      <c r="K1906" s="1027">
        <f t="shared" si="385"/>
        <v>2</v>
      </c>
      <c r="L1906" s="1027">
        <f t="shared" si="386"/>
        <v>1</v>
      </c>
      <c r="M1906" s="1187">
        <f t="shared" si="389"/>
        <v>50</v>
      </c>
    </row>
    <row r="1907" spans="1:13" ht="15">
      <c r="A1907" s="79"/>
      <c r="C1907" s="925" t="s">
        <v>2549</v>
      </c>
      <c r="D1907" s="963" t="s">
        <v>4540</v>
      </c>
      <c r="E1907" s="1063"/>
      <c r="F1907" s="1063"/>
      <c r="G1907" s="1182" t="e">
        <f t="shared" si="387"/>
        <v>#DIV/0!</v>
      </c>
      <c r="H1907" s="1060"/>
      <c r="I1907" s="1060"/>
      <c r="J1907" s="1182" t="e">
        <f t="shared" si="388"/>
        <v>#DIV/0!</v>
      </c>
      <c r="K1907" s="1027">
        <f t="shared" si="385"/>
        <v>0</v>
      </c>
      <c r="L1907" s="1027">
        <f t="shared" si="386"/>
        <v>0</v>
      </c>
      <c r="M1907" s="1187" t="e">
        <f t="shared" si="389"/>
        <v>#DIV/0!</v>
      </c>
    </row>
    <row r="1908" spans="1:13" ht="15">
      <c r="A1908" s="79"/>
      <c r="C1908" s="925" t="s">
        <v>2628</v>
      </c>
      <c r="D1908" s="963" t="s">
        <v>4609</v>
      </c>
      <c r="E1908" s="1063"/>
      <c r="F1908" s="1063"/>
      <c r="G1908" s="1182" t="e">
        <f t="shared" si="387"/>
        <v>#DIV/0!</v>
      </c>
      <c r="H1908" s="1060"/>
      <c r="I1908" s="1060"/>
      <c r="J1908" s="1182" t="e">
        <f t="shared" si="388"/>
        <v>#DIV/0!</v>
      </c>
      <c r="K1908" s="1027">
        <f t="shared" si="385"/>
        <v>0</v>
      </c>
      <c r="L1908" s="1027">
        <f t="shared" si="386"/>
        <v>0</v>
      </c>
      <c r="M1908" s="1187" t="e">
        <f t="shared" si="389"/>
        <v>#DIV/0!</v>
      </c>
    </row>
    <row r="1909" spans="1:13" ht="15">
      <c r="A1909" s="79"/>
      <c r="C1909" s="925" t="s">
        <v>2629</v>
      </c>
      <c r="D1909" s="963" t="s">
        <v>4610</v>
      </c>
      <c r="E1909" s="1063"/>
      <c r="F1909" s="1063"/>
      <c r="G1909" s="1182" t="e">
        <f t="shared" si="387"/>
        <v>#DIV/0!</v>
      </c>
      <c r="H1909" s="1060"/>
      <c r="I1909" s="1060"/>
      <c r="J1909" s="1182" t="e">
        <f t="shared" si="388"/>
        <v>#DIV/0!</v>
      </c>
      <c r="K1909" s="1027">
        <f t="shared" si="385"/>
        <v>0</v>
      </c>
      <c r="L1909" s="1027">
        <f t="shared" si="386"/>
        <v>0</v>
      </c>
      <c r="M1909" s="1187" t="e">
        <f t="shared" si="389"/>
        <v>#DIV/0!</v>
      </c>
    </row>
    <row r="1910" spans="1:13" ht="15">
      <c r="A1910" s="79"/>
      <c r="C1910" s="925" t="s">
        <v>2399</v>
      </c>
      <c r="D1910" s="945" t="s">
        <v>4397</v>
      </c>
      <c r="E1910" s="1063">
        <v>3</v>
      </c>
      <c r="F1910" s="1063"/>
      <c r="G1910" s="1182">
        <f t="shared" si="387"/>
        <v>0</v>
      </c>
      <c r="H1910" s="1060"/>
      <c r="I1910" s="1060"/>
      <c r="J1910" s="1182" t="e">
        <f t="shared" si="388"/>
        <v>#DIV/0!</v>
      </c>
      <c r="K1910" s="1027">
        <f t="shared" si="385"/>
        <v>3</v>
      </c>
      <c r="L1910" s="1027">
        <f t="shared" si="386"/>
        <v>0</v>
      </c>
      <c r="M1910" s="1187">
        <f t="shared" si="389"/>
        <v>0</v>
      </c>
    </row>
    <row r="1911" spans="1:13" ht="15">
      <c r="A1911" s="79"/>
      <c r="C1911" s="925" t="s">
        <v>2209</v>
      </c>
      <c r="D1911" s="963" t="s">
        <v>4218</v>
      </c>
      <c r="E1911" s="1063">
        <v>5</v>
      </c>
      <c r="F1911" s="1063">
        <v>3</v>
      </c>
      <c r="G1911" s="1182">
        <f t="shared" si="387"/>
        <v>60</v>
      </c>
      <c r="H1911" s="1060">
        <v>5</v>
      </c>
      <c r="I1911" s="1060">
        <v>3</v>
      </c>
      <c r="J1911" s="1182">
        <f t="shared" si="388"/>
        <v>60</v>
      </c>
      <c r="K1911" s="1027">
        <f t="shared" si="385"/>
        <v>10</v>
      </c>
      <c r="L1911" s="1027">
        <f t="shared" si="386"/>
        <v>6</v>
      </c>
      <c r="M1911" s="1187">
        <f t="shared" si="389"/>
        <v>60</v>
      </c>
    </row>
    <row r="1912" spans="1:13" ht="15">
      <c r="A1912" s="79"/>
      <c r="C1912" s="925" t="s">
        <v>2086</v>
      </c>
      <c r="D1912" s="963" t="s">
        <v>4090</v>
      </c>
      <c r="E1912" s="1063"/>
      <c r="F1912" s="1063"/>
      <c r="G1912" s="1182" t="e">
        <f t="shared" si="387"/>
        <v>#DIV/0!</v>
      </c>
      <c r="H1912" s="1060"/>
      <c r="I1912" s="1060"/>
      <c r="J1912" s="1182" t="e">
        <f t="shared" si="388"/>
        <v>#DIV/0!</v>
      </c>
      <c r="K1912" s="1027">
        <f t="shared" si="385"/>
        <v>0</v>
      </c>
      <c r="L1912" s="1027">
        <f t="shared" si="386"/>
        <v>0</v>
      </c>
      <c r="M1912" s="1187" t="e">
        <f t="shared" si="389"/>
        <v>#DIV/0!</v>
      </c>
    </row>
    <row r="1913" spans="1:13" ht="15">
      <c r="A1913" s="79"/>
      <c r="C1913" s="925" t="s">
        <v>2630</v>
      </c>
      <c r="D1913" s="963" t="s">
        <v>4611</v>
      </c>
      <c r="E1913" s="1063">
        <v>1</v>
      </c>
      <c r="F1913" s="1063">
        <v>6</v>
      </c>
      <c r="G1913" s="1182">
        <f t="shared" si="387"/>
        <v>600</v>
      </c>
      <c r="H1913" s="1060">
        <v>1</v>
      </c>
      <c r="I1913" s="1060">
        <v>3</v>
      </c>
      <c r="J1913" s="1182">
        <f t="shared" si="388"/>
        <v>300</v>
      </c>
      <c r="K1913" s="1027">
        <f t="shared" si="385"/>
        <v>2</v>
      </c>
      <c r="L1913" s="1027">
        <f t="shared" si="386"/>
        <v>9</v>
      </c>
      <c r="M1913" s="1187">
        <f t="shared" si="389"/>
        <v>450</v>
      </c>
    </row>
    <row r="1914" spans="1:13" ht="15">
      <c r="A1914" s="79"/>
      <c r="C1914" s="925" t="s">
        <v>2631</v>
      </c>
      <c r="D1914" s="963" t="s">
        <v>4612</v>
      </c>
      <c r="E1914" s="1063"/>
      <c r="F1914" s="1063"/>
      <c r="G1914" s="1182" t="e">
        <f t="shared" si="387"/>
        <v>#DIV/0!</v>
      </c>
      <c r="H1914" s="1060">
        <v>2</v>
      </c>
      <c r="I1914" s="1060">
        <v>1</v>
      </c>
      <c r="J1914" s="1182">
        <f t="shared" si="388"/>
        <v>50</v>
      </c>
      <c r="K1914" s="1027">
        <f t="shared" si="385"/>
        <v>2</v>
      </c>
      <c r="L1914" s="1027">
        <f t="shared" si="386"/>
        <v>1</v>
      </c>
      <c r="M1914" s="1187">
        <f t="shared" si="389"/>
        <v>50</v>
      </c>
    </row>
    <row r="1915" spans="1:13" ht="26.25">
      <c r="A1915" s="79"/>
      <c r="C1915" s="925" t="s">
        <v>1941</v>
      </c>
      <c r="D1915" s="963" t="s">
        <v>3936</v>
      </c>
      <c r="E1915" s="1063"/>
      <c r="F1915" s="1063"/>
      <c r="G1915" s="1182" t="e">
        <f t="shared" si="387"/>
        <v>#DIV/0!</v>
      </c>
      <c r="H1915" s="1060"/>
      <c r="I1915" s="1060"/>
      <c r="J1915" s="1182" t="e">
        <f t="shared" si="388"/>
        <v>#DIV/0!</v>
      </c>
      <c r="K1915" s="1027">
        <f t="shared" si="385"/>
        <v>0</v>
      </c>
      <c r="L1915" s="1027">
        <f t="shared" si="386"/>
        <v>0</v>
      </c>
      <c r="M1915" s="1187" t="e">
        <f t="shared" si="389"/>
        <v>#DIV/0!</v>
      </c>
    </row>
    <row r="1916" spans="1:13" ht="15">
      <c r="A1916" s="79"/>
      <c r="C1916" s="925" t="s">
        <v>2632</v>
      </c>
      <c r="D1916" s="963" t="s">
        <v>4613</v>
      </c>
      <c r="E1916" s="1063"/>
      <c r="F1916" s="1063"/>
      <c r="G1916" s="1182" t="e">
        <f t="shared" si="387"/>
        <v>#DIV/0!</v>
      </c>
      <c r="H1916" s="1060"/>
      <c r="I1916" s="1060"/>
      <c r="J1916" s="1182" t="e">
        <f t="shared" si="388"/>
        <v>#DIV/0!</v>
      </c>
      <c r="K1916" s="1027">
        <f t="shared" si="385"/>
        <v>0</v>
      </c>
      <c r="L1916" s="1027">
        <f t="shared" si="386"/>
        <v>0</v>
      </c>
      <c r="M1916" s="1187" t="e">
        <f t="shared" si="389"/>
        <v>#DIV/0!</v>
      </c>
    </row>
    <row r="1917" spans="1:13" ht="15">
      <c r="A1917" s="79"/>
      <c r="C1917" s="925" t="s">
        <v>2588</v>
      </c>
      <c r="D1917" s="963" t="s">
        <v>4576</v>
      </c>
      <c r="E1917" s="1063"/>
      <c r="F1917" s="1063"/>
      <c r="G1917" s="1182" t="e">
        <f t="shared" si="387"/>
        <v>#DIV/0!</v>
      </c>
      <c r="H1917" s="1060"/>
      <c r="I1917" s="1060"/>
      <c r="J1917" s="1182" t="e">
        <f t="shared" si="388"/>
        <v>#DIV/0!</v>
      </c>
      <c r="K1917" s="1027">
        <f t="shared" si="385"/>
        <v>0</v>
      </c>
      <c r="L1917" s="1027">
        <f t="shared" si="386"/>
        <v>0</v>
      </c>
      <c r="M1917" s="1187" t="e">
        <f t="shared" si="389"/>
        <v>#DIV/0!</v>
      </c>
    </row>
    <row r="1918" spans="1:13" ht="15">
      <c r="A1918" s="79"/>
      <c r="C1918" s="925" t="s">
        <v>2633</v>
      </c>
      <c r="D1918" s="963" t="s">
        <v>4614</v>
      </c>
      <c r="E1918" s="1063">
        <v>22</v>
      </c>
      <c r="F1918" s="1063">
        <v>11</v>
      </c>
      <c r="G1918" s="1182">
        <f t="shared" si="387"/>
        <v>50</v>
      </c>
      <c r="H1918" s="1060"/>
      <c r="I1918" s="1060"/>
      <c r="J1918" s="1182" t="e">
        <f t="shared" si="388"/>
        <v>#DIV/0!</v>
      </c>
      <c r="K1918" s="1027">
        <f t="shared" si="385"/>
        <v>22</v>
      </c>
      <c r="L1918" s="1027">
        <f t="shared" si="386"/>
        <v>11</v>
      </c>
      <c r="M1918" s="1187">
        <f t="shared" si="389"/>
        <v>50</v>
      </c>
    </row>
    <row r="1919" spans="1:13" ht="15">
      <c r="A1919" s="79"/>
      <c r="C1919" s="925" t="s">
        <v>2560</v>
      </c>
      <c r="D1919" s="963" t="s">
        <v>4550</v>
      </c>
      <c r="E1919" s="1063">
        <v>3</v>
      </c>
      <c r="F1919" s="1063">
        <v>2</v>
      </c>
      <c r="G1919" s="1182">
        <f t="shared" si="387"/>
        <v>66.666666666666657</v>
      </c>
      <c r="H1919" s="1060"/>
      <c r="I1919" s="1060"/>
      <c r="J1919" s="1182" t="e">
        <f t="shared" si="388"/>
        <v>#DIV/0!</v>
      </c>
      <c r="K1919" s="1027">
        <f t="shared" si="385"/>
        <v>3</v>
      </c>
      <c r="L1919" s="1027">
        <f t="shared" si="386"/>
        <v>2</v>
      </c>
      <c r="M1919" s="1187">
        <f t="shared" si="389"/>
        <v>66.666666666666657</v>
      </c>
    </row>
    <row r="1920" spans="1:13" ht="15">
      <c r="A1920" s="79"/>
      <c r="C1920" s="925" t="s">
        <v>2546</v>
      </c>
      <c r="D1920" s="963" t="s">
        <v>4537</v>
      </c>
      <c r="E1920" s="1063"/>
      <c r="F1920" s="1063"/>
      <c r="G1920" s="1182" t="e">
        <f t="shared" si="387"/>
        <v>#DIV/0!</v>
      </c>
      <c r="H1920" s="1060"/>
      <c r="I1920" s="1060"/>
      <c r="J1920" s="1182" t="e">
        <f t="shared" si="388"/>
        <v>#DIV/0!</v>
      </c>
      <c r="K1920" s="1027">
        <f t="shared" si="385"/>
        <v>0</v>
      </c>
      <c r="L1920" s="1027">
        <f t="shared" si="386"/>
        <v>0</v>
      </c>
      <c r="M1920" s="1187" t="e">
        <f t="shared" si="389"/>
        <v>#DIV/0!</v>
      </c>
    </row>
    <row r="1921" spans="1:13" ht="15">
      <c r="A1921" s="79"/>
      <c r="C1921" s="925" t="s">
        <v>2634</v>
      </c>
      <c r="D1921" s="963" t="s">
        <v>4615</v>
      </c>
      <c r="E1921" s="1063"/>
      <c r="F1921" s="1063"/>
      <c r="G1921" s="1182" t="e">
        <f t="shared" si="387"/>
        <v>#DIV/0!</v>
      </c>
      <c r="H1921" s="1060"/>
      <c r="I1921" s="1060"/>
      <c r="J1921" s="1182" t="e">
        <f t="shared" si="388"/>
        <v>#DIV/0!</v>
      </c>
      <c r="K1921" s="1027">
        <f t="shared" si="385"/>
        <v>0</v>
      </c>
      <c r="L1921" s="1027">
        <f t="shared" si="386"/>
        <v>0</v>
      </c>
      <c r="M1921" s="1187" t="e">
        <f t="shared" si="389"/>
        <v>#DIV/0!</v>
      </c>
    </row>
    <row r="1922" spans="1:13" ht="15">
      <c r="A1922" s="79"/>
      <c r="C1922" s="925" t="s">
        <v>2635</v>
      </c>
      <c r="D1922" s="963" t="s">
        <v>4616</v>
      </c>
      <c r="E1922" s="1063"/>
      <c r="F1922" s="1063"/>
      <c r="G1922" s="1182" t="e">
        <f t="shared" si="387"/>
        <v>#DIV/0!</v>
      </c>
      <c r="H1922" s="1060"/>
      <c r="I1922" s="1060"/>
      <c r="J1922" s="1182" t="e">
        <f t="shared" si="388"/>
        <v>#DIV/0!</v>
      </c>
      <c r="K1922" s="1027">
        <f t="shared" si="385"/>
        <v>0</v>
      </c>
      <c r="L1922" s="1027">
        <f t="shared" si="386"/>
        <v>0</v>
      </c>
      <c r="M1922" s="1187" t="e">
        <f t="shared" si="389"/>
        <v>#DIV/0!</v>
      </c>
    </row>
    <row r="1923" spans="1:13" ht="15">
      <c r="A1923" s="79"/>
      <c r="C1923" s="925" t="s">
        <v>1772</v>
      </c>
      <c r="D1923" s="956" t="s">
        <v>3748</v>
      </c>
      <c r="E1923" s="1063"/>
      <c r="F1923" s="1063"/>
      <c r="G1923" s="1182" t="e">
        <f t="shared" si="387"/>
        <v>#DIV/0!</v>
      </c>
      <c r="H1923" s="1060"/>
      <c r="I1923" s="1060"/>
      <c r="J1923" s="1182" t="e">
        <f t="shared" si="388"/>
        <v>#DIV/0!</v>
      </c>
      <c r="K1923" s="1027">
        <f t="shared" si="385"/>
        <v>0</v>
      </c>
      <c r="L1923" s="1027">
        <f t="shared" si="386"/>
        <v>0</v>
      </c>
      <c r="M1923" s="1187" t="e">
        <f t="shared" si="389"/>
        <v>#DIV/0!</v>
      </c>
    </row>
    <row r="1924" spans="1:13" ht="15">
      <c r="A1924" s="79"/>
      <c r="C1924" s="925" t="s">
        <v>2636</v>
      </c>
      <c r="D1924" s="963" t="s">
        <v>4617</v>
      </c>
      <c r="E1924" s="1063">
        <v>1</v>
      </c>
      <c r="F1924" s="1063"/>
      <c r="G1924" s="1182">
        <f t="shared" si="387"/>
        <v>0</v>
      </c>
      <c r="H1924" s="1060"/>
      <c r="I1924" s="1060"/>
      <c r="J1924" s="1182" t="e">
        <f t="shared" si="388"/>
        <v>#DIV/0!</v>
      </c>
      <c r="K1924" s="1027">
        <f t="shared" si="385"/>
        <v>1</v>
      </c>
      <c r="L1924" s="1027">
        <f t="shared" si="386"/>
        <v>0</v>
      </c>
      <c r="M1924" s="1187">
        <f t="shared" si="389"/>
        <v>0</v>
      </c>
    </row>
    <row r="1925" spans="1:13" ht="15">
      <c r="A1925" s="79"/>
      <c r="C1925" s="925" t="s">
        <v>2637</v>
      </c>
      <c r="D1925" s="963" t="s">
        <v>4618</v>
      </c>
      <c r="E1925" s="1063"/>
      <c r="F1925" s="1063"/>
      <c r="G1925" s="1182" t="e">
        <f t="shared" si="387"/>
        <v>#DIV/0!</v>
      </c>
      <c r="H1925" s="1060"/>
      <c r="I1925" s="1060"/>
      <c r="J1925" s="1182" t="e">
        <f t="shared" si="388"/>
        <v>#DIV/0!</v>
      </c>
      <c r="K1925" s="1027">
        <f t="shared" si="385"/>
        <v>0</v>
      </c>
      <c r="L1925" s="1027">
        <f t="shared" si="386"/>
        <v>0</v>
      </c>
      <c r="M1925" s="1187" t="e">
        <f t="shared" si="389"/>
        <v>#DIV/0!</v>
      </c>
    </row>
    <row r="1926" spans="1:13" ht="15">
      <c r="A1926" s="79"/>
      <c r="C1926" s="925" t="s">
        <v>2338</v>
      </c>
      <c r="D1926" s="963" t="s">
        <v>4341</v>
      </c>
      <c r="E1926" s="1063">
        <v>6</v>
      </c>
      <c r="F1926" s="1063"/>
      <c r="G1926" s="1182">
        <f t="shared" si="387"/>
        <v>0</v>
      </c>
      <c r="H1926" s="1060"/>
      <c r="I1926" s="1060"/>
      <c r="J1926" s="1182" t="e">
        <f t="shared" si="388"/>
        <v>#DIV/0!</v>
      </c>
      <c r="K1926" s="1027">
        <f t="shared" si="385"/>
        <v>6</v>
      </c>
      <c r="L1926" s="1027">
        <f t="shared" si="386"/>
        <v>0</v>
      </c>
      <c r="M1926" s="1187">
        <f t="shared" si="389"/>
        <v>0</v>
      </c>
    </row>
    <row r="1927" spans="1:13" ht="15">
      <c r="A1927" s="79"/>
      <c r="C1927" s="925" t="s">
        <v>1945</v>
      </c>
      <c r="D1927" s="963" t="s">
        <v>3940</v>
      </c>
      <c r="E1927" s="1063"/>
      <c r="F1927" s="1063">
        <v>33</v>
      </c>
      <c r="G1927" s="1182" t="e">
        <f t="shared" si="387"/>
        <v>#DIV/0!</v>
      </c>
      <c r="H1927" s="1060"/>
      <c r="I1927" s="1060">
        <v>13</v>
      </c>
      <c r="J1927" s="1182" t="e">
        <f t="shared" si="388"/>
        <v>#DIV/0!</v>
      </c>
      <c r="K1927" s="1027">
        <f t="shared" si="385"/>
        <v>0</v>
      </c>
      <c r="L1927" s="1027">
        <f t="shared" si="386"/>
        <v>46</v>
      </c>
      <c r="M1927" s="1187" t="e">
        <f t="shared" si="389"/>
        <v>#DIV/0!</v>
      </c>
    </row>
    <row r="1928" spans="1:13" ht="15">
      <c r="A1928" s="79"/>
      <c r="C1928" s="925" t="s">
        <v>1893</v>
      </c>
      <c r="D1928" s="963" t="s">
        <v>3893</v>
      </c>
      <c r="E1928" s="1063">
        <v>1</v>
      </c>
      <c r="F1928" s="1063">
        <v>1</v>
      </c>
      <c r="G1928" s="1182">
        <f t="shared" si="387"/>
        <v>100</v>
      </c>
      <c r="H1928" s="1060"/>
      <c r="I1928" s="1060"/>
      <c r="J1928" s="1182" t="e">
        <f t="shared" si="388"/>
        <v>#DIV/0!</v>
      </c>
      <c r="K1928" s="1027">
        <f t="shared" si="385"/>
        <v>1</v>
      </c>
      <c r="L1928" s="1027">
        <f t="shared" si="386"/>
        <v>1</v>
      </c>
      <c r="M1928" s="1187">
        <f t="shared" si="389"/>
        <v>100</v>
      </c>
    </row>
    <row r="1929" spans="1:13" ht="15">
      <c r="A1929" s="79"/>
      <c r="C1929" s="925" t="s">
        <v>2638</v>
      </c>
      <c r="D1929" s="963" t="s">
        <v>4619</v>
      </c>
      <c r="E1929" s="1063"/>
      <c r="F1929" s="1063"/>
      <c r="G1929" s="1182" t="e">
        <f t="shared" si="387"/>
        <v>#DIV/0!</v>
      </c>
      <c r="H1929" s="1060"/>
      <c r="I1929" s="1060"/>
      <c r="J1929" s="1182" t="e">
        <f t="shared" si="388"/>
        <v>#DIV/0!</v>
      </c>
      <c r="K1929" s="1027">
        <f t="shared" si="385"/>
        <v>0</v>
      </c>
      <c r="L1929" s="1027">
        <f t="shared" si="386"/>
        <v>0</v>
      </c>
      <c r="M1929" s="1187" t="e">
        <f t="shared" si="389"/>
        <v>#DIV/0!</v>
      </c>
    </row>
    <row r="1930" spans="1:13" ht="15">
      <c r="A1930" s="79"/>
      <c r="C1930" s="925" t="s">
        <v>1960</v>
      </c>
      <c r="D1930" s="945" t="s">
        <v>3956</v>
      </c>
      <c r="E1930" s="1063"/>
      <c r="F1930" s="1063"/>
      <c r="G1930" s="1182" t="e">
        <f t="shared" si="387"/>
        <v>#DIV/0!</v>
      </c>
      <c r="H1930" s="1060"/>
      <c r="I1930" s="1060"/>
      <c r="J1930" s="1182" t="e">
        <f t="shared" si="388"/>
        <v>#DIV/0!</v>
      </c>
      <c r="K1930" s="1027">
        <f t="shared" ref="K1930:K1957" si="390">E1930+H1930</f>
        <v>0</v>
      </c>
      <c r="L1930" s="1027">
        <f t="shared" ref="L1930:L1957" si="391">F1930+I1930</f>
        <v>0</v>
      </c>
      <c r="M1930" s="1187" t="e">
        <f t="shared" si="389"/>
        <v>#DIV/0!</v>
      </c>
    </row>
    <row r="1931" spans="1:13" ht="15">
      <c r="A1931" s="79"/>
      <c r="C1931" s="925" t="s">
        <v>1894</v>
      </c>
      <c r="D1931" s="963" t="s">
        <v>5296</v>
      </c>
      <c r="E1931" s="1063"/>
      <c r="F1931" s="1063">
        <v>1</v>
      </c>
      <c r="G1931" s="1182" t="e">
        <f t="shared" si="387"/>
        <v>#DIV/0!</v>
      </c>
      <c r="H1931" s="1060"/>
      <c r="I1931" s="1060"/>
      <c r="J1931" s="1182" t="e">
        <f t="shared" si="388"/>
        <v>#DIV/0!</v>
      </c>
      <c r="K1931" s="1027">
        <f t="shared" si="390"/>
        <v>0</v>
      </c>
      <c r="L1931" s="1027">
        <f t="shared" si="391"/>
        <v>1</v>
      </c>
      <c r="M1931" s="1187" t="e">
        <f t="shared" si="389"/>
        <v>#DIV/0!</v>
      </c>
    </row>
    <row r="1932" spans="1:13" ht="26.25">
      <c r="A1932" s="79"/>
      <c r="C1932" s="925" t="s">
        <v>2639</v>
      </c>
      <c r="D1932" s="963" t="s">
        <v>4620</v>
      </c>
      <c r="E1932" s="1063"/>
      <c r="F1932" s="1063"/>
      <c r="G1932" s="1182" t="e">
        <f t="shared" si="387"/>
        <v>#DIV/0!</v>
      </c>
      <c r="H1932" s="1060"/>
      <c r="I1932" s="1060"/>
      <c r="J1932" s="1182" t="e">
        <f t="shared" si="388"/>
        <v>#DIV/0!</v>
      </c>
      <c r="K1932" s="1027">
        <f t="shared" si="390"/>
        <v>0</v>
      </c>
      <c r="L1932" s="1027">
        <f t="shared" si="391"/>
        <v>0</v>
      </c>
      <c r="M1932" s="1187" t="e">
        <f t="shared" si="389"/>
        <v>#DIV/0!</v>
      </c>
    </row>
    <row r="1933" spans="1:13" ht="15">
      <c r="A1933" s="79"/>
      <c r="C1933" s="925" t="s">
        <v>2640</v>
      </c>
      <c r="D1933" s="963" t="s">
        <v>4621</v>
      </c>
      <c r="E1933" s="1063"/>
      <c r="F1933" s="1063"/>
      <c r="G1933" s="1182" t="e">
        <f t="shared" si="387"/>
        <v>#DIV/0!</v>
      </c>
      <c r="H1933" s="1060"/>
      <c r="I1933" s="1060"/>
      <c r="J1933" s="1182" t="e">
        <f t="shared" si="388"/>
        <v>#DIV/0!</v>
      </c>
      <c r="K1933" s="1027">
        <f t="shared" si="390"/>
        <v>0</v>
      </c>
      <c r="L1933" s="1027">
        <f t="shared" si="391"/>
        <v>0</v>
      </c>
      <c r="M1933" s="1187" t="e">
        <f t="shared" si="389"/>
        <v>#DIV/0!</v>
      </c>
    </row>
    <row r="1934" spans="1:13" ht="15">
      <c r="A1934" s="79"/>
      <c r="C1934" s="925" t="s">
        <v>2641</v>
      </c>
      <c r="D1934" s="963" t="s">
        <v>4622</v>
      </c>
      <c r="E1934" s="1063"/>
      <c r="F1934" s="1063"/>
      <c r="G1934" s="1182" t="e">
        <f t="shared" si="387"/>
        <v>#DIV/0!</v>
      </c>
      <c r="H1934" s="1060">
        <v>1</v>
      </c>
      <c r="I1934" s="1060"/>
      <c r="J1934" s="1182">
        <f t="shared" si="388"/>
        <v>0</v>
      </c>
      <c r="K1934" s="1027">
        <f t="shared" si="390"/>
        <v>1</v>
      </c>
      <c r="L1934" s="1027">
        <f t="shared" si="391"/>
        <v>0</v>
      </c>
      <c r="M1934" s="1187">
        <f t="shared" si="389"/>
        <v>0</v>
      </c>
    </row>
    <row r="1935" spans="1:13" ht="15">
      <c r="A1935" s="79"/>
      <c r="C1935" s="925" t="s">
        <v>2642</v>
      </c>
      <c r="D1935" s="963" t="s">
        <v>4623</v>
      </c>
      <c r="E1935" s="1063">
        <v>1</v>
      </c>
      <c r="F1935" s="1063">
        <v>2</v>
      </c>
      <c r="G1935" s="1182">
        <f t="shared" si="387"/>
        <v>200</v>
      </c>
      <c r="H1935" s="1060"/>
      <c r="I1935" s="1060"/>
      <c r="J1935" s="1182" t="e">
        <f t="shared" si="388"/>
        <v>#DIV/0!</v>
      </c>
      <c r="K1935" s="1027">
        <f t="shared" si="390"/>
        <v>1</v>
      </c>
      <c r="L1935" s="1027">
        <f t="shared" si="391"/>
        <v>2</v>
      </c>
      <c r="M1935" s="1187">
        <f t="shared" si="389"/>
        <v>200</v>
      </c>
    </row>
    <row r="1936" spans="1:13" ht="15">
      <c r="A1936" s="79"/>
      <c r="C1936" s="925" t="s">
        <v>2384</v>
      </c>
      <c r="D1936" s="963" t="s">
        <v>4384</v>
      </c>
      <c r="E1936" s="1063"/>
      <c r="F1936" s="1063"/>
      <c r="G1936" s="1182" t="e">
        <f t="shared" si="387"/>
        <v>#DIV/0!</v>
      </c>
      <c r="H1936" s="1060"/>
      <c r="I1936" s="1060"/>
      <c r="J1936" s="1182" t="e">
        <f t="shared" si="388"/>
        <v>#DIV/0!</v>
      </c>
      <c r="K1936" s="1027">
        <f t="shared" si="390"/>
        <v>0</v>
      </c>
      <c r="L1936" s="1027">
        <f t="shared" si="391"/>
        <v>0</v>
      </c>
      <c r="M1936" s="1187" t="e">
        <f t="shared" si="389"/>
        <v>#DIV/0!</v>
      </c>
    </row>
    <row r="1937" spans="1:13" ht="15">
      <c r="A1937" s="79"/>
      <c r="C1937" s="925" t="s">
        <v>2643</v>
      </c>
      <c r="D1937" s="963" t="s">
        <v>4624</v>
      </c>
      <c r="E1937" s="1063"/>
      <c r="F1937" s="1063"/>
      <c r="G1937" s="1182" t="e">
        <f t="shared" si="387"/>
        <v>#DIV/0!</v>
      </c>
      <c r="H1937" s="1060"/>
      <c r="I1937" s="1060"/>
      <c r="J1937" s="1182" t="e">
        <f t="shared" si="388"/>
        <v>#DIV/0!</v>
      </c>
      <c r="K1937" s="1027">
        <f t="shared" si="390"/>
        <v>0</v>
      </c>
      <c r="L1937" s="1027">
        <f t="shared" si="391"/>
        <v>0</v>
      </c>
      <c r="M1937" s="1187" t="e">
        <f t="shared" si="389"/>
        <v>#DIV/0!</v>
      </c>
    </row>
    <row r="1938" spans="1:13" ht="15">
      <c r="A1938" s="79"/>
      <c r="C1938" s="925" t="s">
        <v>2644</v>
      </c>
      <c r="D1938" s="963" t="s">
        <v>4625</v>
      </c>
      <c r="E1938" s="1063"/>
      <c r="F1938" s="1063"/>
      <c r="G1938" s="1182" t="e">
        <f t="shared" si="387"/>
        <v>#DIV/0!</v>
      </c>
      <c r="H1938" s="1060"/>
      <c r="I1938" s="1060"/>
      <c r="J1938" s="1182" t="e">
        <f t="shared" si="388"/>
        <v>#DIV/0!</v>
      </c>
      <c r="K1938" s="1027">
        <f t="shared" si="390"/>
        <v>0</v>
      </c>
      <c r="L1938" s="1027">
        <f t="shared" si="391"/>
        <v>0</v>
      </c>
      <c r="M1938" s="1187" t="e">
        <f t="shared" si="389"/>
        <v>#DIV/0!</v>
      </c>
    </row>
    <row r="1939" spans="1:13" ht="15">
      <c r="A1939" s="79"/>
      <c r="C1939" s="925" t="s">
        <v>2645</v>
      </c>
      <c r="D1939" s="963" t="s">
        <v>4626</v>
      </c>
      <c r="E1939" s="1063">
        <v>1</v>
      </c>
      <c r="F1939" s="1063"/>
      <c r="G1939" s="1182">
        <f t="shared" si="387"/>
        <v>0</v>
      </c>
      <c r="H1939" s="1060"/>
      <c r="I1939" s="1060"/>
      <c r="J1939" s="1182" t="e">
        <f t="shared" si="388"/>
        <v>#DIV/0!</v>
      </c>
      <c r="K1939" s="1027">
        <f t="shared" si="390"/>
        <v>1</v>
      </c>
      <c r="L1939" s="1027">
        <f t="shared" si="391"/>
        <v>0</v>
      </c>
      <c r="M1939" s="1187">
        <f t="shared" si="389"/>
        <v>0</v>
      </c>
    </row>
    <row r="1940" spans="1:13" ht="15">
      <c r="A1940" s="79"/>
      <c r="C1940" s="925" t="s">
        <v>2646</v>
      </c>
      <c r="D1940" s="963" t="s">
        <v>4627</v>
      </c>
      <c r="E1940" s="1063"/>
      <c r="F1940" s="1063"/>
      <c r="G1940" s="1182" t="e">
        <f t="shared" si="387"/>
        <v>#DIV/0!</v>
      </c>
      <c r="H1940" s="1060"/>
      <c r="I1940" s="1060"/>
      <c r="J1940" s="1182" t="e">
        <f t="shared" si="388"/>
        <v>#DIV/0!</v>
      </c>
      <c r="K1940" s="1027">
        <f t="shared" si="390"/>
        <v>0</v>
      </c>
      <c r="L1940" s="1027">
        <f t="shared" si="391"/>
        <v>0</v>
      </c>
      <c r="M1940" s="1187" t="e">
        <f t="shared" si="389"/>
        <v>#DIV/0!</v>
      </c>
    </row>
    <row r="1941" spans="1:13" ht="15">
      <c r="A1941" s="79"/>
      <c r="C1941" s="925" t="s">
        <v>2647</v>
      </c>
      <c r="D1941" s="963" t="s">
        <v>4628</v>
      </c>
      <c r="E1941" s="1063">
        <v>1</v>
      </c>
      <c r="F1941" s="1063"/>
      <c r="G1941" s="1182">
        <f t="shared" si="387"/>
        <v>0</v>
      </c>
      <c r="H1941" s="1060"/>
      <c r="I1941" s="1060"/>
      <c r="J1941" s="1182" t="e">
        <f t="shared" si="388"/>
        <v>#DIV/0!</v>
      </c>
      <c r="K1941" s="1027">
        <f t="shared" si="390"/>
        <v>1</v>
      </c>
      <c r="L1941" s="1027">
        <f t="shared" si="391"/>
        <v>0</v>
      </c>
      <c r="M1941" s="1187">
        <f t="shared" si="389"/>
        <v>0</v>
      </c>
    </row>
    <row r="1942" spans="1:13" ht="15">
      <c r="A1942" s="79"/>
      <c r="C1942" s="925" t="s">
        <v>2648</v>
      </c>
      <c r="D1942" s="963" t="s">
        <v>4629</v>
      </c>
      <c r="E1942" s="1063">
        <v>1</v>
      </c>
      <c r="F1942" s="1063">
        <v>1</v>
      </c>
      <c r="G1942" s="1182">
        <f t="shared" si="387"/>
        <v>100</v>
      </c>
      <c r="H1942" s="1060"/>
      <c r="I1942" s="1060"/>
      <c r="J1942" s="1182" t="e">
        <f t="shared" si="388"/>
        <v>#DIV/0!</v>
      </c>
      <c r="K1942" s="1027">
        <f t="shared" si="390"/>
        <v>1</v>
      </c>
      <c r="L1942" s="1027">
        <f t="shared" si="391"/>
        <v>1</v>
      </c>
      <c r="M1942" s="1187">
        <f t="shared" si="389"/>
        <v>100</v>
      </c>
    </row>
    <row r="1943" spans="1:13" ht="15">
      <c r="A1943" s="79"/>
      <c r="C1943" s="925" t="s">
        <v>2649</v>
      </c>
      <c r="D1943" s="963" t="s">
        <v>4630</v>
      </c>
      <c r="E1943" s="1063"/>
      <c r="F1943" s="1063"/>
      <c r="G1943" s="1182" t="e">
        <f t="shared" si="387"/>
        <v>#DIV/0!</v>
      </c>
      <c r="H1943" s="1060"/>
      <c r="I1943" s="1060"/>
      <c r="J1943" s="1182" t="e">
        <f t="shared" si="388"/>
        <v>#DIV/0!</v>
      </c>
      <c r="K1943" s="1027">
        <f t="shared" si="390"/>
        <v>0</v>
      </c>
      <c r="L1943" s="1027">
        <f t="shared" si="391"/>
        <v>0</v>
      </c>
      <c r="M1943" s="1187" t="e">
        <f t="shared" si="389"/>
        <v>#DIV/0!</v>
      </c>
    </row>
    <row r="1944" spans="1:13" ht="15">
      <c r="A1944" s="79"/>
      <c r="C1944" s="925" t="s">
        <v>1774</v>
      </c>
      <c r="D1944" s="940" t="s">
        <v>3756</v>
      </c>
      <c r="E1944" s="1063"/>
      <c r="F1944" s="1063"/>
      <c r="G1944" s="1182" t="e">
        <f t="shared" si="387"/>
        <v>#DIV/0!</v>
      </c>
      <c r="H1944" s="1060">
        <v>24</v>
      </c>
      <c r="I1944" s="1060">
        <v>7</v>
      </c>
      <c r="J1944" s="1182">
        <f t="shared" si="388"/>
        <v>29.166666666666668</v>
      </c>
      <c r="K1944" s="1027">
        <f t="shared" si="390"/>
        <v>24</v>
      </c>
      <c r="L1944" s="1027">
        <f t="shared" si="391"/>
        <v>7</v>
      </c>
      <c r="M1944" s="1187">
        <f t="shared" si="389"/>
        <v>29.166666666666668</v>
      </c>
    </row>
    <row r="1945" spans="1:13" ht="15">
      <c r="A1945" s="79"/>
      <c r="C1945" s="925" t="s">
        <v>2055</v>
      </c>
      <c r="D1945" s="963" t="s">
        <v>4060</v>
      </c>
      <c r="E1945" s="1063"/>
      <c r="F1945" s="1063"/>
      <c r="G1945" s="1182" t="e">
        <f t="shared" si="387"/>
        <v>#DIV/0!</v>
      </c>
      <c r="H1945" s="1060">
        <v>1</v>
      </c>
      <c r="I1945" s="1060"/>
      <c r="J1945" s="1182">
        <f t="shared" si="388"/>
        <v>0</v>
      </c>
      <c r="K1945" s="1027">
        <f t="shared" si="390"/>
        <v>1</v>
      </c>
      <c r="L1945" s="1027">
        <f t="shared" si="391"/>
        <v>0</v>
      </c>
      <c r="M1945" s="1187">
        <f t="shared" si="389"/>
        <v>0</v>
      </c>
    </row>
    <row r="1946" spans="1:13" ht="15">
      <c r="A1946" s="79"/>
      <c r="C1946" s="925" t="s">
        <v>1932</v>
      </c>
      <c r="D1946" s="1036" t="s">
        <v>3928</v>
      </c>
      <c r="E1946" s="1063"/>
      <c r="F1946" s="1063"/>
      <c r="G1946" s="1182" t="e">
        <f t="shared" si="387"/>
        <v>#DIV/0!</v>
      </c>
      <c r="H1946" s="1060">
        <v>1</v>
      </c>
      <c r="I1946" s="1060"/>
      <c r="J1946" s="1182">
        <f t="shared" si="388"/>
        <v>0</v>
      </c>
      <c r="K1946" s="1027">
        <f t="shared" si="390"/>
        <v>1</v>
      </c>
      <c r="L1946" s="1027">
        <f t="shared" si="391"/>
        <v>0</v>
      </c>
      <c r="M1946" s="1187">
        <f t="shared" si="389"/>
        <v>0</v>
      </c>
    </row>
    <row r="1947" spans="1:13" ht="15">
      <c r="A1947" s="79"/>
      <c r="C1947" s="925" t="s">
        <v>1775</v>
      </c>
      <c r="D1947" s="940" t="s">
        <v>3757</v>
      </c>
      <c r="E1947" s="1063"/>
      <c r="F1947" s="1063"/>
      <c r="G1947" s="1182" t="e">
        <f t="shared" si="387"/>
        <v>#DIV/0!</v>
      </c>
      <c r="H1947" s="1060">
        <v>25</v>
      </c>
      <c r="I1947" s="1060">
        <v>10</v>
      </c>
      <c r="J1947" s="1182">
        <f t="shared" si="388"/>
        <v>40</v>
      </c>
      <c r="K1947" s="1027">
        <f t="shared" si="390"/>
        <v>25</v>
      </c>
      <c r="L1947" s="1027">
        <f t="shared" si="391"/>
        <v>10</v>
      </c>
      <c r="M1947" s="1187">
        <f t="shared" si="389"/>
        <v>40</v>
      </c>
    </row>
    <row r="1948" spans="1:13" ht="15">
      <c r="A1948" s="79"/>
      <c r="C1948" s="925" t="s">
        <v>2056</v>
      </c>
      <c r="D1948" s="945" t="s">
        <v>4061</v>
      </c>
      <c r="E1948" s="1063"/>
      <c r="F1948" s="1063"/>
      <c r="G1948" s="1182" t="e">
        <f t="shared" si="387"/>
        <v>#DIV/0!</v>
      </c>
      <c r="H1948" s="1060"/>
      <c r="I1948" s="1060"/>
      <c r="J1948" s="1182" t="e">
        <f t="shared" si="388"/>
        <v>#DIV/0!</v>
      </c>
      <c r="K1948" s="1027">
        <f t="shared" si="390"/>
        <v>0</v>
      </c>
      <c r="L1948" s="1027">
        <f t="shared" si="391"/>
        <v>0</v>
      </c>
      <c r="M1948" s="1187" t="e">
        <f t="shared" si="389"/>
        <v>#DIV/0!</v>
      </c>
    </row>
    <row r="1949" spans="1:13" ht="15">
      <c r="A1949" s="79"/>
      <c r="C1949" s="925" t="s">
        <v>2063</v>
      </c>
      <c r="D1949" s="945" t="s">
        <v>4069</v>
      </c>
      <c r="E1949" s="1063"/>
      <c r="F1949" s="1063"/>
      <c r="G1949" s="1182" t="e">
        <f t="shared" si="387"/>
        <v>#DIV/0!</v>
      </c>
      <c r="H1949" s="1060"/>
      <c r="I1949" s="1060"/>
      <c r="J1949" s="1182" t="e">
        <f t="shared" si="388"/>
        <v>#DIV/0!</v>
      </c>
      <c r="K1949" s="1027">
        <f t="shared" si="390"/>
        <v>0</v>
      </c>
      <c r="L1949" s="1027">
        <f t="shared" si="391"/>
        <v>0</v>
      </c>
      <c r="M1949" s="1187" t="e">
        <f t="shared" si="389"/>
        <v>#DIV/0!</v>
      </c>
    </row>
    <row r="1950" spans="1:13" ht="15">
      <c r="A1950" s="79"/>
      <c r="C1950" s="925" t="s">
        <v>2251</v>
      </c>
      <c r="D1950" s="963" t="s">
        <v>4259</v>
      </c>
      <c r="E1950" s="1063">
        <v>1</v>
      </c>
      <c r="F1950" s="1063"/>
      <c r="G1950" s="1182">
        <f t="shared" si="387"/>
        <v>0</v>
      </c>
      <c r="H1950" s="1060"/>
      <c r="I1950" s="1060"/>
      <c r="J1950" s="1182" t="e">
        <f t="shared" si="388"/>
        <v>#DIV/0!</v>
      </c>
      <c r="K1950" s="1027">
        <f t="shared" si="390"/>
        <v>1</v>
      </c>
      <c r="L1950" s="1027">
        <f t="shared" si="391"/>
        <v>0</v>
      </c>
      <c r="M1950" s="1187">
        <f t="shared" si="389"/>
        <v>0</v>
      </c>
    </row>
    <row r="1951" spans="1:13" ht="15">
      <c r="A1951" s="79"/>
      <c r="C1951" s="925" t="s">
        <v>2533</v>
      </c>
      <c r="D1951" s="88" t="s">
        <v>4524</v>
      </c>
      <c r="E1951" s="1063">
        <v>3</v>
      </c>
      <c r="F1951" s="1063"/>
      <c r="G1951" s="1182">
        <f t="shared" si="387"/>
        <v>0</v>
      </c>
      <c r="H1951" s="1060"/>
      <c r="I1951" s="1060"/>
      <c r="J1951" s="1182" t="e">
        <f t="shared" si="388"/>
        <v>#DIV/0!</v>
      </c>
      <c r="K1951" s="1027">
        <f t="shared" si="390"/>
        <v>3</v>
      </c>
      <c r="L1951" s="1027">
        <f t="shared" si="391"/>
        <v>0</v>
      </c>
      <c r="M1951" s="1187">
        <f t="shared" si="389"/>
        <v>0</v>
      </c>
    </row>
    <row r="1952" spans="1:13" ht="15">
      <c r="A1952" s="79"/>
      <c r="C1952" s="925" t="s">
        <v>1958</v>
      </c>
      <c r="D1952" s="966" t="s">
        <v>3954</v>
      </c>
      <c r="E1952" s="1063">
        <v>1</v>
      </c>
      <c r="F1952" s="1063"/>
      <c r="G1952" s="1182">
        <f t="shared" si="387"/>
        <v>0</v>
      </c>
      <c r="H1952" s="1060"/>
      <c r="I1952" s="1060"/>
      <c r="J1952" s="1182" t="e">
        <f t="shared" si="388"/>
        <v>#DIV/0!</v>
      </c>
      <c r="K1952" s="1027">
        <f t="shared" si="390"/>
        <v>1</v>
      </c>
      <c r="L1952" s="1027">
        <f t="shared" si="391"/>
        <v>0</v>
      </c>
      <c r="M1952" s="1187">
        <f t="shared" si="389"/>
        <v>0</v>
      </c>
    </row>
    <row r="1953" spans="1:13" ht="15">
      <c r="A1953" s="79"/>
      <c r="C1953" s="925" t="s">
        <v>2650</v>
      </c>
      <c r="D1953" s="963" t="s">
        <v>4631</v>
      </c>
      <c r="E1953" s="1063"/>
      <c r="F1953" s="1063"/>
      <c r="G1953" s="1182" t="e">
        <f t="shared" si="387"/>
        <v>#DIV/0!</v>
      </c>
      <c r="H1953" s="1060">
        <v>1</v>
      </c>
      <c r="I1953" s="1060"/>
      <c r="J1953" s="1182">
        <f t="shared" si="388"/>
        <v>0</v>
      </c>
      <c r="K1953" s="1027">
        <f t="shared" si="390"/>
        <v>1</v>
      </c>
      <c r="L1953" s="1027">
        <f t="shared" si="391"/>
        <v>0</v>
      </c>
      <c r="M1953" s="1187">
        <f t="shared" si="389"/>
        <v>0</v>
      </c>
    </row>
    <row r="1954" spans="1:13" ht="15">
      <c r="A1954" s="79"/>
      <c r="C1954" s="925" t="s">
        <v>2395</v>
      </c>
      <c r="D1954" s="963" t="s">
        <v>5293</v>
      </c>
      <c r="E1954" s="1063">
        <v>3</v>
      </c>
      <c r="F1954" s="1063"/>
      <c r="G1954" s="1182">
        <f t="shared" si="387"/>
        <v>0</v>
      </c>
      <c r="H1954" s="1060"/>
      <c r="I1954" s="1060"/>
      <c r="J1954" s="1182" t="e">
        <f t="shared" si="388"/>
        <v>#DIV/0!</v>
      </c>
      <c r="K1954" s="1027">
        <f t="shared" si="390"/>
        <v>3</v>
      </c>
      <c r="L1954" s="1027">
        <f t="shared" si="391"/>
        <v>0</v>
      </c>
      <c r="M1954" s="1187">
        <f t="shared" si="389"/>
        <v>0</v>
      </c>
    </row>
    <row r="1955" spans="1:13" ht="15">
      <c r="A1955" s="79"/>
      <c r="C1955" s="925" t="s">
        <v>2651</v>
      </c>
      <c r="D1955" s="963" t="s">
        <v>4632</v>
      </c>
      <c r="E1955" s="1063">
        <v>2</v>
      </c>
      <c r="F1955" s="1063">
        <v>1</v>
      </c>
      <c r="G1955" s="1182">
        <f t="shared" si="387"/>
        <v>50</v>
      </c>
      <c r="H1955" s="1060"/>
      <c r="I1955" s="1060"/>
      <c r="J1955" s="1182" t="e">
        <f t="shared" si="388"/>
        <v>#DIV/0!</v>
      </c>
      <c r="K1955" s="1027">
        <f t="shared" si="390"/>
        <v>2</v>
      </c>
      <c r="L1955" s="1027">
        <f t="shared" si="391"/>
        <v>1</v>
      </c>
      <c r="M1955" s="1187">
        <f t="shared" si="389"/>
        <v>50</v>
      </c>
    </row>
    <row r="1956" spans="1:13" ht="15">
      <c r="A1956" s="79"/>
      <c r="C1956" s="925" t="s">
        <v>2652</v>
      </c>
      <c r="D1956" s="963" t="s">
        <v>4633</v>
      </c>
      <c r="E1956" s="1063">
        <v>1</v>
      </c>
      <c r="F1956" s="1063"/>
      <c r="G1956" s="1182">
        <f t="shared" si="387"/>
        <v>0</v>
      </c>
      <c r="H1956" s="1060"/>
      <c r="I1956" s="1060"/>
      <c r="J1956" s="1182" t="e">
        <f t="shared" si="388"/>
        <v>#DIV/0!</v>
      </c>
      <c r="K1956" s="1027">
        <f t="shared" si="390"/>
        <v>1</v>
      </c>
      <c r="L1956" s="1027">
        <f t="shared" si="391"/>
        <v>0</v>
      </c>
      <c r="M1956" s="1187">
        <f t="shared" si="389"/>
        <v>0</v>
      </c>
    </row>
    <row r="1957" spans="1:13" ht="15">
      <c r="A1957" s="79"/>
      <c r="C1957" s="925" t="s">
        <v>2653</v>
      </c>
      <c r="D1957" s="963" t="s">
        <v>4634</v>
      </c>
      <c r="E1957" s="1063">
        <v>1</v>
      </c>
      <c r="F1957" s="1063"/>
      <c r="G1957" s="1182">
        <f t="shared" si="387"/>
        <v>0</v>
      </c>
      <c r="H1957" s="1060"/>
      <c r="I1957" s="1060"/>
      <c r="J1957" s="1182" t="e">
        <f t="shared" si="388"/>
        <v>#DIV/0!</v>
      </c>
      <c r="K1957" s="1027">
        <f t="shared" si="390"/>
        <v>1</v>
      </c>
      <c r="L1957" s="1027">
        <f t="shared" si="391"/>
        <v>0</v>
      </c>
      <c r="M1957" s="1187">
        <f t="shared" si="389"/>
        <v>0</v>
      </c>
    </row>
    <row r="1958" spans="1:13" ht="15">
      <c r="A1958" s="79"/>
      <c r="C1958" s="1015" t="s">
        <v>5302</v>
      </c>
      <c r="D1958" s="128" t="s">
        <v>5303</v>
      </c>
      <c r="E1958" s="1089"/>
      <c r="F1958" s="1089">
        <v>1</v>
      </c>
      <c r="G1958" s="1182" t="e">
        <f t="shared" si="387"/>
        <v>#DIV/0!</v>
      </c>
      <c r="H1958" s="1089"/>
      <c r="I1958" s="1089"/>
      <c r="J1958" s="1182" t="e">
        <f t="shared" si="388"/>
        <v>#DIV/0!</v>
      </c>
      <c r="K1958" s="1070">
        <f t="shared" ref="K1958:K1971" si="392">SUM(E1958,H1958)</f>
        <v>0</v>
      </c>
      <c r="L1958" s="1070">
        <f t="shared" ref="L1958:L1971" si="393">SUM(F1958,I1958)</f>
        <v>1</v>
      </c>
      <c r="M1958" s="1187" t="e">
        <f t="shared" si="389"/>
        <v>#DIV/0!</v>
      </c>
    </row>
    <row r="1959" spans="1:13" ht="15">
      <c r="A1959" s="79"/>
      <c r="C1959" s="939" t="s">
        <v>2839</v>
      </c>
      <c r="D1959" s="957" t="s">
        <v>4806</v>
      </c>
      <c r="E1959" s="1089"/>
      <c r="F1959" s="1089">
        <v>1</v>
      </c>
      <c r="G1959" s="1182" t="e">
        <f t="shared" ref="G1959:G1970" si="394">SUM(F1959/E1959*100)</f>
        <v>#DIV/0!</v>
      </c>
      <c r="H1959" s="1089"/>
      <c r="I1959" s="1089"/>
      <c r="J1959" s="1182" t="e">
        <f t="shared" ref="J1959:J1970" si="395">SUM(I1959/H1959*100)</f>
        <v>#DIV/0!</v>
      </c>
      <c r="K1959" s="1070">
        <f t="shared" si="392"/>
        <v>0</v>
      </c>
      <c r="L1959" s="1070">
        <f t="shared" si="393"/>
        <v>1</v>
      </c>
      <c r="M1959" s="1187" t="e">
        <f t="shared" ref="M1959:M1970" si="396">SUM(L1959/K1959*100)</f>
        <v>#DIV/0!</v>
      </c>
    </row>
    <row r="1960" spans="1:13" ht="15">
      <c r="A1960" s="79"/>
      <c r="C1960" s="925" t="s">
        <v>2258</v>
      </c>
      <c r="D1960" s="88" t="s">
        <v>4266</v>
      </c>
      <c r="E1960" s="1089"/>
      <c r="F1960" s="1089"/>
      <c r="G1960" s="1182" t="e">
        <f t="shared" si="394"/>
        <v>#DIV/0!</v>
      </c>
      <c r="H1960" s="1089"/>
      <c r="I1960" s="1089">
        <v>1</v>
      </c>
      <c r="J1960" s="1182" t="e">
        <f t="shared" si="395"/>
        <v>#DIV/0!</v>
      </c>
      <c r="K1960" s="1070">
        <f t="shared" si="392"/>
        <v>0</v>
      </c>
      <c r="L1960" s="1070">
        <f t="shared" si="393"/>
        <v>1</v>
      </c>
      <c r="M1960" s="1187" t="e">
        <f t="shared" si="396"/>
        <v>#DIV/0!</v>
      </c>
    </row>
    <row r="1961" spans="1:13" ht="15">
      <c r="A1961" s="79"/>
      <c r="C1961" s="84" t="s">
        <v>5458</v>
      </c>
      <c r="D1961" s="128" t="s">
        <v>5459</v>
      </c>
      <c r="E1961" s="1089"/>
      <c r="F1961" s="1089">
        <v>1</v>
      </c>
      <c r="G1961" s="1182" t="e">
        <f t="shared" si="394"/>
        <v>#DIV/0!</v>
      </c>
      <c r="H1961" s="1089"/>
      <c r="I1961" s="1089"/>
      <c r="J1961" s="1182" t="e">
        <f t="shared" si="395"/>
        <v>#DIV/0!</v>
      </c>
      <c r="K1961" s="1070">
        <f t="shared" si="392"/>
        <v>0</v>
      </c>
      <c r="L1961" s="1070">
        <f t="shared" si="393"/>
        <v>1</v>
      </c>
      <c r="M1961" s="1187" t="e">
        <f t="shared" si="396"/>
        <v>#DIV/0!</v>
      </c>
    </row>
    <row r="1962" spans="1:13" ht="15">
      <c r="A1962" s="79"/>
      <c r="C1962" s="84" t="s">
        <v>5460</v>
      </c>
      <c r="D1962" s="128" t="s">
        <v>5461</v>
      </c>
      <c r="E1962" s="1089"/>
      <c r="F1962" s="1089">
        <v>1</v>
      </c>
      <c r="G1962" s="1182" t="e">
        <f t="shared" si="394"/>
        <v>#DIV/0!</v>
      </c>
      <c r="H1962" s="1089"/>
      <c r="I1962" s="1089"/>
      <c r="J1962" s="1182" t="e">
        <f t="shared" si="395"/>
        <v>#DIV/0!</v>
      </c>
      <c r="K1962" s="1070">
        <f t="shared" si="392"/>
        <v>0</v>
      </c>
      <c r="L1962" s="1070">
        <f t="shared" si="393"/>
        <v>1</v>
      </c>
      <c r="M1962" s="1187" t="e">
        <f t="shared" si="396"/>
        <v>#DIV/0!</v>
      </c>
    </row>
    <row r="1963" spans="1:13" ht="15">
      <c r="A1963" s="79"/>
      <c r="C1963" s="84" t="s">
        <v>5462</v>
      </c>
      <c r="D1963" s="128" t="s">
        <v>5463</v>
      </c>
      <c r="E1963" s="1089"/>
      <c r="F1963" s="1089">
        <v>2</v>
      </c>
      <c r="G1963" s="1182" t="e">
        <f t="shared" si="394"/>
        <v>#DIV/0!</v>
      </c>
      <c r="H1963" s="1089"/>
      <c r="I1963" s="1089"/>
      <c r="J1963" s="1182" t="e">
        <f t="shared" si="395"/>
        <v>#DIV/0!</v>
      </c>
      <c r="K1963" s="1070">
        <f t="shared" si="392"/>
        <v>0</v>
      </c>
      <c r="L1963" s="1070">
        <f t="shared" si="393"/>
        <v>2</v>
      </c>
      <c r="M1963" s="1187" t="e">
        <f t="shared" si="396"/>
        <v>#DIV/0!</v>
      </c>
    </row>
    <row r="1964" spans="1:13" ht="15">
      <c r="A1964" s="79"/>
      <c r="C1964" s="84" t="s">
        <v>5464</v>
      </c>
      <c r="D1964" s="128" t="s">
        <v>5465</v>
      </c>
      <c r="E1964" s="1089"/>
      <c r="F1964" s="1089">
        <v>1</v>
      </c>
      <c r="G1964" s="1182" t="e">
        <f t="shared" si="394"/>
        <v>#DIV/0!</v>
      </c>
      <c r="H1964" s="1089"/>
      <c r="I1964" s="1089"/>
      <c r="J1964" s="1182" t="e">
        <f t="shared" si="395"/>
        <v>#DIV/0!</v>
      </c>
      <c r="K1964" s="1070">
        <f t="shared" si="392"/>
        <v>0</v>
      </c>
      <c r="L1964" s="1070">
        <f t="shared" si="393"/>
        <v>1</v>
      </c>
      <c r="M1964" s="1187" t="e">
        <f t="shared" si="396"/>
        <v>#DIV/0!</v>
      </c>
    </row>
    <row r="1965" spans="1:13" ht="15">
      <c r="A1965" s="79"/>
      <c r="C1965" s="84" t="s">
        <v>2645</v>
      </c>
      <c r="D1965" s="128" t="s">
        <v>4626</v>
      </c>
      <c r="E1965" s="1089"/>
      <c r="F1965" s="1089">
        <v>1</v>
      </c>
      <c r="G1965" s="1182" t="e">
        <f t="shared" ref="G1965:G1966" si="397">SUM(F1965/E1965*100)</f>
        <v>#DIV/0!</v>
      </c>
      <c r="H1965" s="1089"/>
      <c r="I1965" s="1089"/>
      <c r="J1965" s="1182" t="e">
        <f t="shared" ref="J1965:J1966" si="398">SUM(I1965/H1965*100)</f>
        <v>#DIV/0!</v>
      </c>
      <c r="K1965" s="1070">
        <f t="shared" ref="K1965:K1966" si="399">SUM(E1965,H1965)</f>
        <v>0</v>
      </c>
      <c r="L1965" s="1070">
        <f t="shared" ref="L1965:L1966" si="400">SUM(F1965,I1965)</f>
        <v>1</v>
      </c>
      <c r="M1965" s="1187" t="e">
        <f t="shared" ref="M1965:M1966" si="401">SUM(L1965/K1965*100)</f>
        <v>#DIV/0!</v>
      </c>
    </row>
    <row r="1966" spans="1:13" ht="15">
      <c r="A1966" s="79"/>
      <c r="C1966" s="84" t="s">
        <v>2338</v>
      </c>
      <c r="D1966" s="128" t="s">
        <v>4341</v>
      </c>
      <c r="E1966" s="1089"/>
      <c r="F1966" s="1089">
        <v>1</v>
      </c>
      <c r="G1966" s="1182" t="e">
        <f t="shared" si="397"/>
        <v>#DIV/0!</v>
      </c>
      <c r="H1966" s="1089"/>
      <c r="I1966" s="1089"/>
      <c r="J1966" s="1182" t="e">
        <f t="shared" si="398"/>
        <v>#DIV/0!</v>
      </c>
      <c r="K1966" s="1070">
        <f t="shared" si="399"/>
        <v>0</v>
      </c>
      <c r="L1966" s="1070">
        <f t="shared" si="400"/>
        <v>1</v>
      </c>
      <c r="M1966" s="1187" t="e">
        <f t="shared" si="401"/>
        <v>#DIV/0!</v>
      </c>
    </row>
    <row r="1967" spans="1:13" ht="15">
      <c r="A1967" s="79"/>
      <c r="C1967" s="84" t="s">
        <v>1950</v>
      </c>
      <c r="D1967" s="88" t="s">
        <v>3944</v>
      </c>
      <c r="E1967" s="1089"/>
      <c r="F1967" s="1089"/>
      <c r="G1967" s="1182" t="e">
        <f t="shared" si="394"/>
        <v>#DIV/0!</v>
      </c>
      <c r="H1967" s="1089"/>
      <c r="I1967" s="1089">
        <v>3</v>
      </c>
      <c r="J1967" s="1182" t="e">
        <f t="shared" si="395"/>
        <v>#DIV/0!</v>
      </c>
      <c r="K1967" s="1070">
        <f t="shared" si="392"/>
        <v>0</v>
      </c>
      <c r="L1967" s="1070">
        <f t="shared" si="393"/>
        <v>3</v>
      </c>
      <c r="M1967" s="1187" t="e">
        <f t="shared" si="396"/>
        <v>#DIV/0!</v>
      </c>
    </row>
    <row r="1968" spans="1:13" ht="15">
      <c r="A1968" s="79"/>
      <c r="C1968" s="84" t="s">
        <v>1929</v>
      </c>
      <c r="D1968" s="963" t="s">
        <v>3925</v>
      </c>
      <c r="E1968" s="1089"/>
      <c r="F1968" s="1089"/>
      <c r="G1968" s="1182" t="e">
        <f t="shared" si="394"/>
        <v>#DIV/0!</v>
      </c>
      <c r="H1968" s="1089"/>
      <c r="I1968" s="1089">
        <v>2</v>
      </c>
      <c r="J1968" s="1182" t="e">
        <f t="shared" si="395"/>
        <v>#DIV/0!</v>
      </c>
      <c r="K1968" s="1070">
        <f t="shared" ref="K1968:K1970" si="402">SUM(E1968,H1968)</f>
        <v>0</v>
      </c>
      <c r="L1968" s="1070">
        <f t="shared" ref="L1968:L1970" si="403">SUM(F1968,I1968)</f>
        <v>2</v>
      </c>
      <c r="M1968" s="1187" t="e">
        <f t="shared" si="396"/>
        <v>#DIV/0!</v>
      </c>
    </row>
    <row r="1969" spans="1:13" ht="15">
      <c r="A1969" s="79"/>
      <c r="C1969" s="84" t="s">
        <v>1892</v>
      </c>
      <c r="D1969" s="88" t="s">
        <v>3892</v>
      </c>
      <c r="E1969" s="1089"/>
      <c r="F1969" s="1089"/>
      <c r="G1969" s="1182" t="e">
        <f t="shared" si="394"/>
        <v>#DIV/0!</v>
      </c>
      <c r="H1969" s="1089"/>
      <c r="I1969" s="1089">
        <v>13</v>
      </c>
      <c r="J1969" s="1182" t="e">
        <f t="shared" si="395"/>
        <v>#DIV/0!</v>
      </c>
      <c r="K1969" s="1070">
        <f t="shared" si="402"/>
        <v>0</v>
      </c>
      <c r="L1969" s="1070">
        <f t="shared" si="403"/>
        <v>13</v>
      </c>
      <c r="M1969" s="1187" t="e">
        <f t="shared" si="396"/>
        <v>#DIV/0!</v>
      </c>
    </row>
    <row r="1970" spans="1:13" ht="15">
      <c r="A1970" s="79"/>
      <c r="C1970" s="84"/>
      <c r="D1970" s="128"/>
      <c r="E1970" s="1089"/>
      <c r="F1970" s="1089"/>
      <c r="G1970" s="1182" t="e">
        <f t="shared" si="394"/>
        <v>#DIV/0!</v>
      </c>
      <c r="H1970" s="1089"/>
      <c r="I1970" s="1089"/>
      <c r="J1970" s="1182" t="e">
        <f t="shared" si="395"/>
        <v>#DIV/0!</v>
      </c>
      <c r="K1970" s="1070">
        <f t="shared" si="402"/>
        <v>0</v>
      </c>
      <c r="L1970" s="1070">
        <f t="shared" si="403"/>
        <v>0</v>
      </c>
      <c r="M1970" s="1187" t="e">
        <f t="shared" si="396"/>
        <v>#DIV/0!</v>
      </c>
    </row>
    <row r="1971" spans="1:13" ht="15">
      <c r="A1971" s="79"/>
      <c r="C1971" s="84"/>
      <c r="D1971" s="128"/>
      <c r="E1971" s="1089"/>
      <c r="F1971" s="1089"/>
      <c r="G1971" s="1182" t="e">
        <f t="shared" si="387"/>
        <v>#DIV/0!</v>
      </c>
      <c r="H1971" s="1089"/>
      <c r="I1971" s="1089"/>
      <c r="J1971" s="1182" t="e">
        <f t="shared" si="388"/>
        <v>#DIV/0!</v>
      </c>
      <c r="K1971" s="1070">
        <f t="shared" si="392"/>
        <v>0</v>
      </c>
      <c r="L1971" s="1070">
        <f t="shared" si="393"/>
        <v>0</v>
      </c>
      <c r="M1971" s="1187" t="e">
        <f t="shared" si="389"/>
        <v>#DIV/0!</v>
      </c>
    </row>
    <row r="1972" spans="1:13" ht="15">
      <c r="E1972" s="1068"/>
      <c r="F1972" s="1068"/>
      <c r="G1972" s="1068"/>
      <c r="H1972" s="1068"/>
      <c r="I1972" s="1068"/>
      <c r="J1972" s="1068"/>
      <c r="K1972" s="1068"/>
      <c r="L1972" s="1068"/>
    </row>
    <row r="1973" spans="1:13" ht="15">
      <c r="A1973" s="79" t="s">
        <v>5354</v>
      </c>
      <c r="B1973" s="206" t="s">
        <v>1699</v>
      </c>
      <c r="C1973" s="926"/>
      <c r="D1973" s="927"/>
      <c r="E1973" s="1057"/>
      <c r="F1973" s="1057"/>
      <c r="G1973" s="1057"/>
      <c r="H1973" s="1057"/>
      <c r="I1973" s="1057"/>
      <c r="J1973" s="1057"/>
      <c r="K1973" s="1057"/>
      <c r="L1973" s="1057"/>
      <c r="M1973" s="206"/>
    </row>
    <row r="1974" spans="1:13" ht="15" thickBot="1">
      <c r="A1974" s="79"/>
      <c r="B1974" s="177" t="s">
        <v>189</v>
      </c>
      <c r="C1974" s="179"/>
      <c r="D1974" s="78"/>
      <c r="E1974" s="1090">
        <f t="shared" ref="E1974:L1974" si="404">SUM(E1975:E1978)</f>
        <v>7130</v>
      </c>
      <c r="F1974" s="1090">
        <f t="shared" si="404"/>
        <v>5072</v>
      </c>
      <c r="G1974" s="1188">
        <f t="shared" ref="G1974:G1981" si="405">SUM(F1974/E1974*100)</f>
        <v>71.136044880785406</v>
      </c>
      <c r="H1974" s="1090">
        <f t="shared" si="404"/>
        <v>0</v>
      </c>
      <c r="I1974" s="1090">
        <f t="shared" si="404"/>
        <v>0</v>
      </c>
      <c r="J1974" s="1188" t="e">
        <f t="shared" ref="J1974:J1981" si="406">SUM(I1974/H1974*100)</f>
        <v>#DIV/0!</v>
      </c>
      <c r="K1974" s="1090">
        <f t="shared" si="404"/>
        <v>7130</v>
      </c>
      <c r="L1974" s="1090">
        <f t="shared" si="404"/>
        <v>5072</v>
      </c>
      <c r="M1974" s="1188">
        <f t="shared" ref="M1974:M1981" si="407">SUM(L1974/K1974*100)</f>
        <v>71.136044880785406</v>
      </c>
    </row>
    <row r="1975" spans="1:13" ht="15.75" thickTop="1">
      <c r="A1975" s="79"/>
      <c r="C1975" s="939" t="s">
        <v>1758</v>
      </c>
      <c r="D1975" s="1034" t="s">
        <v>3741</v>
      </c>
      <c r="E1975" s="1067">
        <v>4903</v>
      </c>
      <c r="F1975" s="1067">
        <v>3652</v>
      </c>
      <c r="G1975" s="1182">
        <f t="shared" si="405"/>
        <v>74.485009178054256</v>
      </c>
      <c r="H1975" s="1030"/>
      <c r="I1975" s="1030"/>
      <c r="J1975" s="1182" t="e">
        <f t="shared" si="406"/>
        <v>#DIV/0!</v>
      </c>
      <c r="K1975" s="1027">
        <f t="shared" ref="K1975:L1978" si="408">E1975+H1975</f>
        <v>4903</v>
      </c>
      <c r="L1975" s="1027">
        <f t="shared" si="408"/>
        <v>3652</v>
      </c>
      <c r="M1975" s="1187">
        <f t="shared" si="407"/>
        <v>74.485009178054256</v>
      </c>
    </row>
    <row r="1976" spans="1:13" ht="15.75" thickBot="1">
      <c r="A1976" s="79"/>
      <c r="C1976" s="939" t="s">
        <v>1759</v>
      </c>
      <c r="D1976" s="963" t="s">
        <v>3742</v>
      </c>
      <c r="E1976" s="1067">
        <v>1650</v>
      </c>
      <c r="F1976" s="1067">
        <v>1016</v>
      </c>
      <c r="G1976" s="1182">
        <f t="shared" si="405"/>
        <v>61.575757575757571</v>
      </c>
      <c r="H1976" s="1030"/>
      <c r="I1976" s="1030"/>
      <c r="J1976" s="1182" t="e">
        <f t="shared" si="406"/>
        <v>#DIV/0!</v>
      </c>
      <c r="K1976" s="1027">
        <f t="shared" si="408"/>
        <v>1650</v>
      </c>
      <c r="L1976" s="1027">
        <f t="shared" si="408"/>
        <v>1016</v>
      </c>
      <c r="M1976" s="1187">
        <f t="shared" si="407"/>
        <v>61.575757575757571</v>
      </c>
    </row>
    <row r="1977" spans="1:13" ht="15.75" thickTop="1">
      <c r="A1977" s="79"/>
      <c r="C1977" s="939" t="s">
        <v>1777</v>
      </c>
      <c r="D1977" s="1034" t="s">
        <v>3769</v>
      </c>
      <c r="E1977" s="1063">
        <v>466</v>
      </c>
      <c r="F1977" s="1063">
        <v>361</v>
      </c>
      <c r="G1977" s="1182">
        <f t="shared" si="405"/>
        <v>77.467811158798284</v>
      </c>
      <c r="H1977" s="1063"/>
      <c r="I1977" s="1063"/>
      <c r="J1977" s="1182" t="e">
        <f t="shared" si="406"/>
        <v>#DIV/0!</v>
      </c>
      <c r="K1977" s="1027">
        <f t="shared" si="408"/>
        <v>466</v>
      </c>
      <c r="L1977" s="1027">
        <f t="shared" si="408"/>
        <v>361</v>
      </c>
      <c r="M1977" s="1187">
        <f t="shared" si="407"/>
        <v>77.467811158798284</v>
      </c>
    </row>
    <row r="1978" spans="1:13" ht="15">
      <c r="A1978" s="79"/>
      <c r="C1978" s="939" t="s">
        <v>1778</v>
      </c>
      <c r="D1978" s="963" t="s">
        <v>3771</v>
      </c>
      <c r="E1978" s="1063">
        <v>111</v>
      </c>
      <c r="F1978" s="1063">
        <v>43</v>
      </c>
      <c r="G1978" s="1182">
        <f t="shared" si="405"/>
        <v>38.738738738738739</v>
      </c>
      <c r="H1978" s="1063"/>
      <c r="I1978" s="1063"/>
      <c r="J1978" s="1182" t="e">
        <f t="shared" si="406"/>
        <v>#DIV/0!</v>
      </c>
      <c r="K1978" s="1027">
        <f t="shared" si="408"/>
        <v>111</v>
      </c>
      <c r="L1978" s="1027">
        <f t="shared" si="408"/>
        <v>43</v>
      </c>
      <c r="M1978" s="1187">
        <f t="shared" si="407"/>
        <v>38.738738738738739</v>
      </c>
    </row>
    <row r="1979" spans="1:13" ht="15">
      <c r="A1979" s="79"/>
      <c r="C1979" s="171"/>
      <c r="D1979" s="1037"/>
      <c r="E1979" s="1070"/>
      <c r="F1979" s="1070"/>
      <c r="G1979" s="1182" t="e">
        <f t="shared" si="405"/>
        <v>#DIV/0!</v>
      </c>
      <c r="H1979" s="1070"/>
      <c r="I1979" s="1070"/>
      <c r="J1979" s="1182" t="e">
        <f t="shared" si="406"/>
        <v>#DIV/0!</v>
      </c>
      <c r="K1979" s="1070">
        <f t="shared" ref="K1979:L1981" si="409">SUM(E1979,H1979)</f>
        <v>0</v>
      </c>
      <c r="L1979" s="1070">
        <f t="shared" si="409"/>
        <v>0</v>
      </c>
      <c r="M1979" s="1187" t="e">
        <f t="shared" si="407"/>
        <v>#DIV/0!</v>
      </c>
    </row>
    <row r="1980" spans="1:13" ht="15">
      <c r="A1980" s="79"/>
      <c r="C1980" s="171"/>
      <c r="D1980" s="80"/>
      <c r="E1980" s="1070"/>
      <c r="F1980" s="1070"/>
      <c r="G1980" s="1182" t="e">
        <f t="shared" si="405"/>
        <v>#DIV/0!</v>
      </c>
      <c r="H1980" s="1070"/>
      <c r="I1980" s="1070"/>
      <c r="J1980" s="1182" t="e">
        <f t="shared" si="406"/>
        <v>#DIV/0!</v>
      </c>
      <c r="K1980" s="1070">
        <f t="shared" si="409"/>
        <v>0</v>
      </c>
      <c r="L1980" s="1070">
        <f t="shared" si="409"/>
        <v>0</v>
      </c>
      <c r="M1980" s="1187" t="e">
        <f t="shared" si="407"/>
        <v>#DIV/0!</v>
      </c>
    </row>
    <row r="1981" spans="1:13" ht="15">
      <c r="A1981" s="79"/>
      <c r="B1981" s="149"/>
      <c r="C1981" s="171"/>
      <c r="D1981" s="80"/>
      <c r="E1981" s="1070"/>
      <c r="F1981" s="1070"/>
      <c r="G1981" s="1182" t="e">
        <f t="shared" si="405"/>
        <v>#DIV/0!</v>
      </c>
      <c r="H1981" s="1070"/>
      <c r="I1981" s="1070"/>
      <c r="J1981" s="1182" t="e">
        <f t="shared" si="406"/>
        <v>#DIV/0!</v>
      </c>
      <c r="K1981" s="1070">
        <f t="shared" si="409"/>
        <v>0</v>
      </c>
      <c r="L1981" s="1070">
        <f t="shared" si="409"/>
        <v>0</v>
      </c>
      <c r="M1981" s="1187" t="e">
        <f t="shared" si="407"/>
        <v>#DIV/0!</v>
      </c>
    </row>
    <row r="1982" spans="1:13" ht="15">
      <c r="A1982" s="79"/>
      <c r="E1982" s="1068"/>
      <c r="F1982" s="1068"/>
      <c r="G1982" s="1068"/>
      <c r="H1982" s="1068"/>
      <c r="I1982" s="1068"/>
      <c r="J1982" s="1068"/>
      <c r="K1982" s="1068"/>
      <c r="L1982" s="1068"/>
    </row>
    <row r="1983" spans="1:13" ht="15">
      <c r="A1983" s="79"/>
      <c r="B1983" s="206" t="s">
        <v>1698</v>
      </c>
      <c r="C1983" s="926"/>
      <c r="D1983" s="927"/>
      <c r="E1983" s="1057"/>
      <c r="F1983" s="1057"/>
      <c r="G1983" s="1057"/>
      <c r="H1983" s="1057"/>
      <c r="I1983" s="1057"/>
      <c r="J1983" s="1057"/>
      <c r="K1983" s="1057"/>
      <c r="L1983" s="1057"/>
      <c r="M1983" s="206"/>
    </row>
    <row r="1984" spans="1:13" ht="14.25">
      <c r="A1984" s="79"/>
      <c r="B1984" s="177" t="s">
        <v>188</v>
      </c>
      <c r="C1984" s="178"/>
      <c r="D1984" s="78"/>
      <c r="E1984" s="1028">
        <f>SUM(E1985,E1986)</f>
        <v>6678</v>
      </c>
      <c r="F1984" s="1028">
        <f t="shared" ref="F1984:L1984" si="410">SUM(F1985,F1986)</f>
        <v>4510</v>
      </c>
      <c r="G1984" s="1188">
        <f t="shared" ref="G1984:G2047" si="411">SUM(F1984/E1984*100)</f>
        <v>67.535190176699615</v>
      </c>
      <c r="H1984" s="1028">
        <f t="shared" si="410"/>
        <v>33973</v>
      </c>
      <c r="I1984" s="1028">
        <f t="shared" si="410"/>
        <v>23277</v>
      </c>
      <c r="J1984" s="1188">
        <f t="shared" ref="J1984:J2047" si="412">SUM(I1984/H1984*100)</f>
        <v>68.516174609248523</v>
      </c>
      <c r="K1984" s="1028">
        <f t="shared" si="410"/>
        <v>40651</v>
      </c>
      <c r="L1984" s="1028">
        <f t="shared" si="410"/>
        <v>27777</v>
      </c>
      <c r="M1984" s="1188">
        <f t="shared" ref="M1984:M2047" si="413">SUM(L1984/K1984*100)</f>
        <v>68.330422375833308</v>
      </c>
    </row>
    <row r="1985" spans="1:13" ht="14.25">
      <c r="A1985" s="79"/>
      <c r="B1985" s="177" t="s">
        <v>186</v>
      </c>
      <c r="C1985" s="178"/>
      <c r="D1985" s="78"/>
      <c r="E1985" s="1027">
        <v>0</v>
      </c>
      <c r="F1985" s="1027">
        <v>0</v>
      </c>
      <c r="G1985" s="1187" t="e">
        <f t="shared" si="411"/>
        <v>#DIV/0!</v>
      </c>
      <c r="H1985" s="1027">
        <v>0</v>
      </c>
      <c r="I1985" s="1027">
        <v>0</v>
      </c>
      <c r="J1985" s="1187" t="e">
        <f t="shared" si="412"/>
        <v>#DIV/0!</v>
      </c>
      <c r="K1985" s="1027">
        <v>0</v>
      </c>
      <c r="L1985" s="1027">
        <v>0</v>
      </c>
      <c r="M1985" s="1187" t="e">
        <f t="shared" si="413"/>
        <v>#DIV/0!</v>
      </c>
    </row>
    <row r="1986" spans="1:13" ht="14.25">
      <c r="A1986" s="79"/>
      <c r="B1986" s="181" t="s">
        <v>1697</v>
      </c>
      <c r="C1986" s="180"/>
      <c r="D1986" s="78"/>
      <c r="E1986" s="1029">
        <f t="shared" ref="E1986:L1986" si="414">SUM(E1987:E2127)</f>
        <v>6678</v>
      </c>
      <c r="F1986" s="1029">
        <f>SUM(F1987:F2133)</f>
        <v>4510</v>
      </c>
      <c r="G1986" s="1187">
        <f t="shared" si="411"/>
        <v>67.535190176699615</v>
      </c>
      <c r="H1986" s="1029">
        <f t="shared" si="414"/>
        <v>33973</v>
      </c>
      <c r="I1986" s="1029">
        <f>SUM(I1987:I2133)</f>
        <v>23277</v>
      </c>
      <c r="J1986" s="1187">
        <f t="shared" si="412"/>
        <v>68.516174609248523</v>
      </c>
      <c r="K1986" s="1029">
        <f>SUM(K1987:K2127)</f>
        <v>40651</v>
      </c>
      <c r="L1986" s="1029">
        <f t="shared" si="414"/>
        <v>27777</v>
      </c>
      <c r="M1986" s="1187">
        <f t="shared" si="413"/>
        <v>68.330422375833308</v>
      </c>
    </row>
    <row r="1987" spans="1:13" ht="15">
      <c r="A1987" s="79"/>
      <c r="C1987" s="939" t="s">
        <v>2104</v>
      </c>
      <c r="D1987" s="963" t="s">
        <v>4108</v>
      </c>
      <c r="E1987" s="1030"/>
      <c r="F1987" s="1030"/>
      <c r="G1987" s="1182" t="e">
        <f t="shared" si="411"/>
        <v>#DIV/0!</v>
      </c>
      <c r="H1987" s="1030"/>
      <c r="I1987" s="1030"/>
      <c r="J1987" s="1182" t="e">
        <f t="shared" si="412"/>
        <v>#DIV/0!</v>
      </c>
      <c r="K1987" s="1027">
        <f t="shared" ref="K1987:K2018" si="415">E1987+H1987</f>
        <v>0</v>
      </c>
      <c r="L1987" s="1027">
        <f t="shared" ref="L1987:L2018" si="416">F1987+I1987</f>
        <v>0</v>
      </c>
      <c r="M1987" s="1187" t="e">
        <f t="shared" si="413"/>
        <v>#DIV/0!</v>
      </c>
    </row>
    <row r="1988" spans="1:13" ht="15">
      <c r="A1988" s="79"/>
      <c r="C1988" s="925" t="s">
        <v>2654</v>
      </c>
      <c r="D1988" s="963" t="s">
        <v>4635</v>
      </c>
      <c r="E1988" s="1030">
        <v>399</v>
      </c>
      <c r="F1988" s="1030">
        <v>324</v>
      </c>
      <c r="G1988" s="1182">
        <f t="shared" si="411"/>
        <v>81.203007518796994</v>
      </c>
      <c r="H1988" s="1030">
        <v>8</v>
      </c>
      <c r="I1988" s="1030">
        <v>5</v>
      </c>
      <c r="J1988" s="1182">
        <f t="shared" si="412"/>
        <v>62.5</v>
      </c>
      <c r="K1988" s="1027">
        <f t="shared" si="415"/>
        <v>407</v>
      </c>
      <c r="L1988" s="1027">
        <f t="shared" si="416"/>
        <v>329</v>
      </c>
      <c r="M1988" s="1187">
        <f t="shared" si="413"/>
        <v>80.835380835380832</v>
      </c>
    </row>
    <row r="1989" spans="1:13" ht="15">
      <c r="A1989" s="79"/>
      <c r="C1989" s="925" t="s">
        <v>1959</v>
      </c>
      <c r="D1989" s="945" t="s">
        <v>3955</v>
      </c>
      <c r="E1989" s="1030">
        <v>387</v>
      </c>
      <c r="F1989" s="1030">
        <v>264</v>
      </c>
      <c r="G1989" s="1182">
        <f t="shared" si="411"/>
        <v>68.217054263565885</v>
      </c>
      <c r="H1989" s="1030">
        <v>84</v>
      </c>
      <c r="I1989" s="1030">
        <v>91</v>
      </c>
      <c r="J1989" s="1182">
        <f t="shared" si="412"/>
        <v>108.33333333333333</v>
      </c>
      <c r="K1989" s="1027">
        <f t="shared" si="415"/>
        <v>471</v>
      </c>
      <c r="L1989" s="1027">
        <f t="shared" si="416"/>
        <v>355</v>
      </c>
      <c r="M1989" s="1187">
        <f t="shared" si="413"/>
        <v>75.371549893842896</v>
      </c>
    </row>
    <row r="1990" spans="1:13" ht="15">
      <c r="A1990" s="79"/>
      <c r="C1990" s="925" t="s">
        <v>2655</v>
      </c>
      <c r="D1990" s="963" t="s">
        <v>4636</v>
      </c>
      <c r="E1990" s="1030">
        <v>26</v>
      </c>
      <c r="F1990" s="1030">
        <v>4</v>
      </c>
      <c r="G1990" s="1182">
        <f t="shared" si="411"/>
        <v>15.384615384615385</v>
      </c>
      <c r="H1990" s="1030">
        <v>9</v>
      </c>
      <c r="I1990" s="1030">
        <v>4</v>
      </c>
      <c r="J1990" s="1182">
        <f t="shared" si="412"/>
        <v>44.444444444444443</v>
      </c>
      <c r="K1990" s="1027">
        <f t="shared" si="415"/>
        <v>35</v>
      </c>
      <c r="L1990" s="1027">
        <f t="shared" si="416"/>
        <v>8</v>
      </c>
      <c r="M1990" s="1187">
        <f t="shared" si="413"/>
        <v>22.857142857142858</v>
      </c>
    </row>
    <row r="1991" spans="1:13" ht="15">
      <c r="A1991" s="79"/>
      <c r="C1991" s="939" t="s">
        <v>2656</v>
      </c>
      <c r="D1991" s="963" t="s">
        <v>4637</v>
      </c>
      <c r="E1991" s="1032">
        <v>285</v>
      </c>
      <c r="F1991" s="1032">
        <v>235</v>
      </c>
      <c r="G1991" s="1182">
        <f t="shared" si="411"/>
        <v>82.456140350877192</v>
      </c>
      <c r="H1991" s="1032">
        <v>2</v>
      </c>
      <c r="I1991" s="1032">
        <v>1</v>
      </c>
      <c r="J1991" s="1182">
        <f t="shared" si="412"/>
        <v>50</v>
      </c>
      <c r="K1991" s="1027">
        <f t="shared" si="415"/>
        <v>287</v>
      </c>
      <c r="L1991" s="1027">
        <f t="shared" si="416"/>
        <v>236</v>
      </c>
      <c r="M1991" s="1187">
        <f t="shared" si="413"/>
        <v>82.229965156794421</v>
      </c>
    </row>
    <row r="1992" spans="1:13" ht="15">
      <c r="A1992" s="79"/>
      <c r="C1992" s="925" t="s">
        <v>2371</v>
      </c>
      <c r="D1992" s="963" t="s">
        <v>4372</v>
      </c>
      <c r="E1992" s="1030">
        <v>4</v>
      </c>
      <c r="F1992" s="1030">
        <v>2</v>
      </c>
      <c r="G1992" s="1182">
        <f t="shared" si="411"/>
        <v>50</v>
      </c>
      <c r="H1992" s="1030"/>
      <c r="I1992" s="1030"/>
      <c r="J1992" s="1182" t="e">
        <f t="shared" si="412"/>
        <v>#DIV/0!</v>
      </c>
      <c r="K1992" s="1027">
        <f t="shared" si="415"/>
        <v>4</v>
      </c>
      <c r="L1992" s="1027">
        <f t="shared" si="416"/>
        <v>2</v>
      </c>
      <c r="M1992" s="1187">
        <f t="shared" si="413"/>
        <v>50</v>
      </c>
    </row>
    <row r="1993" spans="1:13" ht="15">
      <c r="A1993" s="79"/>
      <c r="C1993" s="925" t="s">
        <v>1954</v>
      </c>
      <c r="D1993" s="963" t="s">
        <v>3948</v>
      </c>
      <c r="E1993" s="1030"/>
      <c r="F1993" s="1030"/>
      <c r="G1993" s="1182" t="e">
        <f t="shared" si="411"/>
        <v>#DIV/0!</v>
      </c>
      <c r="H1993" s="1030"/>
      <c r="I1993" s="1030"/>
      <c r="J1993" s="1182" t="e">
        <f t="shared" si="412"/>
        <v>#DIV/0!</v>
      </c>
      <c r="K1993" s="1027">
        <f t="shared" si="415"/>
        <v>0</v>
      </c>
      <c r="L1993" s="1027">
        <f t="shared" si="416"/>
        <v>0</v>
      </c>
      <c r="M1993" s="1187" t="e">
        <f t="shared" si="413"/>
        <v>#DIV/0!</v>
      </c>
    </row>
    <row r="1994" spans="1:13" ht="15">
      <c r="A1994" s="79"/>
      <c r="C1994" s="925" t="s">
        <v>2109</v>
      </c>
      <c r="D1994" s="963" t="s">
        <v>4112</v>
      </c>
      <c r="E1994" s="1030">
        <v>272</v>
      </c>
      <c r="F1994" s="1030">
        <v>165</v>
      </c>
      <c r="G1994" s="1182">
        <f t="shared" si="411"/>
        <v>60.661764705882348</v>
      </c>
      <c r="H1994" s="1030">
        <v>2</v>
      </c>
      <c r="I1994" s="1030">
        <v>3</v>
      </c>
      <c r="J1994" s="1182">
        <f t="shared" si="412"/>
        <v>150</v>
      </c>
      <c r="K1994" s="1027">
        <f t="shared" si="415"/>
        <v>274</v>
      </c>
      <c r="L1994" s="1027">
        <f t="shared" si="416"/>
        <v>168</v>
      </c>
      <c r="M1994" s="1187">
        <f t="shared" si="413"/>
        <v>61.313868613138688</v>
      </c>
    </row>
    <row r="1995" spans="1:13" ht="15">
      <c r="A1995" s="79"/>
      <c r="C1995" s="925" t="s">
        <v>2110</v>
      </c>
      <c r="D1995" s="963" t="s">
        <v>4113</v>
      </c>
      <c r="E1995" s="1030">
        <v>56</v>
      </c>
      <c r="F1995" s="1030"/>
      <c r="G1995" s="1182">
        <f t="shared" si="411"/>
        <v>0</v>
      </c>
      <c r="H1995" s="1030">
        <v>2</v>
      </c>
      <c r="I1995" s="1030"/>
      <c r="J1995" s="1182">
        <f t="shared" si="412"/>
        <v>0</v>
      </c>
      <c r="K1995" s="1027">
        <f t="shared" si="415"/>
        <v>58</v>
      </c>
      <c r="L1995" s="1027">
        <f t="shared" si="416"/>
        <v>0</v>
      </c>
      <c r="M1995" s="1187">
        <f t="shared" si="413"/>
        <v>0</v>
      </c>
    </row>
    <row r="1996" spans="1:13" ht="15">
      <c r="A1996" s="79"/>
      <c r="C1996" s="925" t="s">
        <v>2105</v>
      </c>
      <c r="D1996" s="963" t="s">
        <v>4109</v>
      </c>
      <c r="E1996" s="1030"/>
      <c r="F1996" s="1030"/>
      <c r="G1996" s="1182" t="e">
        <f t="shared" si="411"/>
        <v>#DIV/0!</v>
      </c>
      <c r="H1996" s="1030">
        <v>21</v>
      </c>
      <c r="I1996" s="1030">
        <v>4</v>
      </c>
      <c r="J1996" s="1182">
        <f t="shared" si="412"/>
        <v>19.047619047619047</v>
      </c>
      <c r="K1996" s="1027">
        <f t="shared" si="415"/>
        <v>21</v>
      </c>
      <c r="L1996" s="1027">
        <f t="shared" si="416"/>
        <v>4</v>
      </c>
      <c r="M1996" s="1187">
        <f t="shared" si="413"/>
        <v>19.047619047619047</v>
      </c>
    </row>
    <row r="1997" spans="1:13" ht="15">
      <c r="A1997" s="79"/>
      <c r="C1997" s="925" t="s">
        <v>1884</v>
      </c>
      <c r="D1997" s="963" t="s">
        <v>3884</v>
      </c>
      <c r="E1997" s="1032">
        <v>64</v>
      </c>
      <c r="F1997" s="1032">
        <v>25</v>
      </c>
      <c r="G1997" s="1182">
        <f t="shared" si="411"/>
        <v>39.0625</v>
      </c>
      <c r="H1997" s="1032">
        <v>4355</v>
      </c>
      <c r="I1997" s="1032">
        <v>2547</v>
      </c>
      <c r="J1997" s="1182">
        <f t="shared" si="412"/>
        <v>58.484500574052809</v>
      </c>
      <c r="K1997" s="1027">
        <f t="shared" si="415"/>
        <v>4419</v>
      </c>
      <c r="L1997" s="1027">
        <f t="shared" si="416"/>
        <v>2572</v>
      </c>
      <c r="M1997" s="1187">
        <f t="shared" si="413"/>
        <v>58.203213396696086</v>
      </c>
    </row>
    <row r="1998" spans="1:13" ht="15">
      <c r="A1998" s="79"/>
      <c r="C1998" s="925" t="s">
        <v>1761</v>
      </c>
      <c r="D1998" s="933" t="s">
        <v>3751</v>
      </c>
      <c r="E1998" s="1032">
        <v>7</v>
      </c>
      <c r="F1998" s="1032">
        <v>4</v>
      </c>
      <c r="G1998" s="1182">
        <f t="shared" si="411"/>
        <v>57.142857142857139</v>
      </c>
      <c r="H1998" s="1032">
        <v>291</v>
      </c>
      <c r="I1998" s="1032">
        <v>202</v>
      </c>
      <c r="J1998" s="1182">
        <f t="shared" si="412"/>
        <v>69.415807560137452</v>
      </c>
      <c r="K1998" s="1027">
        <f t="shared" si="415"/>
        <v>298</v>
      </c>
      <c r="L1998" s="1027">
        <f t="shared" si="416"/>
        <v>206</v>
      </c>
      <c r="M1998" s="1187">
        <f t="shared" si="413"/>
        <v>69.127516778523486</v>
      </c>
    </row>
    <row r="1999" spans="1:13" ht="15">
      <c r="A1999" s="79"/>
      <c r="C1999" s="925" t="s">
        <v>1775</v>
      </c>
      <c r="D1999" s="940" t="s">
        <v>3757</v>
      </c>
      <c r="E1999" s="1032">
        <v>8</v>
      </c>
      <c r="F1999" s="1032">
        <v>1</v>
      </c>
      <c r="G1999" s="1182">
        <f t="shared" si="411"/>
        <v>12.5</v>
      </c>
      <c r="H1999" s="1032">
        <v>53</v>
      </c>
      <c r="I1999" s="1032">
        <v>93</v>
      </c>
      <c r="J1999" s="1182">
        <f t="shared" si="412"/>
        <v>175.47169811320757</v>
      </c>
      <c r="K1999" s="1027">
        <f t="shared" si="415"/>
        <v>61</v>
      </c>
      <c r="L1999" s="1027">
        <f t="shared" si="416"/>
        <v>94</v>
      </c>
      <c r="M1999" s="1187">
        <f t="shared" si="413"/>
        <v>154.09836065573771</v>
      </c>
    </row>
    <row r="2000" spans="1:13" ht="15">
      <c r="A2000" s="79"/>
      <c r="C2000" s="925" t="s">
        <v>1873</v>
      </c>
      <c r="D2000" s="963" t="s">
        <v>3873</v>
      </c>
      <c r="E2000" s="1032">
        <v>1</v>
      </c>
      <c r="F2000" s="1032"/>
      <c r="G2000" s="1182">
        <f t="shared" si="411"/>
        <v>0</v>
      </c>
      <c r="H2000" s="1032">
        <v>823</v>
      </c>
      <c r="I2000" s="1032">
        <v>604</v>
      </c>
      <c r="J2000" s="1182">
        <f t="shared" si="412"/>
        <v>73.390036452004864</v>
      </c>
      <c r="K2000" s="1027">
        <f t="shared" si="415"/>
        <v>824</v>
      </c>
      <c r="L2000" s="1027">
        <f t="shared" si="416"/>
        <v>604</v>
      </c>
      <c r="M2000" s="1187">
        <f t="shared" si="413"/>
        <v>73.300970873786412</v>
      </c>
    </row>
    <row r="2001" spans="1:13" ht="26.25">
      <c r="A2001" s="79"/>
      <c r="C2001" s="925" t="s">
        <v>1875</v>
      </c>
      <c r="D2001" s="963" t="s">
        <v>3875</v>
      </c>
      <c r="E2001" s="1030">
        <v>29</v>
      </c>
      <c r="F2001" s="1030">
        <v>42</v>
      </c>
      <c r="G2001" s="1182">
        <f t="shared" si="411"/>
        <v>144.82758620689654</v>
      </c>
      <c r="H2001" s="1030">
        <v>85</v>
      </c>
      <c r="I2001" s="1030">
        <v>56</v>
      </c>
      <c r="J2001" s="1182">
        <f t="shared" si="412"/>
        <v>65.882352941176464</v>
      </c>
      <c r="K2001" s="1027">
        <f t="shared" si="415"/>
        <v>114</v>
      </c>
      <c r="L2001" s="1027">
        <f t="shared" si="416"/>
        <v>98</v>
      </c>
      <c r="M2001" s="1187">
        <f t="shared" si="413"/>
        <v>85.964912280701753</v>
      </c>
    </row>
    <row r="2002" spans="1:13" ht="15">
      <c r="A2002" s="79"/>
      <c r="C2002" s="925" t="s">
        <v>1946</v>
      </c>
      <c r="D2002" s="88" t="s">
        <v>5333</v>
      </c>
      <c r="E2002" s="1030">
        <v>12</v>
      </c>
      <c r="F2002" s="1030">
        <v>2</v>
      </c>
      <c r="G2002" s="1182">
        <f t="shared" si="411"/>
        <v>16.666666666666664</v>
      </c>
      <c r="H2002" s="1030">
        <v>1</v>
      </c>
      <c r="I2002" s="1030"/>
      <c r="J2002" s="1182">
        <f t="shared" si="412"/>
        <v>0</v>
      </c>
      <c r="K2002" s="1027">
        <f t="shared" si="415"/>
        <v>13</v>
      </c>
      <c r="L2002" s="1027">
        <f t="shared" si="416"/>
        <v>2</v>
      </c>
      <c r="M2002" s="1187">
        <f t="shared" si="413"/>
        <v>15.384615384615385</v>
      </c>
    </row>
    <row r="2003" spans="1:13" ht="15">
      <c r="A2003" s="79"/>
      <c r="C2003" s="925" t="s">
        <v>1891</v>
      </c>
      <c r="D2003" s="963" t="s">
        <v>3891</v>
      </c>
      <c r="E2003" s="1030">
        <v>277</v>
      </c>
      <c r="F2003" s="1030">
        <v>169</v>
      </c>
      <c r="G2003" s="1182">
        <f t="shared" si="411"/>
        <v>61.010830324909747</v>
      </c>
      <c r="H2003" s="1030">
        <v>829</v>
      </c>
      <c r="I2003" s="1030">
        <v>535</v>
      </c>
      <c r="J2003" s="1182">
        <f t="shared" si="412"/>
        <v>64.535585042219552</v>
      </c>
      <c r="K2003" s="1027">
        <f t="shared" si="415"/>
        <v>1106</v>
      </c>
      <c r="L2003" s="1027">
        <f t="shared" si="416"/>
        <v>704</v>
      </c>
      <c r="M2003" s="1187">
        <f t="shared" si="413"/>
        <v>63.652802893309222</v>
      </c>
    </row>
    <row r="2004" spans="1:13" ht="15">
      <c r="A2004" s="79"/>
      <c r="C2004" s="925" t="s">
        <v>1877</v>
      </c>
      <c r="D2004" s="963" t="s">
        <v>3877</v>
      </c>
      <c r="E2004" s="1030">
        <v>1235</v>
      </c>
      <c r="F2004" s="1030">
        <v>831</v>
      </c>
      <c r="G2004" s="1182">
        <f t="shared" si="411"/>
        <v>67.287449392712546</v>
      </c>
      <c r="H2004" s="1030">
        <v>1915</v>
      </c>
      <c r="I2004" s="1030">
        <v>1472</v>
      </c>
      <c r="J2004" s="1182">
        <f t="shared" si="412"/>
        <v>76.866840731070496</v>
      </c>
      <c r="K2004" s="1027">
        <f t="shared" si="415"/>
        <v>3150</v>
      </c>
      <c r="L2004" s="1027">
        <f t="shared" si="416"/>
        <v>2303</v>
      </c>
      <c r="M2004" s="1187">
        <f t="shared" si="413"/>
        <v>73.111111111111114</v>
      </c>
    </row>
    <row r="2005" spans="1:13" ht="15">
      <c r="A2005" s="79"/>
      <c r="C2005" s="925" t="s">
        <v>1878</v>
      </c>
      <c r="D2005" s="963" t="s">
        <v>3878</v>
      </c>
      <c r="E2005" s="1030">
        <v>1245</v>
      </c>
      <c r="F2005" s="1030">
        <v>841</v>
      </c>
      <c r="G2005" s="1182">
        <f t="shared" si="411"/>
        <v>67.55020080321286</v>
      </c>
      <c r="H2005" s="1030">
        <v>1941</v>
      </c>
      <c r="I2005" s="1030">
        <v>1480</v>
      </c>
      <c r="J2005" s="1182">
        <f t="shared" si="412"/>
        <v>76.249356002060793</v>
      </c>
      <c r="K2005" s="1027">
        <f t="shared" si="415"/>
        <v>3186</v>
      </c>
      <c r="L2005" s="1027">
        <f t="shared" si="416"/>
        <v>2321</v>
      </c>
      <c r="M2005" s="1187">
        <f t="shared" si="413"/>
        <v>72.849968612680485</v>
      </c>
    </row>
    <row r="2006" spans="1:13" ht="26.25">
      <c r="A2006" s="79"/>
      <c r="C2006" s="925" t="s">
        <v>1763</v>
      </c>
      <c r="D2006" s="954" t="s">
        <v>3745</v>
      </c>
      <c r="E2006" s="1030">
        <v>120</v>
      </c>
      <c r="F2006" s="1030">
        <v>94</v>
      </c>
      <c r="G2006" s="1182">
        <f t="shared" si="411"/>
        <v>78.333333333333329</v>
      </c>
      <c r="H2006" s="1030">
        <v>74</v>
      </c>
      <c r="I2006" s="1030">
        <v>66</v>
      </c>
      <c r="J2006" s="1182">
        <f t="shared" si="412"/>
        <v>89.189189189189193</v>
      </c>
      <c r="K2006" s="1027">
        <f t="shared" si="415"/>
        <v>194</v>
      </c>
      <c r="L2006" s="1027">
        <f t="shared" si="416"/>
        <v>160</v>
      </c>
      <c r="M2006" s="1187">
        <f t="shared" si="413"/>
        <v>82.474226804123703</v>
      </c>
    </row>
    <row r="2007" spans="1:13" ht="26.25">
      <c r="A2007" s="79"/>
      <c r="C2007" s="925" t="s">
        <v>2039</v>
      </c>
      <c r="D2007" s="933" t="s">
        <v>4043</v>
      </c>
      <c r="E2007" s="1030">
        <v>316</v>
      </c>
      <c r="F2007" s="1030">
        <v>219</v>
      </c>
      <c r="G2007" s="1182">
        <f t="shared" si="411"/>
        <v>69.303797468354432</v>
      </c>
      <c r="H2007" s="1030">
        <v>6</v>
      </c>
      <c r="I2007" s="1030">
        <v>17</v>
      </c>
      <c r="J2007" s="1182">
        <f t="shared" si="412"/>
        <v>283.33333333333337</v>
      </c>
      <c r="K2007" s="1027">
        <f t="shared" si="415"/>
        <v>322</v>
      </c>
      <c r="L2007" s="1027">
        <f t="shared" si="416"/>
        <v>236</v>
      </c>
      <c r="M2007" s="1187">
        <f t="shared" si="413"/>
        <v>73.291925465838517</v>
      </c>
    </row>
    <row r="2008" spans="1:13" ht="15">
      <c r="A2008" s="79"/>
      <c r="C2008" s="939" t="s">
        <v>1859</v>
      </c>
      <c r="D2008" s="940" t="s">
        <v>3859</v>
      </c>
      <c r="E2008" s="1064"/>
      <c r="F2008" s="1064"/>
      <c r="G2008" s="1182" t="e">
        <f t="shared" si="411"/>
        <v>#DIV/0!</v>
      </c>
      <c r="H2008" s="1064"/>
      <c r="I2008" s="1064"/>
      <c r="J2008" s="1182" t="e">
        <f t="shared" si="412"/>
        <v>#DIV/0!</v>
      </c>
      <c r="K2008" s="1027">
        <f t="shared" si="415"/>
        <v>0</v>
      </c>
      <c r="L2008" s="1027">
        <f t="shared" si="416"/>
        <v>0</v>
      </c>
      <c r="M2008" s="1187" t="e">
        <f t="shared" si="413"/>
        <v>#DIV/0!</v>
      </c>
    </row>
    <row r="2009" spans="1:13" ht="15">
      <c r="A2009" s="79"/>
      <c r="C2009" s="939" t="s">
        <v>2113</v>
      </c>
      <c r="D2009" s="940" t="s">
        <v>4116</v>
      </c>
      <c r="E2009" s="1030">
        <v>3</v>
      </c>
      <c r="F2009" s="1030"/>
      <c r="G2009" s="1182">
        <f t="shared" si="411"/>
        <v>0</v>
      </c>
      <c r="H2009" s="1064">
        <v>44</v>
      </c>
      <c r="I2009" s="1064">
        <v>44</v>
      </c>
      <c r="J2009" s="1182">
        <f t="shared" si="412"/>
        <v>100</v>
      </c>
      <c r="K2009" s="1027">
        <f t="shared" si="415"/>
        <v>47</v>
      </c>
      <c r="L2009" s="1027">
        <f t="shared" si="416"/>
        <v>44</v>
      </c>
      <c r="M2009" s="1187">
        <f t="shared" si="413"/>
        <v>93.61702127659575</v>
      </c>
    </row>
    <row r="2010" spans="1:13" ht="15">
      <c r="A2010" s="79"/>
      <c r="C2010" s="939" t="s">
        <v>1879</v>
      </c>
      <c r="D2010" s="963" t="s">
        <v>3879</v>
      </c>
      <c r="E2010" s="1030">
        <v>1059</v>
      </c>
      <c r="F2010" s="1030">
        <v>660</v>
      </c>
      <c r="G2010" s="1182">
        <f t="shared" si="411"/>
        <v>62.322946175637398</v>
      </c>
      <c r="H2010" s="1064">
        <v>561</v>
      </c>
      <c r="I2010" s="1064">
        <v>437</v>
      </c>
      <c r="J2010" s="1182">
        <f t="shared" si="412"/>
        <v>77.896613190730832</v>
      </c>
      <c r="K2010" s="1027">
        <f t="shared" si="415"/>
        <v>1620</v>
      </c>
      <c r="L2010" s="1027">
        <f t="shared" si="416"/>
        <v>1097</v>
      </c>
      <c r="M2010" s="1187">
        <f t="shared" si="413"/>
        <v>67.716049382716051</v>
      </c>
    </row>
    <row r="2011" spans="1:13" ht="15">
      <c r="A2011" s="79"/>
      <c r="C2011" s="939" t="s">
        <v>2657</v>
      </c>
      <c r="D2011" s="940" t="s">
        <v>4638</v>
      </c>
      <c r="E2011" s="1030"/>
      <c r="F2011" s="1030"/>
      <c r="G2011" s="1182" t="e">
        <f t="shared" si="411"/>
        <v>#DIV/0!</v>
      </c>
      <c r="H2011" s="1064"/>
      <c r="I2011" s="1064"/>
      <c r="J2011" s="1182" t="e">
        <f t="shared" si="412"/>
        <v>#DIV/0!</v>
      </c>
      <c r="K2011" s="1027">
        <f t="shared" si="415"/>
        <v>0</v>
      </c>
      <c r="L2011" s="1027">
        <f t="shared" si="416"/>
        <v>0</v>
      </c>
      <c r="M2011" s="1187" t="e">
        <f t="shared" si="413"/>
        <v>#DIV/0!</v>
      </c>
    </row>
    <row r="2012" spans="1:13" ht="26.25">
      <c r="A2012" s="79"/>
      <c r="C2012" s="939" t="s">
        <v>1941</v>
      </c>
      <c r="D2012" s="963" t="s">
        <v>3936</v>
      </c>
      <c r="E2012" s="1030">
        <v>1</v>
      </c>
      <c r="F2012" s="1030">
        <v>4</v>
      </c>
      <c r="G2012" s="1182">
        <f t="shared" si="411"/>
        <v>400</v>
      </c>
      <c r="H2012" s="1064">
        <v>103</v>
      </c>
      <c r="I2012" s="1064">
        <v>153</v>
      </c>
      <c r="J2012" s="1182">
        <f t="shared" si="412"/>
        <v>148.54368932038835</v>
      </c>
      <c r="K2012" s="1027">
        <f t="shared" si="415"/>
        <v>104</v>
      </c>
      <c r="L2012" s="1027">
        <f t="shared" si="416"/>
        <v>157</v>
      </c>
      <c r="M2012" s="1187">
        <f t="shared" si="413"/>
        <v>150.96153846153845</v>
      </c>
    </row>
    <row r="2013" spans="1:13" ht="15">
      <c r="A2013" s="79"/>
      <c r="C2013" s="939" t="s">
        <v>2107</v>
      </c>
      <c r="D2013" s="940" t="s">
        <v>4111</v>
      </c>
      <c r="E2013" s="1030">
        <v>14</v>
      </c>
      <c r="F2013" s="1030">
        <v>8</v>
      </c>
      <c r="G2013" s="1182">
        <f t="shared" si="411"/>
        <v>57.142857142857139</v>
      </c>
      <c r="H2013" s="1064">
        <v>60</v>
      </c>
      <c r="I2013" s="1064">
        <v>52</v>
      </c>
      <c r="J2013" s="1182">
        <f t="shared" si="412"/>
        <v>86.666666666666671</v>
      </c>
      <c r="K2013" s="1027">
        <f t="shared" si="415"/>
        <v>74</v>
      </c>
      <c r="L2013" s="1027">
        <f t="shared" si="416"/>
        <v>60</v>
      </c>
      <c r="M2013" s="1187">
        <f t="shared" si="413"/>
        <v>81.081081081081081</v>
      </c>
    </row>
    <row r="2014" spans="1:13" ht="15">
      <c r="A2014" s="79"/>
      <c r="C2014" s="939" t="s">
        <v>1880</v>
      </c>
      <c r="D2014" s="963" t="s">
        <v>3880</v>
      </c>
      <c r="E2014" s="1030">
        <v>145</v>
      </c>
      <c r="F2014" s="1030">
        <v>81</v>
      </c>
      <c r="G2014" s="1182">
        <f t="shared" si="411"/>
        <v>55.862068965517238</v>
      </c>
      <c r="H2014" s="1064">
        <v>1257</v>
      </c>
      <c r="I2014" s="1064">
        <v>929</v>
      </c>
      <c r="J2014" s="1182">
        <f t="shared" si="412"/>
        <v>73.906125696101839</v>
      </c>
      <c r="K2014" s="1027">
        <f t="shared" si="415"/>
        <v>1402</v>
      </c>
      <c r="L2014" s="1027">
        <f t="shared" si="416"/>
        <v>1010</v>
      </c>
      <c r="M2014" s="1187">
        <f t="shared" si="413"/>
        <v>72.039942938659067</v>
      </c>
    </row>
    <row r="2015" spans="1:13" ht="15">
      <c r="A2015" s="79"/>
      <c r="C2015" s="939" t="s">
        <v>1942</v>
      </c>
      <c r="D2015" s="963" t="s">
        <v>3937</v>
      </c>
      <c r="E2015" s="1030">
        <v>17</v>
      </c>
      <c r="F2015" s="1030">
        <v>18</v>
      </c>
      <c r="G2015" s="1182">
        <f t="shared" si="411"/>
        <v>105.88235294117648</v>
      </c>
      <c r="H2015" s="1064">
        <v>318</v>
      </c>
      <c r="I2015" s="1064">
        <v>304</v>
      </c>
      <c r="J2015" s="1182">
        <f t="shared" si="412"/>
        <v>95.59748427672956</v>
      </c>
      <c r="K2015" s="1027">
        <f t="shared" si="415"/>
        <v>335</v>
      </c>
      <c r="L2015" s="1027">
        <f t="shared" si="416"/>
        <v>322</v>
      </c>
      <c r="M2015" s="1187">
        <f t="shared" si="413"/>
        <v>96.119402985074629</v>
      </c>
    </row>
    <row r="2016" spans="1:13" ht="15">
      <c r="A2016" s="79"/>
      <c r="C2016" s="939" t="s">
        <v>2658</v>
      </c>
      <c r="D2016" s="940" t="s">
        <v>4639</v>
      </c>
      <c r="E2016" s="1064"/>
      <c r="F2016" s="1064"/>
      <c r="G2016" s="1182" t="e">
        <f t="shared" si="411"/>
        <v>#DIV/0!</v>
      </c>
      <c r="H2016" s="1064"/>
      <c r="I2016" s="1064"/>
      <c r="J2016" s="1182" t="e">
        <f t="shared" si="412"/>
        <v>#DIV/0!</v>
      </c>
      <c r="K2016" s="1027">
        <f t="shared" si="415"/>
        <v>0</v>
      </c>
      <c r="L2016" s="1027">
        <f t="shared" si="416"/>
        <v>0</v>
      </c>
      <c r="M2016" s="1187" t="e">
        <f t="shared" si="413"/>
        <v>#DIV/0!</v>
      </c>
    </row>
    <row r="2017" spans="1:13" ht="15">
      <c r="A2017" s="79"/>
      <c r="C2017" s="939" t="s">
        <v>2108</v>
      </c>
      <c r="D2017" s="940" t="s">
        <v>5337</v>
      </c>
      <c r="E2017" s="1064">
        <v>16</v>
      </c>
      <c r="F2017" s="1064">
        <v>16</v>
      </c>
      <c r="G2017" s="1182">
        <f t="shared" si="411"/>
        <v>100</v>
      </c>
      <c r="H2017" s="1064">
        <v>579</v>
      </c>
      <c r="I2017" s="1064">
        <v>390</v>
      </c>
      <c r="J2017" s="1182">
        <f t="shared" si="412"/>
        <v>67.357512953367873</v>
      </c>
      <c r="K2017" s="1027">
        <f t="shared" si="415"/>
        <v>595</v>
      </c>
      <c r="L2017" s="1027">
        <f t="shared" si="416"/>
        <v>406</v>
      </c>
      <c r="M2017" s="1187">
        <f t="shared" si="413"/>
        <v>68.235294117647058</v>
      </c>
    </row>
    <row r="2018" spans="1:13" ht="15">
      <c r="A2018" s="79"/>
      <c r="C2018" s="939" t="s">
        <v>2061</v>
      </c>
      <c r="D2018" s="940" t="s">
        <v>4066</v>
      </c>
      <c r="E2018" s="1030"/>
      <c r="F2018" s="1030"/>
      <c r="G2018" s="1182" t="e">
        <f t="shared" si="411"/>
        <v>#DIV/0!</v>
      </c>
      <c r="H2018" s="1064"/>
      <c r="I2018" s="1064"/>
      <c r="J2018" s="1182" t="e">
        <f t="shared" si="412"/>
        <v>#DIV/0!</v>
      </c>
      <c r="K2018" s="1027">
        <f t="shared" si="415"/>
        <v>0</v>
      </c>
      <c r="L2018" s="1027">
        <f t="shared" si="416"/>
        <v>0</v>
      </c>
      <c r="M2018" s="1187" t="e">
        <f t="shared" si="413"/>
        <v>#DIV/0!</v>
      </c>
    </row>
    <row r="2019" spans="1:13" ht="15">
      <c r="A2019" s="79"/>
      <c r="C2019" s="939" t="s">
        <v>2112</v>
      </c>
      <c r="D2019" s="1035" t="s">
        <v>4115</v>
      </c>
      <c r="E2019" s="1030">
        <v>2</v>
      </c>
      <c r="F2019" s="1030"/>
      <c r="G2019" s="1182">
        <f t="shared" si="411"/>
        <v>0</v>
      </c>
      <c r="H2019" s="1064">
        <v>54</v>
      </c>
      <c r="I2019" s="1064">
        <v>86</v>
      </c>
      <c r="J2019" s="1182">
        <f t="shared" si="412"/>
        <v>159.25925925925927</v>
      </c>
      <c r="K2019" s="1027">
        <f t="shared" ref="K2019:K2050" si="417">E2019+H2019</f>
        <v>56</v>
      </c>
      <c r="L2019" s="1027">
        <f t="shared" ref="L2019:L2050" si="418">F2019+I2019</f>
        <v>86</v>
      </c>
      <c r="M2019" s="1187">
        <f t="shared" si="413"/>
        <v>153.57142857142858</v>
      </c>
    </row>
    <row r="2020" spans="1:13" ht="15">
      <c r="A2020" s="79"/>
      <c r="C2020" s="939" t="s">
        <v>2045</v>
      </c>
      <c r="D2020" s="933" t="s">
        <v>4049</v>
      </c>
      <c r="E2020" s="1030">
        <v>53</v>
      </c>
      <c r="F2020" s="1030">
        <v>21</v>
      </c>
      <c r="G2020" s="1182">
        <f t="shared" si="411"/>
        <v>39.622641509433961</v>
      </c>
      <c r="H2020" s="1064">
        <v>68</v>
      </c>
      <c r="I2020" s="1064">
        <v>56</v>
      </c>
      <c r="J2020" s="1182">
        <f t="shared" si="412"/>
        <v>82.35294117647058</v>
      </c>
      <c r="K2020" s="1027">
        <f t="shared" si="417"/>
        <v>121</v>
      </c>
      <c r="L2020" s="1027">
        <f t="shared" si="418"/>
        <v>77</v>
      </c>
      <c r="M2020" s="1187">
        <f t="shared" si="413"/>
        <v>63.636363636363633</v>
      </c>
    </row>
    <row r="2021" spans="1:13" ht="26.25">
      <c r="A2021" s="79"/>
      <c r="C2021" s="939" t="s">
        <v>1876</v>
      </c>
      <c r="D2021" s="963" t="s">
        <v>3876</v>
      </c>
      <c r="E2021" s="1030">
        <v>68</v>
      </c>
      <c r="F2021" s="1030">
        <v>30</v>
      </c>
      <c r="G2021" s="1182">
        <f t="shared" si="411"/>
        <v>44.117647058823529</v>
      </c>
      <c r="H2021" s="1064">
        <v>16</v>
      </c>
      <c r="I2021" s="1064">
        <v>17</v>
      </c>
      <c r="J2021" s="1182">
        <f t="shared" si="412"/>
        <v>106.25</v>
      </c>
      <c r="K2021" s="1027">
        <f t="shared" si="417"/>
        <v>84</v>
      </c>
      <c r="L2021" s="1027">
        <f t="shared" si="418"/>
        <v>47</v>
      </c>
      <c r="M2021" s="1187">
        <f t="shared" si="413"/>
        <v>55.952380952380956</v>
      </c>
    </row>
    <row r="2022" spans="1:13" ht="15">
      <c r="A2022" s="79"/>
      <c r="C2022" s="939" t="s">
        <v>1762</v>
      </c>
      <c r="D2022" s="963" t="s">
        <v>3744</v>
      </c>
      <c r="E2022" s="1030">
        <v>211</v>
      </c>
      <c r="F2022" s="1030">
        <v>228</v>
      </c>
      <c r="G2022" s="1182">
        <f t="shared" si="411"/>
        <v>108.0568720379147</v>
      </c>
      <c r="H2022" s="1064">
        <v>3585</v>
      </c>
      <c r="I2022" s="1064">
        <v>2006</v>
      </c>
      <c r="J2022" s="1182">
        <f t="shared" si="412"/>
        <v>55.955369595536965</v>
      </c>
      <c r="K2022" s="1027">
        <f t="shared" si="417"/>
        <v>3796</v>
      </c>
      <c r="L2022" s="1027">
        <f t="shared" si="418"/>
        <v>2234</v>
      </c>
      <c r="M2022" s="1187">
        <f t="shared" si="413"/>
        <v>58.851422550052689</v>
      </c>
    </row>
    <row r="2023" spans="1:13" ht="15">
      <c r="A2023" s="79"/>
      <c r="C2023" s="939" t="s">
        <v>1765</v>
      </c>
      <c r="D2023" s="938" t="s">
        <v>3754</v>
      </c>
      <c r="E2023" s="1030"/>
      <c r="F2023" s="1030"/>
      <c r="G2023" s="1182" t="e">
        <f t="shared" si="411"/>
        <v>#DIV/0!</v>
      </c>
      <c r="H2023" s="1064">
        <v>1159</v>
      </c>
      <c r="I2023" s="1064">
        <v>780</v>
      </c>
      <c r="J2023" s="1182">
        <f t="shared" si="412"/>
        <v>67.299396031061264</v>
      </c>
      <c r="K2023" s="1027">
        <f t="shared" si="417"/>
        <v>1159</v>
      </c>
      <c r="L2023" s="1027">
        <f t="shared" si="418"/>
        <v>780</v>
      </c>
      <c r="M2023" s="1187">
        <f t="shared" si="413"/>
        <v>67.299396031061264</v>
      </c>
    </row>
    <row r="2024" spans="1:13" ht="15">
      <c r="A2024" s="79"/>
      <c r="C2024" s="939" t="s">
        <v>1951</v>
      </c>
      <c r="D2024" s="963" t="s">
        <v>3945</v>
      </c>
      <c r="E2024" s="1030">
        <v>1</v>
      </c>
      <c r="F2024" s="1030"/>
      <c r="G2024" s="1182">
        <f t="shared" si="411"/>
        <v>0</v>
      </c>
      <c r="H2024" s="1064">
        <v>4</v>
      </c>
      <c r="I2024" s="1064">
        <v>1</v>
      </c>
      <c r="J2024" s="1182">
        <f t="shared" si="412"/>
        <v>25</v>
      </c>
      <c r="K2024" s="1027">
        <f t="shared" si="417"/>
        <v>5</v>
      </c>
      <c r="L2024" s="1027">
        <f t="shared" si="418"/>
        <v>1</v>
      </c>
      <c r="M2024" s="1187">
        <f t="shared" si="413"/>
        <v>20</v>
      </c>
    </row>
    <row r="2025" spans="1:13" ht="15">
      <c r="A2025" s="79"/>
      <c r="C2025" s="925" t="s">
        <v>1928</v>
      </c>
      <c r="D2025" s="940" t="s">
        <v>3924</v>
      </c>
      <c r="E2025" s="1030">
        <v>7</v>
      </c>
      <c r="F2025" s="1030">
        <v>4</v>
      </c>
      <c r="G2025" s="1182">
        <f t="shared" si="411"/>
        <v>57.142857142857139</v>
      </c>
      <c r="H2025" s="1064">
        <v>159</v>
      </c>
      <c r="I2025" s="1064">
        <v>188</v>
      </c>
      <c r="J2025" s="1182">
        <f t="shared" si="412"/>
        <v>118.23899371069182</v>
      </c>
      <c r="K2025" s="1027">
        <f t="shared" si="417"/>
        <v>166</v>
      </c>
      <c r="L2025" s="1027">
        <f t="shared" si="418"/>
        <v>192</v>
      </c>
      <c r="M2025" s="1187">
        <f t="shared" si="413"/>
        <v>115.66265060240963</v>
      </c>
    </row>
    <row r="2026" spans="1:13" ht="26.25">
      <c r="A2026" s="79"/>
      <c r="C2026" s="925" t="s">
        <v>1766</v>
      </c>
      <c r="D2026" s="933" t="s">
        <v>3746</v>
      </c>
      <c r="E2026" s="1030">
        <v>88</v>
      </c>
      <c r="F2026" s="1030">
        <v>59</v>
      </c>
      <c r="G2026" s="1182">
        <f t="shared" si="411"/>
        <v>67.045454545454547</v>
      </c>
      <c r="H2026" s="1064">
        <v>2996</v>
      </c>
      <c r="I2026" s="1064">
        <v>2128</v>
      </c>
      <c r="J2026" s="1182">
        <f t="shared" si="412"/>
        <v>71.028037383177562</v>
      </c>
      <c r="K2026" s="1027">
        <f t="shared" si="417"/>
        <v>3084</v>
      </c>
      <c r="L2026" s="1027">
        <f t="shared" si="418"/>
        <v>2187</v>
      </c>
      <c r="M2026" s="1187">
        <f t="shared" si="413"/>
        <v>70.91439688715954</v>
      </c>
    </row>
    <row r="2027" spans="1:13" ht="15">
      <c r="A2027" s="79"/>
      <c r="C2027" s="939" t="s">
        <v>2173</v>
      </c>
      <c r="D2027" s="963" t="s">
        <v>4183</v>
      </c>
      <c r="E2027" s="1030"/>
      <c r="F2027" s="1030"/>
      <c r="G2027" s="1182" t="e">
        <f t="shared" si="411"/>
        <v>#DIV/0!</v>
      </c>
      <c r="H2027" s="1065"/>
      <c r="I2027" s="1065"/>
      <c r="J2027" s="1182" t="e">
        <f t="shared" si="412"/>
        <v>#DIV/0!</v>
      </c>
      <c r="K2027" s="1027">
        <f t="shared" si="417"/>
        <v>0</v>
      </c>
      <c r="L2027" s="1027">
        <f t="shared" si="418"/>
        <v>0</v>
      </c>
      <c r="M2027" s="1187" t="e">
        <f t="shared" si="413"/>
        <v>#DIV/0!</v>
      </c>
    </row>
    <row r="2028" spans="1:13" ht="15">
      <c r="A2028" s="79"/>
      <c r="C2028" s="939" t="s">
        <v>2106</v>
      </c>
      <c r="D2028" s="938" t="s">
        <v>4110</v>
      </c>
      <c r="E2028" s="1030"/>
      <c r="F2028" s="1030"/>
      <c r="G2028" s="1182" t="e">
        <f t="shared" si="411"/>
        <v>#DIV/0!</v>
      </c>
      <c r="H2028" s="1065">
        <v>141</v>
      </c>
      <c r="I2028" s="1065">
        <v>63</v>
      </c>
      <c r="J2028" s="1182">
        <f t="shared" si="412"/>
        <v>44.680851063829785</v>
      </c>
      <c r="K2028" s="1027">
        <f t="shared" si="417"/>
        <v>141</v>
      </c>
      <c r="L2028" s="1027">
        <f t="shared" si="418"/>
        <v>63</v>
      </c>
      <c r="M2028" s="1187">
        <f t="shared" si="413"/>
        <v>44.680851063829785</v>
      </c>
    </row>
    <row r="2029" spans="1:13" ht="15">
      <c r="A2029" s="79"/>
      <c r="C2029" s="939" t="s">
        <v>2659</v>
      </c>
      <c r="D2029" s="938" t="s">
        <v>4640</v>
      </c>
      <c r="E2029" s="1030"/>
      <c r="F2029" s="1030"/>
      <c r="G2029" s="1182" t="e">
        <f t="shared" si="411"/>
        <v>#DIV/0!</v>
      </c>
      <c r="H2029" s="1065"/>
      <c r="I2029" s="1065"/>
      <c r="J2029" s="1182" t="e">
        <f t="shared" si="412"/>
        <v>#DIV/0!</v>
      </c>
      <c r="K2029" s="1027">
        <f t="shared" si="417"/>
        <v>0</v>
      </c>
      <c r="L2029" s="1027">
        <f t="shared" si="418"/>
        <v>0</v>
      </c>
      <c r="M2029" s="1187" t="e">
        <f t="shared" si="413"/>
        <v>#DIV/0!</v>
      </c>
    </row>
    <row r="2030" spans="1:13" ht="15">
      <c r="A2030" s="79"/>
      <c r="C2030" s="939" t="s">
        <v>2120</v>
      </c>
      <c r="D2030" s="1035" t="s">
        <v>4123</v>
      </c>
      <c r="E2030" s="1030"/>
      <c r="F2030" s="1030"/>
      <c r="G2030" s="1182" t="e">
        <f t="shared" si="411"/>
        <v>#DIV/0!</v>
      </c>
      <c r="H2030" s="1065">
        <v>830</v>
      </c>
      <c r="I2030" s="1065">
        <v>603</v>
      </c>
      <c r="J2030" s="1182">
        <f t="shared" si="412"/>
        <v>72.650602409638552</v>
      </c>
      <c r="K2030" s="1027">
        <f t="shared" si="417"/>
        <v>830</v>
      </c>
      <c r="L2030" s="1027">
        <f t="shared" si="418"/>
        <v>603</v>
      </c>
      <c r="M2030" s="1187">
        <f t="shared" si="413"/>
        <v>72.650602409638552</v>
      </c>
    </row>
    <row r="2031" spans="1:13" ht="15">
      <c r="A2031" s="79"/>
      <c r="C2031" s="939" t="s">
        <v>2660</v>
      </c>
      <c r="D2031" s="938" t="s">
        <v>4641</v>
      </c>
      <c r="E2031" s="1030"/>
      <c r="F2031" s="1030"/>
      <c r="G2031" s="1182" t="e">
        <f t="shared" si="411"/>
        <v>#DIV/0!</v>
      </c>
      <c r="H2031" s="1065"/>
      <c r="I2031" s="1065"/>
      <c r="J2031" s="1182" t="e">
        <f t="shared" si="412"/>
        <v>#DIV/0!</v>
      </c>
      <c r="K2031" s="1027">
        <f t="shared" si="417"/>
        <v>0</v>
      </c>
      <c r="L2031" s="1027">
        <f t="shared" si="418"/>
        <v>0</v>
      </c>
      <c r="M2031" s="1187" t="e">
        <f t="shared" si="413"/>
        <v>#DIV/0!</v>
      </c>
    </row>
    <row r="2032" spans="1:13" ht="15">
      <c r="A2032" s="79"/>
      <c r="C2032" s="939" t="s">
        <v>2400</v>
      </c>
      <c r="D2032" s="945" t="s">
        <v>4398</v>
      </c>
      <c r="E2032" s="1030"/>
      <c r="F2032" s="1030"/>
      <c r="G2032" s="1182" t="e">
        <f t="shared" si="411"/>
        <v>#DIV/0!</v>
      </c>
      <c r="H2032" s="1065">
        <v>791</v>
      </c>
      <c r="I2032" s="1065">
        <v>596</v>
      </c>
      <c r="J2032" s="1182">
        <f t="shared" si="412"/>
        <v>75.347661188369159</v>
      </c>
      <c r="K2032" s="1027">
        <f t="shared" si="417"/>
        <v>791</v>
      </c>
      <c r="L2032" s="1027">
        <f t="shared" si="418"/>
        <v>596</v>
      </c>
      <c r="M2032" s="1187">
        <f t="shared" si="413"/>
        <v>75.347661188369159</v>
      </c>
    </row>
    <row r="2033" spans="1:13" ht="15">
      <c r="A2033" s="79"/>
      <c r="C2033" s="939" t="s">
        <v>2043</v>
      </c>
      <c r="D2033" s="963" t="s">
        <v>4047</v>
      </c>
      <c r="E2033" s="1030"/>
      <c r="F2033" s="1030"/>
      <c r="G2033" s="1182" t="e">
        <f t="shared" si="411"/>
        <v>#DIV/0!</v>
      </c>
      <c r="H2033" s="1064"/>
      <c r="I2033" s="1064"/>
      <c r="J2033" s="1182" t="e">
        <f t="shared" si="412"/>
        <v>#DIV/0!</v>
      </c>
      <c r="K2033" s="1027">
        <f t="shared" si="417"/>
        <v>0</v>
      </c>
      <c r="L2033" s="1027">
        <f t="shared" si="418"/>
        <v>0</v>
      </c>
      <c r="M2033" s="1187" t="e">
        <f t="shared" si="413"/>
        <v>#DIV/0!</v>
      </c>
    </row>
    <row r="2034" spans="1:13" ht="39">
      <c r="A2034" s="79"/>
      <c r="C2034" s="939" t="s">
        <v>2374</v>
      </c>
      <c r="D2034" s="963" t="s">
        <v>4375</v>
      </c>
      <c r="E2034" s="1030"/>
      <c r="F2034" s="1030"/>
      <c r="G2034" s="1182" t="e">
        <f t="shared" si="411"/>
        <v>#DIV/0!</v>
      </c>
      <c r="H2034" s="1064"/>
      <c r="I2034" s="1064"/>
      <c r="J2034" s="1182" t="e">
        <f t="shared" si="412"/>
        <v>#DIV/0!</v>
      </c>
      <c r="K2034" s="1027">
        <f t="shared" si="417"/>
        <v>0</v>
      </c>
      <c r="L2034" s="1027">
        <f t="shared" si="418"/>
        <v>0</v>
      </c>
      <c r="M2034" s="1187" t="e">
        <f t="shared" si="413"/>
        <v>#DIV/0!</v>
      </c>
    </row>
    <row r="2035" spans="1:13" ht="26.25">
      <c r="A2035" s="79"/>
      <c r="C2035" s="939" t="s">
        <v>2661</v>
      </c>
      <c r="D2035" s="938" t="s">
        <v>4642</v>
      </c>
      <c r="E2035" s="1030"/>
      <c r="F2035" s="1030"/>
      <c r="G2035" s="1182" t="e">
        <f t="shared" si="411"/>
        <v>#DIV/0!</v>
      </c>
      <c r="H2035" s="1064"/>
      <c r="I2035" s="1064"/>
      <c r="J2035" s="1182" t="e">
        <f t="shared" si="412"/>
        <v>#DIV/0!</v>
      </c>
      <c r="K2035" s="1027">
        <f t="shared" si="417"/>
        <v>0</v>
      </c>
      <c r="L2035" s="1027">
        <f t="shared" si="418"/>
        <v>0</v>
      </c>
      <c r="M2035" s="1187" t="e">
        <f t="shared" si="413"/>
        <v>#DIV/0!</v>
      </c>
    </row>
    <row r="2036" spans="1:13" ht="39">
      <c r="A2036" s="79"/>
      <c r="C2036" s="962">
        <v>241025</v>
      </c>
      <c r="D2036" s="938" t="s">
        <v>4643</v>
      </c>
      <c r="E2036" s="1030"/>
      <c r="F2036" s="1030"/>
      <c r="G2036" s="1182" t="e">
        <f t="shared" si="411"/>
        <v>#DIV/0!</v>
      </c>
      <c r="H2036" s="1064"/>
      <c r="I2036" s="1064"/>
      <c r="J2036" s="1182" t="e">
        <f t="shared" si="412"/>
        <v>#DIV/0!</v>
      </c>
      <c r="K2036" s="1027">
        <f t="shared" si="417"/>
        <v>0</v>
      </c>
      <c r="L2036" s="1027">
        <f t="shared" si="418"/>
        <v>0</v>
      </c>
      <c r="M2036" s="1187" t="e">
        <f t="shared" si="413"/>
        <v>#DIV/0!</v>
      </c>
    </row>
    <row r="2037" spans="1:13" ht="15">
      <c r="A2037" s="79"/>
      <c r="C2037" s="939" t="s">
        <v>2662</v>
      </c>
      <c r="D2037" s="938" t="s">
        <v>4644</v>
      </c>
      <c r="E2037" s="1030"/>
      <c r="F2037" s="1030"/>
      <c r="G2037" s="1182" t="e">
        <f t="shared" si="411"/>
        <v>#DIV/0!</v>
      </c>
      <c r="H2037" s="1064"/>
      <c r="I2037" s="1064"/>
      <c r="J2037" s="1182" t="e">
        <f t="shared" si="412"/>
        <v>#DIV/0!</v>
      </c>
      <c r="K2037" s="1027">
        <f t="shared" si="417"/>
        <v>0</v>
      </c>
      <c r="L2037" s="1027">
        <f t="shared" si="418"/>
        <v>0</v>
      </c>
      <c r="M2037" s="1187" t="e">
        <f t="shared" si="413"/>
        <v>#DIV/0!</v>
      </c>
    </row>
    <row r="2038" spans="1:13" ht="15">
      <c r="A2038" s="79"/>
      <c r="C2038" s="939" t="s">
        <v>2663</v>
      </c>
      <c r="D2038" s="938" t="s">
        <v>4645</v>
      </c>
      <c r="E2038" s="1030"/>
      <c r="F2038" s="1030"/>
      <c r="G2038" s="1182" t="e">
        <f t="shared" si="411"/>
        <v>#DIV/0!</v>
      </c>
      <c r="H2038" s="1064"/>
      <c r="I2038" s="1064"/>
      <c r="J2038" s="1182" t="e">
        <f t="shared" si="412"/>
        <v>#DIV/0!</v>
      </c>
      <c r="K2038" s="1027">
        <f t="shared" si="417"/>
        <v>0</v>
      </c>
      <c r="L2038" s="1027">
        <f t="shared" si="418"/>
        <v>0</v>
      </c>
      <c r="M2038" s="1187" t="e">
        <f t="shared" si="413"/>
        <v>#DIV/0!</v>
      </c>
    </row>
    <row r="2039" spans="1:13" ht="15">
      <c r="A2039" s="79"/>
      <c r="C2039" s="939" t="s">
        <v>2664</v>
      </c>
      <c r="D2039" s="938" t="s">
        <v>4646</v>
      </c>
      <c r="E2039" s="1030"/>
      <c r="F2039" s="1030"/>
      <c r="G2039" s="1182" t="e">
        <f t="shared" si="411"/>
        <v>#DIV/0!</v>
      </c>
      <c r="H2039" s="1064">
        <v>880</v>
      </c>
      <c r="I2039" s="1064">
        <v>601</v>
      </c>
      <c r="J2039" s="1182">
        <f t="shared" si="412"/>
        <v>68.295454545454547</v>
      </c>
      <c r="K2039" s="1027">
        <f t="shared" si="417"/>
        <v>880</v>
      </c>
      <c r="L2039" s="1027">
        <f t="shared" si="418"/>
        <v>601</v>
      </c>
      <c r="M2039" s="1187">
        <f t="shared" si="413"/>
        <v>68.295454545454547</v>
      </c>
    </row>
    <row r="2040" spans="1:13" ht="15">
      <c r="A2040" s="79"/>
      <c r="C2040" s="939" t="s">
        <v>2665</v>
      </c>
      <c r="D2040" s="938" t="s">
        <v>4647</v>
      </c>
      <c r="E2040" s="1064">
        <v>8</v>
      </c>
      <c r="F2040" s="1064"/>
      <c r="G2040" s="1182">
        <f t="shared" si="411"/>
        <v>0</v>
      </c>
      <c r="H2040" s="1064">
        <v>813</v>
      </c>
      <c r="I2040" s="1064">
        <v>601</v>
      </c>
      <c r="J2040" s="1182">
        <f t="shared" si="412"/>
        <v>73.923739237392368</v>
      </c>
      <c r="K2040" s="1027">
        <f t="shared" si="417"/>
        <v>821</v>
      </c>
      <c r="L2040" s="1027">
        <f t="shared" si="418"/>
        <v>601</v>
      </c>
      <c r="M2040" s="1187">
        <f t="shared" si="413"/>
        <v>73.203410475030452</v>
      </c>
    </row>
    <row r="2041" spans="1:13" ht="15">
      <c r="A2041" s="79"/>
      <c r="C2041" s="939" t="s">
        <v>2666</v>
      </c>
      <c r="D2041" s="938" t="s">
        <v>4648</v>
      </c>
      <c r="E2041" s="1064"/>
      <c r="F2041" s="1064"/>
      <c r="G2041" s="1182" t="e">
        <f t="shared" si="411"/>
        <v>#DIV/0!</v>
      </c>
      <c r="H2041" s="1064"/>
      <c r="I2041" s="1064"/>
      <c r="J2041" s="1182" t="e">
        <f t="shared" si="412"/>
        <v>#DIV/0!</v>
      </c>
      <c r="K2041" s="1027">
        <f t="shared" si="417"/>
        <v>0</v>
      </c>
      <c r="L2041" s="1027">
        <f t="shared" si="418"/>
        <v>0</v>
      </c>
      <c r="M2041" s="1187" t="e">
        <f t="shared" si="413"/>
        <v>#DIV/0!</v>
      </c>
    </row>
    <row r="2042" spans="1:13" ht="15">
      <c r="A2042" s="79"/>
      <c r="C2042" s="939" t="s">
        <v>2667</v>
      </c>
      <c r="D2042" s="938" t="s">
        <v>4649</v>
      </c>
      <c r="E2042" s="1030"/>
      <c r="F2042" s="1030"/>
      <c r="G2042" s="1182" t="e">
        <f t="shared" si="411"/>
        <v>#DIV/0!</v>
      </c>
      <c r="H2042" s="1064"/>
      <c r="I2042" s="1064"/>
      <c r="J2042" s="1182" t="e">
        <f t="shared" si="412"/>
        <v>#DIV/0!</v>
      </c>
      <c r="K2042" s="1027">
        <f t="shared" si="417"/>
        <v>0</v>
      </c>
      <c r="L2042" s="1027">
        <f t="shared" si="418"/>
        <v>0</v>
      </c>
      <c r="M2042" s="1187" t="e">
        <f t="shared" si="413"/>
        <v>#DIV/0!</v>
      </c>
    </row>
    <row r="2043" spans="1:13" ht="39">
      <c r="A2043" s="79"/>
      <c r="C2043" s="939" t="s">
        <v>2668</v>
      </c>
      <c r="D2043" s="938" t="s">
        <v>4650</v>
      </c>
      <c r="E2043" s="1064"/>
      <c r="F2043" s="1064"/>
      <c r="G2043" s="1182" t="e">
        <f t="shared" si="411"/>
        <v>#DIV/0!</v>
      </c>
      <c r="H2043" s="1064"/>
      <c r="I2043" s="1064"/>
      <c r="J2043" s="1182" t="e">
        <f t="shared" si="412"/>
        <v>#DIV/0!</v>
      </c>
      <c r="K2043" s="1027">
        <f t="shared" si="417"/>
        <v>0</v>
      </c>
      <c r="L2043" s="1027">
        <f t="shared" si="418"/>
        <v>0</v>
      </c>
      <c r="M2043" s="1187" t="e">
        <f t="shared" si="413"/>
        <v>#DIV/0!</v>
      </c>
    </row>
    <row r="2044" spans="1:13" ht="15">
      <c r="A2044" s="79"/>
      <c r="C2044" s="939" t="s">
        <v>2669</v>
      </c>
      <c r="D2044" s="938" t="s">
        <v>4651</v>
      </c>
      <c r="E2044" s="1030"/>
      <c r="F2044" s="1030"/>
      <c r="G2044" s="1182" t="e">
        <f t="shared" si="411"/>
        <v>#DIV/0!</v>
      </c>
      <c r="H2044" s="1064"/>
      <c r="I2044" s="1064"/>
      <c r="J2044" s="1182" t="e">
        <f t="shared" si="412"/>
        <v>#DIV/0!</v>
      </c>
      <c r="K2044" s="1027">
        <f t="shared" si="417"/>
        <v>0</v>
      </c>
      <c r="L2044" s="1027">
        <f t="shared" si="418"/>
        <v>0</v>
      </c>
      <c r="M2044" s="1187" t="e">
        <f t="shared" si="413"/>
        <v>#DIV/0!</v>
      </c>
    </row>
    <row r="2045" spans="1:13" ht="15">
      <c r="A2045" s="79"/>
      <c r="C2045" s="939" t="s">
        <v>2117</v>
      </c>
      <c r="D2045" s="938" t="s">
        <v>4120</v>
      </c>
      <c r="E2045" s="1030"/>
      <c r="F2045" s="1030"/>
      <c r="G2045" s="1182" t="e">
        <f t="shared" si="411"/>
        <v>#DIV/0!</v>
      </c>
      <c r="H2045" s="1064"/>
      <c r="I2045" s="1064"/>
      <c r="J2045" s="1182" t="e">
        <f t="shared" si="412"/>
        <v>#DIV/0!</v>
      </c>
      <c r="K2045" s="1027">
        <f t="shared" si="417"/>
        <v>0</v>
      </c>
      <c r="L2045" s="1027">
        <f t="shared" si="418"/>
        <v>0</v>
      </c>
      <c r="M2045" s="1187" t="e">
        <f t="shared" si="413"/>
        <v>#DIV/0!</v>
      </c>
    </row>
    <row r="2046" spans="1:13" ht="15">
      <c r="A2046" s="79"/>
      <c r="C2046" s="939" t="s">
        <v>2203</v>
      </c>
      <c r="D2046" s="938" t="s">
        <v>4213</v>
      </c>
      <c r="E2046" s="1030"/>
      <c r="F2046" s="1030"/>
      <c r="G2046" s="1182" t="e">
        <f t="shared" si="411"/>
        <v>#DIV/0!</v>
      </c>
      <c r="H2046" s="1064"/>
      <c r="I2046" s="1064"/>
      <c r="J2046" s="1182" t="e">
        <f t="shared" si="412"/>
        <v>#DIV/0!</v>
      </c>
      <c r="K2046" s="1027">
        <f t="shared" si="417"/>
        <v>0</v>
      </c>
      <c r="L2046" s="1027">
        <f t="shared" si="418"/>
        <v>0</v>
      </c>
      <c r="M2046" s="1187" t="e">
        <f t="shared" si="413"/>
        <v>#DIV/0!</v>
      </c>
    </row>
    <row r="2047" spans="1:13" ht="15">
      <c r="A2047" s="79"/>
      <c r="C2047" s="939" t="s">
        <v>2038</v>
      </c>
      <c r="D2047" s="938" t="s">
        <v>4042</v>
      </c>
      <c r="E2047" s="1030"/>
      <c r="F2047" s="1030">
        <v>1</v>
      </c>
      <c r="G2047" s="1182" t="e">
        <f t="shared" si="411"/>
        <v>#DIV/0!</v>
      </c>
      <c r="H2047" s="1064">
        <v>2</v>
      </c>
      <c r="I2047" s="1064"/>
      <c r="J2047" s="1182">
        <f t="shared" si="412"/>
        <v>0</v>
      </c>
      <c r="K2047" s="1027">
        <f t="shared" si="417"/>
        <v>2</v>
      </c>
      <c r="L2047" s="1027">
        <f t="shared" si="418"/>
        <v>1</v>
      </c>
      <c r="M2047" s="1187">
        <f t="shared" si="413"/>
        <v>50</v>
      </c>
    </row>
    <row r="2048" spans="1:13" ht="15">
      <c r="A2048" s="79"/>
      <c r="C2048" s="939" t="s">
        <v>2670</v>
      </c>
      <c r="D2048" s="938" t="s">
        <v>4652</v>
      </c>
      <c r="E2048" s="1064"/>
      <c r="F2048" s="1064"/>
      <c r="G2048" s="1182" t="e">
        <f t="shared" ref="G2048:G2110" si="419">SUM(F2048/E2048*100)</f>
        <v>#DIV/0!</v>
      </c>
      <c r="H2048" s="1064"/>
      <c r="I2048" s="1064"/>
      <c r="J2048" s="1182" t="e">
        <f t="shared" ref="J2048:J2110" si="420">SUM(I2048/H2048*100)</f>
        <v>#DIV/0!</v>
      </c>
      <c r="K2048" s="1027">
        <f t="shared" si="417"/>
        <v>0</v>
      </c>
      <c r="L2048" s="1027">
        <f t="shared" si="418"/>
        <v>0</v>
      </c>
      <c r="M2048" s="1187" t="e">
        <f t="shared" ref="M2048:M2110" si="421">SUM(L2048/K2048*100)</f>
        <v>#DIV/0!</v>
      </c>
    </row>
    <row r="2049" spans="1:13" ht="15">
      <c r="A2049" s="79"/>
      <c r="C2049" s="939" t="s">
        <v>2671</v>
      </c>
      <c r="D2049" s="938" t="s">
        <v>4653</v>
      </c>
      <c r="E2049" s="1064"/>
      <c r="F2049" s="1064"/>
      <c r="G2049" s="1182" t="e">
        <f t="shared" si="419"/>
        <v>#DIV/0!</v>
      </c>
      <c r="H2049" s="1118"/>
      <c r="I2049" s="1118"/>
      <c r="J2049" s="1182" t="e">
        <f t="shared" si="420"/>
        <v>#DIV/0!</v>
      </c>
      <c r="K2049" s="1027">
        <f t="shared" si="417"/>
        <v>0</v>
      </c>
      <c r="L2049" s="1027">
        <f t="shared" si="418"/>
        <v>0</v>
      </c>
      <c r="M2049" s="1187" t="e">
        <f t="shared" si="421"/>
        <v>#DIV/0!</v>
      </c>
    </row>
    <row r="2050" spans="1:13" ht="15">
      <c r="A2050" s="79"/>
      <c r="C2050" s="939" t="s">
        <v>2111</v>
      </c>
      <c r="D2050" s="938" t="s">
        <v>4114</v>
      </c>
      <c r="E2050" s="1064"/>
      <c r="F2050" s="1064"/>
      <c r="G2050" s="1182" t="e">
        <f t="shared" si="419"/>
        <v>#DIV/0!</v>
      </c>
      <c r="H2050" s="1064"/>
      <c r="I2050" s="1064"/>
      <c r="J2050" s="1182" t="e">
        <f t="shared" si="420"/>
        <v>#DIV/0!</v>
      </c>
      <c r="K2050" s="1027">
        <f t="shared" si="417"/>
        <v>0</v>
      </c>
      <c r="L2050" s="1027">
        <f t="shared" si="418"/>
        <v>0</v>
      </c>
      <c r="M2050" s="1187" t="e">
        <f t="shared" si="421"/>
        <v>#DIV/0!</v>
      </c>
    </row>
    <row r="2051" spans="1:13" ht="15">
      <c r="A2051" s="79"/>
      <c r="C2051" s="939" t="s">
        <v>2672</v>
      </c>
      <c r="D2051" s="938" t="s">
        <v>5338</v>
      </c>
      <c r="E2051" s="1064"/>
      <c r="F2051" s="1064">
        <v>2</v>
      </c>
      <c r="G2051" s="1182" t="e">
        <f t="shared" si="419"/>
        <v>#DIV/0!</v>
      </c>
      <c r="H2051" s="1064">
        <v>3186</v>
      </c>
      <c r="I2051" s="1064">
        <v>1944</v>
      </c>
      <c r="J2051" s="1182">
        <f t="shared" si="420"/>
        <v>61.016949152542374</v>
      </c>
      <c r="K2051" s="1027">
        <f t="shared" ref="K2051:K2082" si="422">E2051+H2051</f>
        <v>3186</v>
      </c>
      <c r="L2051" s="1027">
        <f t="shared" ref="L2051:L2082" si="423">F2051+I2051</f>
        <v>1946</v>
      </c>
      <c r="M2051" s="1187">
        <f t="shared" si="421"/>
        <v>61.079723791588201</v>
      </c>
    </row>
    <row r="2052" spans="1:13" ht="15">
      <c r="A2052" s="79"/>
      <c r="C2052" s="939" t="s">
        <v>2673</v>
      </c>
      <c r="D2052" s="938" t="s">
        <v>4654</v>
      </c>
      <c r="E2052" s="1064">
        <v>204</v>
      </c>
      <c r="F2052" s="1064">
        <v>116</v>
      </c>
      <c r="G2052" s="1182">
        <f t="shared" si="419"/>
        <v>56.862745098039213</v>
      </c>
      <c r="H2052" s="1064"/>
      <c r="I2052" s="1064"/>
      <c r="J2052" s="1182" t="e">
        <f t="shared" si="420"/>
        <v>#DIV/0!</v>
      </c>
      <c r="K2052" s="1027">
        <f t="shared" si="422"/>
        <v>204</v>
      </c>
      <c r="L2052" s="1027">
        <f t="shared" si="423"/>
        <v>116</v>
      </c>
      <c r="M2052" s="1187">
        <f t="shared" si="421"/>
        <v>56.862745098039213</v>
      </c>
    </row>
    <row r="2053" spans="1:13" ht="15">
      <c r="A2053" s="79"/>
      <c r="C2053" s="939" t="s">
        <v>2113</v>
      </c>
      <c r="D2053" s="940" t="s">
        <v>4116</v>
      </c>
      <c r="E2053" s="1064"/>
      <c r="F2053" s="1064"/>
      <c r="G2053" s="1182" t="e">
        <f t="shared" si="419"/>
        <v>#DIV/0!</v>
      </c>
      <c r="H2053" s="1064"/>
      <c r="I2053" s="1064"/>
      <c r="J2053" s="1182" t="e">
        <f t="shared" si="420"/>
        <v>#DIV/0!</v>
      </c>
      <c r="K2053" s="1027">
        <f t="shared" si="422"/>
        <v>0</v>
      </c>
      <c r="L2053" s="1027">
        <f t="shared" si="423"/>
        <v>0</v>
      </c>
      <c r="M2053" s="1187" t="e">
        <f t="shared" si="421"/>
        <v>#DIV/0!</v>
      </c>
    </row>
    <row r="2054" spans="1:13" ht="15">
      <c r="A2054" s="79"/>
      <c r="C2054" s="939" t="s">
        <v>2114</v>
      </c>
      <c r="D2054" s="938" t="s">
        <v>4117</v>
      </c>
      <c r="E2054" s="1064">
        <v>13</v>
      </c>
      <c r="F2054" s="1064">
        <v>9</v>
      </c>
      <c r="G2054" s="1182">
        <f t="shared" si="419"/>
        <v>69.230769230769226</v>
      </c>
      <c r="H2054" s="1064">
        <v>1</v>
      </c>
      <c r="I2054" s="1064">
        <v>1</v>
      </c>
      <c r="J2054" s="1182">
        <f t="shared" si="420"/>
        <v>100</v>
      </c>
      <c r="K2054" s="1027">
        <f t="shared" si="422"/>
        <v>14</v>
      </c>
      <c r="L2054" s="1027">
        <f t="shared" si="423"/>
        <v>10</v>
      </c>
      <c r="M2054" s="1187">
        <f t="shared" si="421"/>
        <v>71.428571428571431</v>
      </c>
    </row>
    <row r="2055" spans="1:13" ht="15">
      <c r="A2055" s="79"/>
      <c r="C2055" s="939" t="s">
        <v>1927</v>
      </c>
      <c r="D2055" s="938" t="s">
        <v>3923</v>
      </c>
      <c r="E2055" s="1064"/>
      <c r="F2055" s="1064"/>
      <c r="G2055" s="1182" t="e">
        <f t="shared" si="419"/>
        <v>#DIV/0!</v>
      </c>
      <c r="H2055" s="1064"/>
      <c r="I2055" s="1064"/>
      <c r="J2055" s="1182" t="e">
        <f t="shared" si="420"/>
        <v>#DIV/0!</v>
      </c>
      <c r="K2055" s="1027">
        <f t="shared" si="422"/>
        <v>0</v>
      </c>
      <c r="L2055" s="1027">
        <f t="shared" si="423"/>
        <v>0</v>
      </c>
      <c r="M2055" s="1187" t="e">
        <f t="shared" si="421"/>
        <v>#DIV/0!</v>
      </c>
    </row>
    <row r="2056" spans="1:13" ht="26.25">
      <c r="A2056" s="79"/>
      <c r="C2056" s="939" t="s">
        <v>2674</v>
      </c>
      <c r="D2056" s="938" t="s">
        <v>4655</v>
      </c>
      <c r="E2056" s="1030">
        <v>5</v>
      </c>
      <c r="F2056" s="1030">
        <v>1</v>
      </c>
      <c r="G2056" s="1182">
        <f t="shared" si="419"/>
        <v>20</v>
      </c>
      <c r="H2056" s="1064">
        <v>764</v>
      </c>
      <c r="I2056" s="1064">
        <v>527</v>
      </c>
      <c r="J2056" s="1182">
        <f t="shared" si="420"/>
        <v>68.979057591623032</v>
      </c>
      <c r="K2056" s="1027">
        <f t="shared" si="422"/>
        <v>769</v>
      </c>
      <c r="L2056" s="1027">
        <f t="shared" si="423"/>
        <v>528</v>
      </c>
      <c r="M2056" s="1187">
        <f t="shared" si="421"/>
        <v>68.660598179453842</v>
      </c>
    </row>
    <row r="2057" spans="1:13" ht="26.25">
      <c r="A2057" s="79"/>
      <c r="C2057" s="939" t="s">
        <v>2675</v>
      </c>
      <c r="D2057" s="938" t="s">
        <v>4656</v>
      </c>
      <c r="E2057" s="1064"/>
      <c r="F2057" s="1064"/>
      <c r="G2057" s="1182" t="e">
        <f t="shared" si="419"/>
        <v>#DIV/0!</v>
      </c>
      <c r="H2057" s="1064"/>
      <c r="I2057" s="1064"/>
      <c r="J2057" s="1182" t="e">
        <f t="shared" si="420"/>
        <v>#DIV/0!</v>
      </c>
      <c r="K2057" s="1027">
        <f t="shared" si="422"/>
        <v>0</v>
      </c>
      <c r="L2057" s="1027">
        <f t="shared" si="423"/>
        <v>0</v>
      </c>
      <c r="M2057" s="1187" t="e">
        <f t="shared" si="421"/>
        <v>#DIV/0!</v>
      </c>
    </row>
    <row r="2058" spans="1:13" ht="15">
      <c r="A2058" s="79"/>
      <c r="C2058" s="939" t="s">
        <v>1917</v>
      </c>
      <c r="D2058" s="940" t="s">
        <v>3915</v>
      </c>
      <c r="E2058" s="1064"/>
      <c r="F2058" s="1064"/>
      <c r="G2058" s="1182" t="e">
        <f t="shared" si="419"/>
        <v>#DIV/0!</v>
      </c>
      <c r="H2058" s="1064">
        <v>2</v>
      </c>
      <c r="I2058" s="1064">
        <v>1</v>
      </c>
      <c r="J2058" s="1182">
        <f t="shared" si="420"/>
        <v>50</v>
      </c>
      <c r="K2058" s="1027">
        <f t="shared" si="422"/>
        <v>2</v>
      </c>
      <c r="L2058" s="1027">
        <f t="shared" si="423"/>
        <v>1</v>
      </c>
      <c r="M2058" s="1187">
        <f t="shared" si="421"/>
        <v>50</v>
      </c>
    </row>
    <row r="2059" spans="1:13" ht="15">
      <c r="A2059" s="79"/>
      <c r="C2059" s="939" t="s">
        <v>2676</v>
      </c>
      <c r="D2059" s="938" t="s">
        <v>4657</v>
      </c>
      <c r="E2059" s="1064"/>
      <c r="F2059" s="1064"/>
      <c r="G2059" s="1182" t="e">
        <f t="shared" si="419"/>
        <v>#DIV/0!</v>
      </c>
      <c r="H2059" s="1064"/>
      <c r="I2059" s="1064"/>
      <c r="J2059" s="1182" t="e">
        <f t="shared" si="420"/>
        <v>#DIV/0!</v>
      </c>
      <c r="K2059" s="1027">
        <f t="shared" si="422"/>
        <v>0</v>
      </c>
      <c r="L2059" s="1027">
        <f t="shared" si="423"/>
        <v>0</v>
      </c>
      <c r="M2059" s="1187" t="e">
        <f t="shared" si="421"/>
        <v>#DIV/0!</v>
      </c>
    </row>
    <row r="2060" spans="1:13" ht="15">
      <c r="A2060" s="79"/>
      <c r="C2060" s="939" t="s">
        <v>2116</v>
      </c>
      <c r="D2060" s="1035" t="s">
        <v>4119</v>
      </c>
      <c r="E2060" s="1064"/>
      <c r="F2060" s="1064"/>
      <c r="G2060" s="1182" t="e">
        <f t="shared" si="419"/>
        <v>#DIV/0!</v>
      </c>
      <c r="H2060" s="1064">
        <v>2</v>
      </c>
      <c r="I2060" s="1064">
        <v>2</v>
      </c>
      <c r="J2060" s="1182">
        <f t="shared" si="420"/>
        <v>100</v>
      </c>
      <c r="K2060" s="1027">
        <f t="shared" si="422"/>
        <v>2</v>
      </c>
      <c r="L2060" s="1027">
        <f t="shared" si="423"/>
        <v>2</v>
      </c>
      <c r="M2060" s="1187">
        <f t="shared" si="421"/>
        <v>100</v>
      </c>
    </row>
    <row r="2061" spans="1:13" ht="15">
      <c r="A2061" s="79"/>
      <c r="C2061" s="939" t="s">
        <v>2065</v>
      </c>
      <c r="D2061" s="945" t="s">
        <v>4070</v>
      </c>
      <c r="E2061" s="1064">
        <v>8</v>
      </c>
      <c r="F2061" s="1064"/>
      <c r="G2061" s="1182">
        <f t="shared" si="419"/>
        <v>0</v>
      </c>
      <c r="H2061" s="1064">
        <v>821</v>
      </c>
      <c r="I2061" s="1064">
        <v>589</v>
      </c>
      <c r="J2061" s="1182">
        <f t="shared" si="420"/>
        <v>71.741778319123014</v>
      </c>
      <c r="K2061" s="1027">
        <f t="shared" si="422"/>
        <v>829</v>
      </c>
      <c r="L2061" s="1027">
        <f t="shared" si="423"/>
        <v>589</v>
      </c>
      <c r="M2061" s="1187">
        <f t="shared" si="421"/>
        <v>71.049457177322068</v>
      </c>
    </row>
    <row r="2062" spans="1:13" ht="15">
      <c r="A2062" s="79"/>
      <c r="C2062" s="939" t="s">
        <v>2677</v>
      </c>
      <c r="D2062" s="938" t="s">
        <v>4658</v>
      </c>
      <c r="E2062" s="1064"/>
      <c r="F2062" s="1064"/>
      <c r="G2062" s="1182" t="e">
        <f t="shared" si="419"/>
        <v>#DIV/0!</v>
      </c>
      <c r="H2062" s="1064"/>
      <c r="I2062" s="1064"/>
      <c r="J2062" s="1182" t="e">
        <f t="shared" si="420"/>
        <v>#DIV/0!</v>
      </c>
      <c r="K2062" s="1027">
        <f t="shared" si="422"/>
        <v>0</v>
      </c>
      <c r="L2062" s="1027">
        <f t="shared" si="423"/>
        <v>0</v>
      </c>
      <c r="M2062" s="1187" t="e">
        <f t="shared" si="421"/>
        <v>#DIV/0!</v>
      </c>
    </row>
    <row r="2063" spans="1:13" ht="29.25">
      <c r="A2063" s="79"/>
      <c r="C2063" s="939" t="s">
        <v>2048</v>
      </c>
      <c r="D2063" s="972" t="s">
        <v>4053</v>
      </c>
      <c r="E2063" s="1030"/>
      <c r="F2063" s="1030">
        <v>2</v>
      </c>
      <c r="G2063" s="1182" t="e">
        <f t="shared" si="419"/>
        <v>#DIV/0!</v>
      </c>
      <c r="H2063" s="1064"/>
      <c r="I2063" s="1064"/>
      <c r="J2063" s="1182" t="e">
        <f t="shared" si="420"/>
        <v>#DIV/0!</v>
      </c>
      <c r="K2063" s="1027">
        <f t="shared" si="422"/>
        <v>0</v>
      </c>
      <c r="L2063" s="1027">
        <f t="shared" si="423"/>
        <v>2</v>
      </c>
      <c r="M2063" s="1187" t="e">
        <f t="shared" si="421"/>
        <v>#DIV/0!</v>
      </c>
    </row>
    <row r="2064" spans="1:13" ht="15">
      <c r="A2064" s="79"/>
      <c r="C2064" s="939" t="s">
        <v>1931</v>
      </c>
      <c r="D2064" s="945" t="s">
        <v>3927</v>
      </c>
      <c r="E2064" s="1030"/>
      <c r="F2064" s="1030"/>
      <c r="G2064" s="1182" t="e">
        <f t="shared" si="419"/>
        <v>#DIV/0!</v>
      </c>
      <c r="H2064" s="1064"/>
      <c r="I2064" s="1064"/>
      <c r="J2064" s="1182" t="e">
        <f t="shared" si="420"/>
        <v>#DIV/0!</v>
      </c>
      <c r="K2064" s="1027">
        <f t="shared" si="422"/>
        <v>0</v>
      </c>
      <c r="L2064" s="1027">
        <f t="shared" si="423"/>
        <v>0</v>
      </c>
      <c r="M2064" s="1187" t="e">
        <f t="shared" si="421"/>
        <v>#DIV/0!</v>
      </c>
    </row>
    <row r="2065" spans="1:13" ht="15">
      <c r="A2065" s="79"/>
      <c r="C2065" s="939" t="s">
        <v>2062</v>
      </c>
      <c r="D2065" s="945" t="s">
        <v>4068</v>
      </c>
      <c r="E2065" s="1030"/>
      <c r="F2065" s="1030"/>
      <c r="G2065" s="1182" t="e">
        <f t="shared" si="419"/>
        <v>#DIV/0!</v>
      </c>
      <c r="H2065" s="1064">
        <v>3</v>
      </c>
      <c r="I2065" s="1064">
        <v>1</v>
      </c>
      <c r="J2065" s="1182">
        <f t="shared" si="420"/>
        <v>33.333333333333329</v>
      </c>
      <c r="K2065" s="1027">
        <f t="shared" si="422"/>
        <v>3</v>
      </c>
      <c r="L2065" s="1027">
        <f t="shared" si="423"/>
        <v>1</v>
      </c>
      <c r="M2065" s="1187">
        <f t="shared" si="421"/>
        <v>33.333333333333329</v>
      </c>
    </row>
    <row r="2066" spans="1:13" ht="15">
      <c r="A2066" s="79"/>
      <c r="C2066" s="939" t="s">
        <v>1976</v>
      </c>
      <c r="D2066" s="945" t="s">
        <v>3972</v>
      </c>
      <c r="E2066" s="1030">
        <v>2</v>
      </c>
      <c r="F2066" s="1030">
        <v>1</v>
      </c>
      <c r="G2066" s="1182">
        <f t="shared" si="419"/>
        <v>50</v>
      </c>
      <c r="H2066" s="1064">
        <v>91</v>
      </c>
      <c r="I2066" s="1064">
        <v>67</v>
      </c>
      <c r="J2066" s="1182">
        <f t="shared" si="420"/>
        <v>73.626373626373635</v>
      </c>
      <c r="K2066" s="1027">
        <f t="shared" si="422"/>
        <v>93</v>
      </c>
      <c r="L2066" s="1027">
        <f t="shared" si="423"/>
        <v>68</v>
      </c>
      <c r="M2066" s="1187">
        <f t="shared" si="421"/>
        <v>73.118279569892479</v>
      </c>
    </row>
    <row r="2067" spans="1:13" ht="15">
      <c r="A2067" s="79"/>
      <c r="C2067" s="939" t="s">
        <v>2028</v>
      </c>
      <c r="D2067" s="963" t="s">
        <v>4024</v>
      </c>
      <c r="E2067" s="1030"/>
      <c r="F2067" s="1030"/>
      <c r="G2067" s="1182" t="e">
        <f t="shared" si="419"/>
        <v>#DIV/0!</v>
      </c>
      <c r="H2067" s="1064"/>
      <c r="I2067" s="1064"/>
      <c r="J2067" s="1182" t="e">
        <f t="shared" si="420"/>
        <v>#DIV/0!</v>
      </c>
      <c r="K2067" s="1027">
        <f t="shared" si="422"/>
        <v>0</v>
      </c>
      <c r="L2067" s="1027">
        <f t="shared" si="423"/>
        <v>0</v>
      </c>
      <c r="M2067" s="1187" t="e">
        <f t="shared" si="421"/>
        <v>#DIV/0!</v>
      </c>
    </row>
    <row r="2068" spans="1:13" ht="26.25">
      <c r="A2068" s="79"/>
      <c r="C2068" s="939" t="s">
        <v>1767</v>
      </c>
      <c r="D2068" s="963" t="s">
        <v>3749</v>
      </c>
      <c r="E2068" s="1032">
        <v>2</v>
      </c>
      <c r="F2068" s="1032">
        <v>3</v>
      </c>
      <c r="G2068" s="1182">
        <f t="shared" si="419"/>
        <v>150</v>
      </c>
      <c r="H2068" s="1065">
        <v>862</v>
      </c>
      <c r="I2068" s="1065">
        <v>833</v>
      </c>
      <c r="J2068" s="1182">
        <f t="shared" si="420"/>
        <v>96.635730858468676</v>
      </c>
      <c r="K2068" s="1027">
        <f t="shared" si="422"/>
        <v>864</v>
      </c>
      <c r="L2068" s="1027">
        <f t="shared" si="423"/>
        <v>836</v>
      </c>
      <c r="M2068" s="1187">
        <f t="shared" si="421"/>
        <v>96.759259259259252</v>
      </c>
    </row>
    <row r="2069" spans="1:13" ht="15">
      <c r="A2069" s="79"/>
      <c r="C2069" s="939" t="s">
        <v>2678</v>
      </c>
      <c r="D2069" s="938" t="s">
        <v>4659</v>
      </c>
      <c r="E2069" s="1030"/>
      <c r="F2069" s="1030"/>
      <c r="G2069" s="1182" t="e">
        <f t="shared" si="419"/>
        <v>#DIV/0!</v>
      </c>
      <c r="H2069" s="1064"/>
      <c r="I2069" s="1064"/>
      <c r="J2069" s="1182" t="e">
        <f t="shared" si="420"/>
        <v>#DIV/0!</v>
      </c>
      <c r="K2069" s="1027">
        <f t="shared" si="422"/>
        <v>0</v>
      </c>
      <c r="L2069" s="1027">
        <f t="shared" si="423"/>
        <v>0</v>
      </c>
      <c r="M2069" s="1187" t="e">
        <f t="shared" si="421"/>
        <v>#DIV/0!</v>
      </c>
    </row>
    <row r="2070" spans="1:13" ht="15">
      <c r="A2070" s="79"/>
      <c r="C2070" s="939" t="s">
        <v>2679</v>
      </c>
      <c r="D2070" s="938" t="s">
        <v>5339</v>
      </c>
      <c r="E2070" s="1030"/>
      <c r="F2070" s="1030">
        <v>1</v>
      </c>
      <c r="G2070" s="1182" t="e">
        <f t="shared" si="419"/>
        <v>#DIV/0!</v>
      </c>
      <c r="H2070" s="1064">
        <v>3178</v>
      </c>
      <c r="I2070" s="1064">
        <v>1938</v>
      </c>
      <c r="J2070" s="1182">
        <f t="shared" si="420"/>
        <v>60.981749528005039</v>
      </c>
      <c r="K2070" s="1027">
        <f t="shared" si="422"/>
        <v>3178</v>
      </c>
      <c r="L2070" s="1027">
        <f t="shared" si="423"/>
        <v>1939</v>
      </c>
      <c r="M2070" s="1187">
        <f t="shared" si="421"/>
        <v>61.013215859030836</v>
      </c>
    </row>
    <row r="2071" spans="1:13" ht="15">
      <c r="A2071" s="79"/>
      <c r="C2071" s="925" t="s">
        <v>2680</v>
      </c>
      <c r="D2071" s="933" t="s">
        <v>4050</v>
      </c>
      <c r="E2071" s="1030"/>
      <c r="F2071" s="1030">
        <v>2</v>
      </c>
      <c r="G2071" s="1182" t="e">
        <f t="shared" si="419"/>
        <v>#DIV/0!</v>
      </c>
      <c r="H2071" s="1030"/>
      <c r="I2071" s="1030"/>
      <c r="J2071" s="1182" t="e">
        <f t="shared" si="420"/>
        <v>#DIV/0!</v>
      </c>
      <c r="K2071" s="1027">
        <f t="shared" si="422"/>
        <v>0</v>
      </c>
      <c r="L2071" s="1027">
        <f t="shared" si="423"/>
        <v>2</v>
      </c>
      <c r="M2071" s="1187" t="e">
        <f t="shared" si="421"/>
        <v>#DIV/0!</v>
      </c>
    </row>
    <row r="2072" spans="1:13" ht="15">
      <c r="A2072" s="79"/>
      <c r="C2072" s="939" t="s">
        <v>2681</v>
      </c>
      <c r="D2072" s="940" t="s">
        <v>4660</v>
      </c>
      <c r="E2072" s="1030"/>
      <c r="F2072" s="1030"/>
      <c r="G2072" s="1182" t="e">
        <f t="shared" si="419"/>
        <v>#DIV/0!</v>
      </c>
      <c r="H2072" s="1065"/>
      <c r="I2072" s="1065"/>
      <c r="J2072" s="1182" t="e">
        <f t="shared" si="420"/>
        <v>#DIV/0!</v>
      </c>
      <c r="K2072" s="1027">
        <f t="shared" si="422"/>
        <v>0</v>
      </c>
      <c r="L2072" s="1027">
        <f t="shared" si="423"/>
        <v>0</v>
      </c>
      <c r="M2072" s="1187" t="e">
        <f t="shared" si="421"/>
        <v>#DIV/0!</v>
      </c>
    </row>
    <row r="2073" spans="1:13" ht="15">
      <c r="A2073" s="79"/>
      <c r="C2073" s="939" t="s">
        <v>2682</v>
      </c>
      <c r="D2073" s="940" t="s">
        <v>4661</v>
      </c>
      <c r="E2073" s="1030"/>
      <c r="F2073" s="1030"/>
      <c r="G2073" s="1182" t="e">
        <f t="shared" si="419"/>
        <v>#DIV/0!</v>
      </c>
      <c r="H2073" s="1065"/>
      <c r="I2073" s="1065"/>
      <c r="J2073" s="1182" t="e">
        <f t="shared" si="420"/>
        <v>#DIV/0!</v>
      </c>
      <c r="K2073" s="1027">
        <f t="shared" si="422"/>
        <v>0</v>
      </c>
      <c r="L2073" s="1027">
        <f t="shared" si="423"/>
        <v>0</v>
      </c>
      <c r="M2073" s="1187" t="e">
        <f t="shared" si="421"/>
        <v>#DIV/0!</v>
      </c>
    </row>
    <row r="2074" spans="1:13" ht="15">
      <c r="A2074" s="79"/>
      <c r="C2074" s="939" t="s">
        <v>2683</v>
      </c>
      <c r="D2074" s="963" t="s">
        <v>4107</v>
      </c>
      <c r="E2074" s="1030"/>
      <c r="F2074" s="1030"/>
      <c r="G2074" s="1182" t="e">
        <f t="shared" si="419"/>
        <v>#DIV/0!</v>
      </c>
      <c r="H2074" s="1065"/>
      <c r="I2074" s="1065"/>
      <c r="J2074" s="1182" t="e">
        <f t="shared" si="420"/>
        <v>#DIV/0!</v>
      </c>
      <c r="K2074" s="1027">
        <f t="shared" si="422"/>
        <v>0</v>
      </c>
      <c r="L2074" s="1027">
        <f t="shared" si="423"/>
        <v>0</v>
      </c>
      <c r="M2074" s="1187" t="e">
        <f t="shared" si="421"/>
        <v>#DIV/0!</v>
      </c>
    </row>
    <row r="2075" spans="1:13" ht="26.25">
      <c r="A2075" s="79"/>
      <c r="C2075" s="939" t="s">
        <v>2684</v>
      </c>
      <c r="D2075" s="940" t="s">
        <v>4662</v>
      </c>
      <c r="E2075" s="1030"/>
      <c r="F2075" s="1030"/>
      <c r="G2075" s="1182" t="e">
        <f t="shared" si="419"/>
        <v>#DIV/0!</v>
      </c>
      <c r="H2075" s="1065"/>
      <c r="I2075" s="1065"/>
      <c r="J2075" s="1182" t="e">
        <f t="shared" si="420"/>
        <v>#DIV/0!</v>
      </c>
      <c r="K2075" s="1027">
        <f t="shared" si="422"/>
        <v>0</v>
      </c>
      <c r="L2075" s="1027">
        <f t="shared" si="423"/>
        <v>0</v>
      </c>
      <c r="M2075" s="1187" t="e">
        <f t="shared" si="421"/>
        <v>#DIV/0!</v>
      </c>
    </row>
    <row r="2076" spans="1:13" ht="26.25">
      <c r="A2076" s="79"/>
      <c r="C2076" s="939" t="s">
        <v>2685</v>
      </c>
      <c r="D2076" s="940" t="s">
        <v>4663</v>
      </c>
      <c r="E2076" s="1030"/>
      <c r="F2076" s="1030"/>
      <c r="G2076" s="1182" t="e">
        <f t="shared" si="419"/>
        <v>#DIV/0!</v>
      </c>
      <c r="H2076" s="1065"/>
      <c r="I2076" s="1065"/>
      <c r="J2076" s="1182" t="e">
        <f t="shared" si="420"/>
        <v>#DIV/0!</v>
      </c>
      <c r="K2076" s="1027">
        <f t="shared" si="422"/>
        <v>0</v>
      </c>
      <c r="L2076" s="1027">
        <f t="shared" si="423"/>
        <v>0</v>
      </c>
      <c r="M2076" s="1187" t="e">
        <f t="shared" si="421"/>
        <v>#DIV/0!</v>
      </c>
    </row>
    <row r="2077" spans="1:13" ht="15">
      <c r="A2077" s="79"/>
      <c r="C2077" s="939" t="s">
        <v>2686</v>
      </c>
      <c r="D2077" s="940" t="s">
        <v>4664</v>
      </c>
      <c r="E2077" s="1030"/>
      <c r="F2077" s="1030"/>
      <c r="G2077" s="1182" t="e">
        <f t="shared" si="419"/>
        <v>#DIV/0!</v>
      </c>
      <c r="H2077" s="1065"/>
      <c r="I2077" s="1065"/>
      <c r="J2077" s="1182" t="e">
        <f t="shared" si="420"/>
        <v>#DIV/0!</v>
      </c>
      <c r="K2077" s="1027">
        <f t="shared" si="422"/>
        <v>0</v>
      </c>
      <c r="L2077" s="1027">
        <f t="shared" si="423"/>
        <v>0</v>
      </c>
      <c r="M2077" s="1187" t="e">
        <f t="shared" si="421"/>
        <v>#DIV/0!</v>
      </c>
    </row>
    <row r="2078" spans="1:13" ht="26.25">
      <c r="A2078" s="79"/>
      <c r="C2078" s="939" t="s">
        <v>2687</v>
      </c>
      <c r="D2078" s="940" t="s">
        <v>4665</v>
      </c>
      <c r="E2078" s="1030"/>
      <c r="F2078" s="1030"/>
      <c r="G2078" s="1182" t="e">
        <f t="shared" si="419"/>
        <v>#DIV/0!</v>
      </c>
      <c r="H2078" s="1065"/>
      <c r="I2078" s="1065"/>
      <c r="J2078" s="1182" t="e">
        <f t="shared" si="420"/>
        <v>#DIV/0!</v>
      </c>
      <c r="K2078" s="1027">
        <f t="shared" si="422"/>
        <v>0</v>
      </c>
      <c r="L2078" s="1027">
        <f t="shared" si="423"/>
        <v>0</v>
      </c>
      <c r="M2078" s="1187" t="e">
        <f t="shared" si="421"/>
        <v>#DIV/0!</v>
      </c>
    </row>
    <row r="2079" spans="1:13" ht="26.25">
      <c r="A2079" s="79"/>
      <c r="C2079" s="939" t="s">
        <v>2688</v>
      </c>
      <c r="D2079" s="940" t="s">
        <v>4666</v>
      </c>
      <c r="E2079" s="1030"/>
      <c r="F2079" s="1030"/>
      <c r="G2079" s="1182" t="e">
        <f t="shared" si="419"/>
        <v>#DIV/0!</v>
      </c>
      <c r="H2079" s="1065"/>
      <c r="I2079" s="1065"/>
      <c r="J2079" s="1182" t="e">
        <f t="shared" si="420"/>
        <v>#DIV/0!</v>
      </c>
      <c r="K2079" s="1027">
        <f t="shared" si="422"/>
        <v>0</v>
      </c>
      <c r="L2079" s="1027">
        <f t="shared" si="423"/>
        <v>0</v>
      </c>
      <c r="M2079" s="1187" t="e">
        <f t="shared" si="421"/>
        <v>#DIV/0!</v>
      </c>
    </row>
    <row r="2080" spans="1:13" ht="15">
      <c r="A2080" s="79"/>
      <c r="C2080" s="939" t="s">
        <v>2689</v>
      </c>
      <c r="D2080" s="940" t="s">
        <v>4667</v>
      </c>
      <c r="E2080" s="1030"/>
      <c r="F2080" s="1030"/>
      <c r="G2080" s="1182" t="e">
        <f t="shared" si="419"/>
        <v>#DIV/0!</v>
      </c>
      <c r="H2080" s="1065"/>
      <c r="I2080" s="1065"/>
      <c r="J2080" s="1182" t="e">
        <f t="shared" si="420"/>
        <v>#DIV/0!</v>
      </c>
      <c r="K2080" s="1027">
        <f t="shared" si="422"/>
        <v>0</v>
      </c>
      <c r="L2080" s="1027">
        <f t="shared" si="423"/>
        <v>0</v>
      </c>
      <c r="M2080" s="1187" t="e">
        <f t="shared" si="421"/>
        <v>#DIV/0!</v>
      </c>
    </row>
    <row r="2081" spans="1:13" ht="15">
      <c r="A2081" s="79"/>
      <c r="C2081" s="939" t="s">
        <v>1970</v>
      </c>
      <c r="D2081" s="940" t="s">
        <v>3966</v>
      </c>
      <c r="E2081" s="1030"/>
      <c r="F2081" s="1030"/>
      <c r="G2081" s="1182" t="e">
        <f t="shared" si="419"/>
        <v>#DIV/0!</v>
      </c>
      <c r="H2081" s="1065"/>
      <c r="I2081" s="1065"/>
      <c r="J2081" s="1182" t="e">
        <f t="shared" si="420"/>
        <v>#DIV/0!</v>
      </c>
      <c r="K2081" s="1027">
        <f t="shared" si="422"/>
        <v>0</v>
      </c>
      <c r="L2081" s="1027">
        <f t="shared" si="423"/>
        <v>0</v>
      </c>
      <c r="M2081" s="1187" t="e">
        <f t="shared" si="421"/>
        <v>#DIV/0!</v>
      </c>
    </row>
    <row r="2082" spans="1:13" ht="26.25">
      <c r="A2082" s="79"/>
      <c r="C2082" s="939" t="s">
        <v>2494</v>
      </c>
      <c r="D2082" s="963" t="s">
        <v>5294</v>
      </c>
      <c r="E2082" s="1030"/>
      <c r="F2082" s="1030"/>
      <c r="G2082" s="1182" t="e">
        <f t="shared" si="419"/>
        <v>#DIV/0!</v>
      </c>
      <c r="H2082" s="1065"/>
      <c r="I2082" s="1065"/>
      <c r="J2082" s="1182" t="e">
        <f t="shared" si="420"/>
        <v>#DIV/0!</v>
      </c>
      <c r="K2082" s="1027">
        <f t="shared" si="422"/>
        <v>0</v>
      </c>
      <c r="L2082" s="1027">
        <f t="shared" si="423"/>
        <v>0</v>
      </c>
      <c r="M2082" s="1187" t="e">
        <f t="shared" si="421"/>
        <v>#DIV/0!</v>
      </c>
    </row>
    <row r="2083" spans="1:13" ht="15">
      <c r="A2083" s="79"/>
      <c r="C2083" s="939" t="s">
        <v>2366</v>
      </c>
      <c r="D2083" s="963" t="s">
        <v>4367</v>
      </c>
      <c r="E2083" s="1030"/>
      <c r="F2083" s="1030"/>
      <c r="G2083" s="1182" t="e">
        <f t="shared" si="419"/>
        <v>#DIV/0!</v>
      </c>
      <c r="H2083" s="1065"/>
      <c r="I2083" s="1065"/>
      <c r="J2083" s="1182" t="e">
        <f t="shared" si="420"/>
        <v>#DIV/0!</v>
      </c>
      <c r="K2083" s="1027">
        <f t="shared" ref="K2083:K2114" si="424">E2083+H2083</f>
        <v>0</v>
      </c>
      <c r="L2083" s="1027">
        <f t="shared" ref="L2083:L2114" si="425">F2083+I2083</f>
        <v>0</v>
      </c>
      <c r="M2083" s="1187" t="e">
        <f t="shared" si="421"/>
        <v>#DIV/0!</v>
      </c>
    </row>
    <row r="2084" spans="1:13" ht="15">
      <c r="A2084" s="79"/>
      <c r="C2084" s="939" t="s">
        <v>2115</v>
      </c>
      <c r="D2084" s="940" t="s">
        <v>4668</v>
      </c>
      <c r="E2084" s="1030"/>
      <c r="F2084" s="1030"/>
      <c r="G2084" s="1182" t="e">
        <f t="shared" si="419"/>
        <v>#DIV/0!</v>
      </c>
      <c r="H2084" s="1065"/>
      <c r="I2084" s="1065">
        <v>1</v>
      </c>
      <c r="J2084" s="1182" t="e">
        <f t="shared" si="420"/>
        <v>#DIV/0!</v>
      </c>
      <c r="K2084" s="1027">
        <f t="shared" si="424"/>
        <v>0</v>
      </c>
      <c r="L2084" s="1027">
        <f t="shared" si="425"/>
        <v>1</v>
      </c>
      <c r="M2084" s="1187" t="e">
        <f t="shared" si="421"/>
        <v>#DIV/0!</v>
      </c>
    </row>
    <row r="2085" spans="1:13" ht="15">
      <c r="A2085" s="79"/>
      <c r="C2085" s="939" t="s">
        <v>1895</v>
      </c>
      <c r="D2085" s="88" t="s">
        <v>5332</v>
      </c>
      <c r="E2085" s="1030"/>
      <c r="F2085" s="1030"/>
      <c r="G2085" s="1182" t="e">
        <f t="shared" si="419"/>
        <v>#DIV/0!</v>
      </c>
      <c r="H2085" s="1065"/>
      <c r="I2085" s="1065"/>
      <c r="J2085" s="1182" t="e">
        <f t="shared" si="420"/>
        <v>#DIV/0!</v>
      </c>
      <c r="K2085" s="1027">
        <f t="shared" si="424"/>
        <v>0</v>
      </c>
      <c r="L2085" s="1027">
        <f t="shared" si="425"/>
        <v>0</v>
      </c>
      <c r="M2085" s="1187" t="e">
        <f t="shared" si="421"/>
        <v>#DIV/0!</v>
      </c>
    </row>
    <row r="2086" spans="1:13" ht="25.5">
      <c r="A2086" s="79"/>
      <c r="C2086" s="939" t="s">
        <v>2064</v>
      </c>
      <c r="D2086" s="945" t="s">
        <v>5328</v>
      </c>
      <c r="E2086" s="1030"/>
      <c r="F2086" s="1030"/>
      <c r="G2086" s="1182" t="e">
        <f t="shared" si="419"/>
        <v>#DIV/0!</v>
      </c>
      <c r="H2086" s="1065">
        <v>1</v>
      </c>
      <c r="I2086" s="1065"/>
      <c r="J2086" s="1182">
        <f t="shared" si="420"/>
        <v>0</v>
      </c>
      <c r="K2086" s="1027">
        <f t="shared" si="424"/>
        <v>1</v>
      </c>
      <c r="L2086" s="1027">
        <f t="shared" si="425"/>
        <v>0</v>
      </c>
      <c r="M2086" s="1187">
        <f t="shared" si="421"/>
        <v>0</v>
      </c>
    </row>
    <row r="2087" spans="1:13" ht="15">
      <c r="A2087" s="79"/>
      <c r="C2087" s="939" t="s">
        <v>2066</v>
      </c>
      <c r="D2087" s="963" t="s">
        <v>4071</v>
      </c>
      <c r="E2087" s="1030"/>
      <c r="F2087" s="1030"/>
      <c r="G2087" s="1182" t="e">
        <f t="shared" si="419"/>
        <v>#DIV/0!</v>
      </c>
      <c r="H2087" s="1065"/>
      <c r="I2087" s="1065"/>
      <c r="J2087" s="1182" t="e">
        <f t="shared" si="420"/>
        <v>#DIV/0!</v>
      </c>
      <c r="K2087" s="1027">
        <f t="shared" si="424"/>
        <v>0</v>
      </c>
      <c r="L2087" s="1027">
        <f t="shared" si="425"/>
        <v>0</v>
      </c>
      <c r="M2087" s="1187" t="e">
        <f t="shared" si="421"/>
        <v>#DIV/0!</v>
      </c>
    </row>
    <row r="2088" spans="1:13" ht="15">
      <c r="A2088" s="79"/>
      <c r="C2088" s="939" t="s">
        <v>1760</v>
      </c>
      <c r="D2088" s="940" t="s">
        <v>3755</v>
      </c>
      <c r="E2088" s="1030"/>
      <c r="F2088" s="1030"/>
      <c r="G2088" s="1182" t="e">
        <f t="shared" si="419"/>
        <v>#DIV/0!</v>
      </c>
      <c r="H2088" s="1065"/>
      <c r="I2088" s="1065"/>
      <c r="J2088" s="1182" t="e">
        <f t="shared" si="420"/>
        <v>#DIV/0!</v>
      </c>
      <c r="K2088" s="1027">
        <f t="shared" si="424"/>
        <v>0</v>
      </c>
      <c r="L2088" s="1027">
        <f t="shared" si="425"/>
        <v>0</v>
      </c>
      <c r="M2088" s="1187" t="e">
        <f t="shared" si="421"/>
        <v>#DIV/0!</v>
      </c>
    </row>
    <row r="2089" spans="1:13" ht="15">
      <c r="A2089" s="79"/>
      <c r="C2089" s="925" t="s">
        <v>1915</v>
      </c>
      <c r="D2089" s="940" t="s">
        <v>3913</v>
      </c>
      <c r="E2089" s="1030"/>
      <c r="F2089" s="1030"/>
      <c r="G2089" s="1182" t="e">
        <f t="shared" si="419"/>
        <v>#DIV/0!</v>
      </c>
      <c r="H2089" s="1065">
        <v>2</v>
      </c>
      <c r="I2089" s="1065">
        <v>1</v>
      </c>
      <c r="J2089" s="1182">
        <f t="shared" si="420"/>
        <v>50</v>
      </c>
      <c r="K2089" s="1027">
        <f t="shared" si="424"/>
        <v>2</v>
      </c>
      <c r="L2089" s="1027">
        <f t="shared" si="425"/>
        <v>1</v>
      </c>
      <c r="M2089" s="1187">
        <f t="shared" si="421"/>
        <v>50</v>
      </c>
    </row>
    <row r="2090" spans="1:13" ht="15">
      <c r="A2090" s="79"/>
      <c r="C2090" s="939" t="s">
        <v>2690</v>
      </c>
      <c r="D2090" s="940" t="s">
        <v>4669</v>
      </c>
      <c r="E2090" s="1030"/>
      <c r="F2090" s="1030"/>
      <c r="G2090" s="1182" t="e">
        <f t="shared" si="419"/>
        <v>#DIV/0!</v>
      </c>
      <c r="H2090" s="1065"/>
      <c r="I2090" s="1065"/>
      <c r="J2090" s="1182" t="e">
        <f t="shared" si="420"/>
        <v>#DIV/0!</v>
      </c>
      <c r="K2090" s="1027">
        <f t="shared" si="424"/>
        <v>0</v>
      </c>
      <c r="L2090" s="1027">
        <f t="shared" si="425"/>
        <v>0</v>
      </c>
      <c r="M2090" s="1187" t="e">
        <f t="shared" si="421"/>
        <v>#DIV/0!</v>
      </c>
    </row>
    <row r="2091" spans="1:13" ht="15">
      <c r="A2091" s="79"/>
      <c r="C2091" s="925" t="s">
        <v>1918</v>
      </c>
      <c r="D2091" s="940" t="s">
        <v>3916</v>
      </c>
      <c r="E2091" s="1030"/>
      <c r="F2091" s="1030"/>
      <c r="G2091" s="1182" t="e">
        <f t="shared" si="419"/>
        <v>#DIV/0!</v>
      </c>
      <c r="H2091" s="1065">
        <v>16</v>
      </c>
      <c r="I2091" s="1065">
        <v>8</v>
      </c>
      <c r="J2091" s="1182">
        <f t="shared" si="420"/>
        <v>50</v>
      </c>
      <c r="K2091" s="1027">
        <f t="shared" si="424"/>
        <v>16</v>
      </c>
      <c r="L2091" s="1027">
        <f t="shared" si="425"/>
        <v>8</v>
      </c>
      <c r="M2091" s="1187">
        <f t="shared" si="421"/>
        <v>50</v>
      </c>
    </row>
    <row r="2092" spans="1:13" ht="15">
      <c r="A2092" s="79"/>
      <c r="C2092" s="925" t="s">
        <v>2391</v>
      </c>
      <c r="D2092" s="963" t="s">
        <v>4390</v>
      </c>
      <c r="E2092" s="1030"/>
      <c r="F2092" s="1030"/>
      <c r="G2092" s="1182" t="e">
        <f t="shared" si="419"/>
        <v>#DIV/0!</v>
      </c>
      <c r="H2092" s="1065"/>
      <c r="I2092" s="1065"/>
      <c r="J2092" s="1182" t="e">
        <f t="shared" si="420"/>
        <v>#DIV/0!</v>
      </c>
      <c r="K2092" s="1027">
        <f t="shared" si="424"/>
        <v>0</v>
      </c>
      <c r="L2092" s="1027">
        <f t="shared" si="425"/>
        <v>0</v>
      </c>
      <c r="M2092" s="1187" t="e">
        <f t="shared" si="421"/>
        <v>#DIV/0!</v>
      </c>
    </row>
    <row r="2093" spans="1:13" ht="15">
      <c r="A2093" s="79"/>
      <c r="C2093" s="939" t="s">
        <v>2691</v>
      </c>
      <c r="D2093" s="940" t="s">
        <v>4670</v>
      </c>
      <c r="E2093" s="1030"/>
      <c r="F2093" s="1030"/>
      <c r="G2093" s="1182" t="e">
        <f t="shared" si="419"/>
        <v>#DIV/0!</v>
      </c>
      <c r="H2093" s="1065"/>
      <c r="I2093" s="1065"/>
      <c r="J2093" s="1182" t="e">
        <f t="shared" si="420"/>
        <v>#DIV/0!</v>
      </c>
      <c r="K2093" s="1027">
        <f t="shared" si="424"/>
        <v>0</v>
      </c>
      <c r="L2093" s="1027">
        <f t="shared" si="425"/>
        <v>0</v>
      </c>
      <c r="M2093" s="1187" t="e">
        <f t="shared" si="421"/>
        <v>#DIV/0!</v>
      </c>
    </row>
    <row r="2094" spans="1:13" ht="51">
      <c r="A2094" s="79"/>
      <c r="C2094" s="961" t="s">
        <v>2142</v>
      </c>
      <c r="D2094" s="945" t="s">
        <v>4152</v>
      </c>
      <c r="E2094" s="1065"/>
      <c r="F2094" s="1065"/>
      <c r="G2094" s="1182" t="e">
        <f t="shared" si="419"/>
        <v>#DIV/0!</v>
      </c>
      <c r="H2094" s="1096"/>
      <c r="I2094" s="1096"/>
      <c r="J2094" s="1182" t="e">
        <f t="shared" si="420"/>
        <v>#DIV/0!</v>
      </c>
      <c r="K2094" s="1027">
        <f t="shared" si="424"/>
        <v>0</v>
      </c>
      <c r="L2094" s="1027">
        <f t="shared" si="425"/>
        <v>0</v>
      </c>
      <c r="M2094" s="1187" t="e">
        <f t="shared" si="421"/>
        <v>#DIV/0!</v>
      </c>
    </row>
    <row r="2095" spans="1:13" ht="15">
      <c r="A2095" s="79"/>
      <c r="C2095" s="961" t="s">
        <v>122</v>
      </c>
      <c r="D2095" s="963" t="s">
        <v>4142</v>
      </c>
      <c r="E2095" s="1065"/>
      <c r="F2095" s="1065"/>
      <c r="G2095" s="1182" t="e">
        <f t="shared" si="419"/>
        <v>#DIV/0!</v>
      </c>
      <c r="H2095" s="1063"/>
      <c r="I2095" s="1063"/>
      <c r="J2095" s="1182" t="e">
        <f t="shared" si="420"/>
        <v>#DIV/0!</v>
      </c>
      <c r="K2095" s="1027">
        <f t="shared" si="424"/>
        <v>0</v>
      </c>
      <c r="L2095" s="1027">
        <f t="shared" si="425"/>
        <v>0</v>
      </c>
      <c r="M2095" s="1187" t="e">
        <f t="shared" si="421"/>
        <v>#DIV/0!</v>
      </c>
    </row>
    <row r="2096" spans="1:13" ht="15">
      <c r="A2096" s="79"/>
      <c r="C2096" s="961" t="s">
        <v>123</v>
      </c>
      <c r="D2096" s="963" t="s">
        <v>4143</v>
      </c>
      <c r="E2096" s="1065"/>
      <c r="F2096" s="1065"/>
      <c r="G2096" s="1182" t="e">
        <f t="shared" si="419"/>
        <v>#DIV/0!</v>
      </c>
      <c r="H2096" s="1063"/>
      <c r="I2096" s="1063"/>
      <c r="J2096" s="1182" t="e">
        <f t="shared" si="420"/>
        <v>#DIV/0!</v>
      </c>
      <c r="K2096" s="1027">
        <f t="shared" si="424"/>
        <v>0</v>
      </c>
      <c r="L2096" s="1027">
        <f t="shared" si="425"/>
        <v>0</v>
      </c>
      <c r="M2096" s="1187" t="e">
        <f t="shared" si="421"/>
        <v>#DIV/0!</v>
      </c>
    </row>
    <row r="2097" spans="1:13" ht="15">
      <c r="A2097" s="79"/>
      <c r="C2097" s="961" t="s">
        <v>124</v>
      </c>
      <c r="D2097" s="945" t="s">
        <v>4144</v>
      </c>
      <c r="E2097" s="1065"/>
      <c r="F2097" s="1065"/>
      <c r="G2097" s="1182" t="e">
        <f t="shared" si="419"/>
        <v>#DIV/0!</v>
      </c>
      <c r="H2097" s="1063"/>
      <c r="I2097" s="1063"/>
      <c r="J2097" s="1182" t="e">
        <f t="shared" si="420"/>
        <v>#DIV/0!</v>
      </c>
      <c r="K2097" s="1027">
        <f t="shared" si="424"/>
        <v>0</v>
      </c>
      <c r="L2097" s="1027">
        <f t="shared" si="425"/>
        <v>0</v>
      </c>
      <c r="M2097" s="1187" t="e">
        <f t="shared" si="421"/>
        <v>#DIV/0!</v>
      </c>
    </row>
    <row r="2098" spans="1:13" ht="15">
      <c r="A2098" s="79"/>
      <c r="C2098" s="961" t="s">
        <v>125</v>
      </c>
      <c r="D2098" s="963" t="s">
        <v>3803</v>
      </c>
      <c r="E2098" s="1065"/>
      <c r="F2098" s="1065"/>
      <c r="G2098" s="1182" t="e">
        <f t="shared" si="419"/>
        <v>#DIV/0!</v>
      </c>
      <c r="H2098" s="1063"/>
      <c r="I2098" s="1063"/>
      <c r="J2098" s="1182" t="e">
        <f t="shared" si="420"/>
        <v>#DIV/0!</v>
      </c>
      <c r="K2098" s="1027">
        <f t="shared" si="424"/>
        <v>0</v>
      </c>
      <c r="L2098" s="1027">
        <f t="shared" si="425"/>
        <v>0</v>
      </c>
      <c r="M2098" s="1187" t="e">
        <f t="shared" si="421"/>
        <v>#DIV/0!</v>
      </c>
    </row>
    <row r="2099" spans="1:13" ht="15">
      <c r="A2099" s="79"/>
      <c r="C2099" s="961" t="s">
        <v>126</v>
      </c>
      <c r="D2099" s="945" t="s">
        <v>4145</v>
      </c>
      <c r="E2099" s="1065"/>
      <c r="F2099" s="1065"/>
      <c r="G2099" s="1182" t="e">
        <f t="shared" si="419"/>
        <v>#DIV/0!</v>
      </c>
      <c r="H2099" s="1063"/>
      <c r="I2099" s="1063"/>
      <c r="J2099" s="1182" t="e">
        <f t="shared" si="420"/>
        <v>#DIV/0!</v>
      </c>
      <c r="K2099" s="1027">
        <f t="shared" si="424"/>
        <v>0</v>
      </c>
      <c r="L2099" s="1027">
        <f t="shared" si="425"/>
        <v>0</v>
      </c>
      <c r="M2099" s="1187" t="e">
        <f t="shared" si="421"/>
        <v>#DIV/0!</v>
      </c>
    </row>
    <row r="2100" spans="1:13" ht="15">
      <c r="A2100" s="79"/>
      <c r="C2100" s="961" t="s">
        <v>127</v>
      </c>
      <c r="D2100" s="945" t="s">
        <v>4146</v>
      </c>
      <c r="E2100" s="1065"/>
      <c r="F2100" s="1065"/>
      <c r="G2100" s="1182" t="e">
        <f t="shared" si="419"/>
        <v>#DIV/0!</v>
      </c>
      <c r="H2100" s="1096"/>
      <c r="I2100" s="1096"/>
      <c r="J2100" s="1182" t="e">
        <f t="shared" si="420"/>
        <v>#DIV/0!</v>
      </c>
      <c r="K2100" s="1027">
        <f t="shared" si="424"/>
        <v>0</v>
      </c>
      <c r="L2100" s="1027">
        <f t="shared" si="425"/>
        <v>0</v>
      </c>
      <c r="M2100" s="1187" t="e">
        <f t="shared" si="421"/>
        <v>#DIV/0!</v>
      </c>
    </row>
    <row r="2101" spans="1:13" ht="25.5">
      <c r="A2101" s="79"/>
      <c r="C2101" s="961" t="s">
        <v>2139</v>
      </c>
      <c r="D2101" s="945" t="s">
        <v>4147</v>
      </c>
      <c r="E2101" s="1065"/>
      <c r="F2101" s="1065"/>
      <c r="G2101" s="1182" t="e">
        <f t="shared" si="419"/>
        <v>#DIV/0!</v>
      </c>
      <c r="H2101" s="1096"/>
      <c r="I2101" s="1096"/>
      <c r="J2101" s="1182" t="e">
        <f t="shared" si="420"/>
        <v>#DIV/0!</v>
      </c>
      <c r="K2101" s="1027">
        <f t="shared" si="424"/>
        <v>0</v>
      </c>
      <c r="L2101" s="1027">
        <f t="shared" si="425"/>
        <v>0</v>
      </c>
      <c r="M2101" s="1187" t="e">
        <f t="shared" si="421"/>
        <v>#DIV/0!</v>
      </c>
    </row>
    <row r="2102" spans="1:13" ht="15">
      <c r="A2102" s="79"/>
      <c r="C2102" s="961" t="s">
        <v>128</v>
      </c>
      <c r="D2102" s="945" t="s">
        <v>4148</v>
      </c>
      <c r="E2102" s="1065"/>
      <c r="F2102" s="1065"/>
      <c r="G2102" s="1182" t="e">
        <f t="shared" si="419"/>
        <v>#DIV/0!</v>
      </c>
      <c r="H2102" s="1096"/>
      <c r="I2102" s="1096"/>
      <c r="J2102" s="1182" t="e">
        <f t="shared" si="420"/>
        <v>#DIV/0!</v>
      </c>
      <c r="K2102" s="1027">
        <f t="shared" si="424"/>
        <v>0</v>
      </c>
      <c r="L2102" s="1027">
        <f t="shared" si="425"/>
        <v>0</v>
      </c>
      <c r="M2102" s="1187" t="e">
        <f t="shared" si="421"/>
        <v>#DIV/0!</v>
      </c>
    </row>
    <row r="2103" spans="1:13" ht="15">
      <c r="A2103" s="79"/>
      <c r="C2103" s="961" t="s">
        <v>2140</v>
      </c>
      <c r="D2103" s="945" t="s">
        <v>4149</v>
      </c>
      <c r="E2103" s="1065"/>
      <c r="F2103" s="1065"/>
      <c r="G2103" s="1182" t="e">
        <f t="shared" si="419"/>
        <v>#DIV/0!</v>
      </c>
      <c r="H2103" s="1096"/>
      <c r="I2103" s="1096"/>
      <c r="J2103" s="1182" t="e">
        <f t="shared" si="420"/>
        <v>#DIV/0!</v>
      </c>
      <c r="K2103" s="1027">
        <f t="shared" si="424"/>
        <v>0</v>
      </c>
      <c r="L2103" s="1027">
        <f t="shared" si="425"/>
        <v>0</v>
      </c>
      <c r="M2103" s="1187" t="e">
        <f t="shared" si="421"/>
        <v>#DIV/0!</v>
      </c>
    </row>
    <row r="2104" spans="1:13" ht="25.5">
      <c r="A2104" s="79"/>
      <c r="C2104" s="961" t="s">
        <v>2141</v>
      </c>
      <c r="D2104" s="945" t="s">
        <v>4150</v>
      </c>
      <c r="E2104" s="1065"/>
      <c r="F2104" s="1065"/>
      <c r="G2104" s="1182" t="e">
        <f t="shared" si="419"/>
        <v>#DIV/0!</v>
      </c>
      <c r="H2104" s="1096"/>
      <c r="I2104" s="1096"/>
      <c r="J2104" s="1182" t="e">
        <f t="shared" si="420"/>
        <v>#DIV/0!</v>
      </c>
      <c r="K2104" s="1027">
        <f t="shared" si="424"/>
        <v>0</v>
      </c>
      <c r="L2104" s="1027">
        <f t="shared" si="425"/>
        <v>0</v>
      </c>
      <c r="M2104" s="1187" t="e">
        <f t="shared" si="421"/>
        <v>#DIV/0!</v>
      </c>
    </row>
    <row r="2105" spans="1:13" ht="15">
      <c r="A2105" s="79"/>
      <c r="C2105" s="961" t="s">
        <v>129</v>
      </c>
      <c r="D2105" s="945" t="s">
        <v>4151</v>
      </c>
      <c r="E2105" s="1065"/>
      <c r="F2105" s="1065"/>
      <c r="G2105" s="1182" t="e">
        <f t="shared" si="419"/>
        <v>#DIV/0!</v>
      </c>
      <c r="H2105" s="1096"/>
      <c r="I2105" s="1096"/>
      <c r="J2105" s="1182" t="e">
        <f t="shared" si="420"/>
        <v>#DIV/0!</v>
      </c>
      <c r="K2105" s="1027">
        <f t="shared" si="424"/>
        <v>0</v>
      </c>
      <c r="L2105" s="1027">
        <f t="shared" si="425"/>
        <v>0</v>
      </c>
      <c r="M2105" s="1187" t="e">
        <f t="shared" si="421"/>
        <v>#DIV/0!</v>
      </c>
    </row>
    <row r="2106" spans="1:13" ht="15">
      <c r="A2106" s="79"/>
      <c r="C2106" s="961" t="s">
        <v>2055</v>
      </c>
      <c r="D2106" s="963" t="s">
        <v>4060</v>
      </c>
      <c r="E2106" s="1065"/>
      <c r="F2106" s="1065"/>
      <c r="G2106" s="1182" t="e">
        <f t="shared" si="419"/>
        <v>#DIV/0!</v>
      </c>
      <c r="H2106" s="1096">
        <v>17</v>
      </c>
      <c r="I2106" s="1096">
        <v>6</v>
      </c>
      <c r="J2106" s="1182">
        <f t="shared" si="420"/>
        <v>35.294117647058826</v>
      </c>
      <c r="K2106" s="1027">
        <f t="shared" si="424"/>
        <v>17</v>
      </c>
      <c r="L2106" s="1027">
        <f t="shared" si="425"/>
        <v>6</v>
      </c>
      <c r="M2106" s="1187">
        <f t="shared" si="421"/>
        <v>35.294117647058826</v>
      </c>
    </row>
    <row r="2107" spans="1:13" ht="15">
      <c r="A2107" s="79"/>
      <c r="C2107" s="961" t="s">
        <v>1932</v>
      </c>
      <c r="D2107" s="1036" t="s">
        <v>3928</v>
      </c>
      <c r="E2107" s="1065"/>
      <c r="F2107" s="1065"/>
      <c r="G2107" s="1182" t="e">
        <f t="shared" si="419"/>
        <v>#DIV/0!</v>
      </c>
      <c r="H2107" s="1096">
        <v>15</v>
      </c>
      <c r="I2107" s="1096">
        <v>5</v>
      </c>
      <c r="J2107" s="1182">
        <f t="shared" si="420"/>
        <v>33.333333333333329</v>
      </c>
      <c r="K2107" s="1027">
        <f t="shared" si="424"/>
        <v>15</v>
      </c>
      <c r="L2107" s="1027">
        <f t="shared" si="425"/>
        <v>5</v>
      </c>
      <c r="M2107" s="1187">
        <f t="shared" si="421"/>
        <v>33.333333333333329</v>
      </c>
    </row>
    <row r="2108" spans="1:13" ht="15">
      <c r="A2108" s="79"/>
      <c r="C2108" s="961" t="s">
        <v>2692</v>
      </c>
      <c r="D2108" s="945" t="s">
        <v>4671</v>
      </c>
      <c r="E2108" s="1065"/>
      <c r="F2108" s="1065"/>
      <c r="G2108" s="1182" t="e">
        <f t="shared" si="419"/>
        <v>#DIV/0!</v>
      </c>
      <c r="H2108" s="1096"/>
      <c r="I2108" s="1096"/>
      <c r="J2108" s="1182" t="e">
        <f t="shared" si="420"/>
        <v>#DIV/0!</v>
      </c>
      <c r="K2108" s="1027">
        <f t="shared" si="424"/>
        <v>0</v>
      </c>
      <c r="L2108" s="1027">
        <f t="shared" si="425"/>
        <v>0</v>
      </c>
      <c r="M2108" s="1187" t="e">
        <f t="shared" si="421"/>
        <v>#DIV/0!</v>
      </c>
    </row>
    <row r="2109" spans="1:13" ht="15">
      <c r="A2109" s="79"/>
      <c r="C2109" s="961" t="s">
        <v>2693</v>
      </c>
      <c r="D2109" s="945" t="s">
        <v>4672</v>
      </c>
      <c r="E2109" s="1065"/>
      <c r="F2109" s="1065"/>
      <c r="G2109" s="1182" t="e">
        <f t="shared" si="419"/>
        <v>#DIV/0!</v>
      </c>
      <c r="H2109" s="1096"/>
      <c r="I2109" s="1096"/>
      <c r="J2109" s="1182" t="e">
        <f t="shared" si="420"/>
        <v>#DIV/0!</v>
      </c>
      <c r="K2109" s="1027">
        <f t="shared" si="424"/>
        <v>0</v>
      </c>
      <c r="L2109" s="1027">
        <f t="shared" si="425"/>
        <v>0</v>
      </c>
      <c r="M2109" s="1187" t="e">
        <f t="shared" si="421"/>
        <v>#DIV/0!</v>
      </c>
    </row>
    <row r="2110" spans="1:13" ht="15">
      <c r="A2110" s="79"/>
      <c r="C2110" s="961" t="s">
        <v>2694</v>
      </c>
      <c r="D2110" s="945" t="s">
        <v>4673</v>
      </c>
      <c r="E2110" s="1065"/>
      <c r="F2110" s="1065"/>
      <c r="G2110" s="1182" t="e">
        <f t="shared" si="419"/>
        <v>#DIV/0!</v>
      </c>
      <c r="H2110" s="1096"/>
      <c r="I2110" s="1096"/>
      <c r="J2110" s="1182" t="e">
        <f t="shared" si="420"/>
        <v>#DIV/0!</v>
      </c>
      <c r="K2110" s="1027">
        <f t="shared" si="424"/>
        <v>0</v>
      </c>
      <c r="L2110" s="1027">
        <f t="shared" si="425"/>
        <v>0</v>
      </c>
      <c r="M2110" s="1187" t="e">
        <f t="shared" si="421"/>
        <v>#DIV/0!</v>
      </c>
    </row>
    <row r="2111" spans="1:13" ht="15">
      <c r="A2111" s="79"/>
      <c r="C2111" s="961" t="s">
        <v>2388</v>
      </c>
      <c r="D2111" s="963" t="s">
        <v>4387</v>
      </c>
      <c r="E2111" s="1065"/>
      <c r="F2111" s="1065"/>
      <c r="G2111" s="1182" t="e">
        <f t="shared" ref="G2111:G2133" si="426">SUM(F2111/E2111*100)</f>
        <v>#DIV/0!</v>
      </c>
      <c r="H2111" s="1096"/>
      <c r="I2111" s="1096"/>
      <c r="J2111" s="1182" t="e">
        <f t="shared" ref="J2111:J2133" si="427">SUM(I2111/H2111*100)</f>
        <v>#DIV/0!</v>
      </c>
      <c r="K2111" s="1027">
        <f t="shared" si="424"/>
        <v>0</v>
      </c>
      <c r="L2111" s="1027">
        <f t="shared" si="425"/>
        <v>0</v>
      </c>
      <c r="M2111" s="1187" t="e">
        <f t="shared" ref="M2111:M2133" si="428">SUM(L2111/K2111*100)</f>
        <v>#DIV/0!</v>
      </c>
    </row>
    <row r="2112" spans="1:13" ht="15">
      <c r="A2112" s="79"/>
      <c r="C2112" s="961" t="s">
        <v>2056</v>
      </c>
      <c r="D2112" s="945" t="s">
        <v>4061</v>
      </c>
      <c r="E2112" s="1065"/>
      <c r="F2112" s="1065"/>
      <c r="G2112" s="1182" t="e">
        <f t="shared" si="426"/>
        <v>#DIV/0!</v>
      </c>
      <c r="H2112" s="1096">
        <v>13</v>
      </c>
      <c r="I2112" s="1096">
        <v>5</v>
      </c>
      <c r="J2112" s="1182">
        <f t="shared" si="427"/>
        <v>38.461538461538467</v>
      </c>
      <c r="K2112" s="1027">
        <f t="shared" si="424"/>
        <v>13</v>
      </c>
      <c r="L2112" s="1027">
        <f t="shared" si="425"/>
        <v>5</v>
      </c>
      <c r="M2112" s="1187">
        <f t="shared" si="428"/>
        <v>38.461538461538467</v>
      </c>
    </row>
    <row r="2113" spans="1:13" ht="15">
      <c r="A2113" s="79"/>
      <c r="C2113" s="961" t="s">
        <v>2695</v>
      </c>
      <c r="D2113" s="945" t="s">
        <v>5335</v>
      </c>
      <c r="E2113" s="1065"/>
      <c r="F2113" s="1065"/>
      <c r="G2113" s="1182" t="e">
        <f t="shared" si="426"/>
        <v>#DIV/0!</v>
      </c>
      <c r="H2113" s="1096"/>
      <c r="I2113" s="1096"/>
      <c r="J2113" s="1182" t="e">
        <f t="shared" si="427"/>
        <v>#DIV/0!</v>
      </c>
      <c r="K2113" s="1027">
        <f t="shared" si="424"/>
        <v>0</v>
      </c>
      <c r="L2113" s="1027">
        <f t="shared" si="425"/>
        <v>0</v>
      </c>
      <c r="M2113" s="1187" t="e">
        <f t="shared" si="428"/>
        <v>#DIV/0!</v>
      </c>
    </row>
    <row r="2114" spans="1:13" ht="15">
      <c r="A2114" s="79"/>
      <c r="C2114" s="961" t="s">
        <v>1919</v>
      </c>
      <c r="D2114" s="940" t="s">
        <v>3917</v>
      </c>
      <c r="E2114" s="1065"/>
      <c r="F2114" s="1065"/>
      <c r="G2114" s="1182" t="e">
        <f t="shared" si="426"/>
        <v>#DIV/0!</v>
      </c>
      <c r="H2114" s="1104"/>
      <c r="I2114" s="1104"/>
      <c r="J2114" s="1182" t="e">
        <f t="shared" si="427"/>
        <v>#DIV/0!</v>
      </c>
      <c r="K2114" s="1027">
        <f t="shared" si="424"/>
        <v>0</v>
      </c>
      <c r="L2114" s="1027">
        <f t="shared" si="425"/>
        <v>0</v>
      </c>
      <c r="M2114" s="1187" t="e">
        <f t="shared" si="428"/>
        <v>#DIV/0!</v>
      </c>
    </row>
    <row r="2115" spans="1:13" ht="15">
      <c r="A2115" s="79"/>
      <c r="C2115" s="961" t="s">
        <v>1887</v>
      </c>
      <c r="D2115" s="963" t="s">
        <v>3887</v>
      </c>
      <c r="E2115" s="1065"/>
      <c r="F2115" s="1065"/>
      <c r="G2115" s="1182" t="e">
        <f t="shared" si="426"/>
        <v>#DIV/0!</v>
      </c>
      <c r="H2115" s="1104"/>
      <c r="I2115" s="1104"/>
      <c r="J2115" s="1182" t="e">
        <f t="shared" si="427"/>
        <v>#DIV/0!</v>
      </c>
      <c r="K2115" s="1027">
        <f t="shared" ref="K2115:K2127" si="429">E2115+H2115</f>
        <v>0</v>
      </c>
      <c r="L2115" s="1027">
        <f t="shared" ref="L2115:L2127" si="430">F2115+I2115</f>
        <v>0</v>
      </c>
      <c r="M2115" s="1187" t="e">
        <f t="shared" si="428"/>
        <v>#DIV/0!</v>
      </c>
    </row>
    <row r="2116" spans="1:13" ht="15">
      <c r="A2116" s="79"/>
      <c r="C2116" s="961" t="s">
        <v>2122</v>
      </c>
      <c r="D2116" s="1035" t="s">
        <v>4125</v>
      </c>
      <c r="E2116" s="1065"/>
      <c r="F2116" s="1065"/>
      <c r="G2116" s="1182" t="e">
        <f t="shared" si="426"/>
        <v>#DIV/0!</v>
      </c>
      <c r="H2116" s="1104"/>
      <c r="I2116" s="1104"/>
      <c r="J2116" s="1182" t="e">
        <f t="shared" si="427"/>
        <v>#DIV/0!</v>
      </c>
      <c r="K2116" s="1027">
        <f t="shared" si="429"/>
        <v>0</v>
      </c>
      <c r="L2116" s="1027">
        <f t="shared" si="430"/>
        <v>0</v>
      </c>
      <c r="M2116" s="1187" t="e">
        <f t="shared" si="428"/>
        <v>#DIV/0!</v>
      </c>
    </row>
    <row r="2117" spans="1:13" ht="15">
      <c r="A2117" s="79"/>
      <c r="C2117" s="961" t="s">
        <v>1770</v>
      </c>
      <c r="D2117" s="956" t="s">
        <v>3747</v>
      </c>
      <c r="E2117" s="1065"/>
      <c r="F2117" s="1065"/>
      <c r="G2117" s="1182" t="e">
        <f t="shared" si="426"/>
        <v>#DIV/0!</v>
      </c>
      <c r="H2117" s="1096">
        <v>3</v>
      </c>
      <c r="I2117" s="1096"/>
      <c r="J2117" s="1182">
        <f t="shared" si="427"/>
        <v>0</v>
      </c>
      <c r="K2117" s="1027">
        <f t="shared" si="429"/>
        <v>3</v>
      </c>
      <c r="L2117" s="1027">
        <f t="shared" si="430"/>
        <v>0</v>
      </c>
      <c r="M2117" s="1187">
        <f t="shared" si="428"/>
        <v>0</v>
      </c>
    </row>
    <row r="2118" spans="1:13" ht="15">
      <c r="A2118" s="79"/>
      <c r="C2118" s="961" t="s">
        <v>1894</v>
      </c>
      <c r="D2118" s="963" t="s">
        <v>5296</v>
      </c>
      <c r="E2118" s="1065"/>
      <c r="F2118" s="1065"/>
      <c r="G2118" s="1182" t="e">
        <f t="shared" si="426"/>
        <v>#DIV/0!</v>
      </c>
      <c r="H2118" s="1096"/>
      <c r="I2118" s="1096"/>
      <c r="J2118" s="1182" t="e">
        <f t="shared" si="427"/>
        <v>#DIV/0!</v>
      </c>
      <c r="K2118" s="1027">
        <f t="shared" si="429"/>
        <v>0</v>
      </c>
      <c r="L2118" s="1027">
        <f t="shared" si="430"/>
        <v>0</v>
      </c>
      <c r="M2118" s="1187" t="e">
        <f t="shared" si="428"/>
        <v>#DIV/0!</v>
      </c>
    </row>
    <row r="2119" spans="1:13" ht="15">
      <c r="A2119" s="79"/>
      <c r="C2119" s="961">
        <v>58500001</v>
      </c>
      <c r="D2119" s="945" t="s">
        <v>4674</v>
      </c>
      <c r="E2119" s="1065">
        <v>1</v>
      </c>
      <c r="F2119" s="1065"/>
      <c r="G2119" s="1182">
        <f t="shared" si="426"/>
        <v>0</v>
      </c>
      <c r="H2119" s="1096"/>
      <c r="I2119" s="1096"/>
      <c r="J2119" s="1182" t="e">
        <f t="shared" si="427"/>
        <v>#DIV/0!</v>
      </c>
      <c r="K2119" s="1027">
        <f t="shared" si="429"/>
        <v>1</v>
      </c>
      <c r="L2119" s="1027">
        <f t="shared" si="430"/>
        <v>0</v>
      </c>
      <c r="M2119" s="1187">
        <f t="shared" si="428"/>
        <v>0</v>
      </c>
    </row>
    <row r="2120" spans="1:13" ht="15">
      <c r="A2120" s="79"/>
      <c r="C2120" s="961" t="s">
        <v>2121</v>
      </c>
      <c r="D2120" s="1035" t="s">
        <v>4124</v>
      </c>
      <c r="E2120" s="1065">
        <v>1</v>
      </c>
      <c r="F2120" s="1065"/>
      <c r="G2120" s="1182">
        <f t="shared" si="426"/>
        <v>0</v>
      </c>
      <c r="H2120" s="1096">
        <v>2</v>
      </c>
      <c r="I2120" s="1096"/>
      <c r="J2120" s="1182">
        <f t="shared" si="427"/>
        <v>0</v>
      </c>
      <c r="K2120" s="1027">
        <f t="shared" si="429"/>
        <v>3</v>
      </c>
      <c r="L2120" s="1027">
        <f t="shared" si="430"/>
        <v>0</v>
      </c>
      <c r="M2120" s="1187">
        <f t="shared" si="428"/>
        <v>0</v>
      </c>
    </row>
    <row r="2121" spans="1:13" ht="15">
      <c r="A2121" s="79"/>
      <c r="C2121" s="961" t="s">
        <v>2112</v>
      </c>
      <c r="D2121" s="1035" t="s">
        <v>4115</v>
      </c>
      <c r="E2121" s="1065"/>
      <c r="F2121" s="1065"/>
      <c r="G2121" s="1182" t="e">
        <f t="shared" si="426"/>
        <v>#DIV/0!</v>
      </c>
      <c r="H2121" s="1096"/>
      <c r="I2121" s="1096"/>
      <c r="J2121" s="1182" t="e">
        <f t="shared" si="427"/>
        <v>#DIV/0!</v>
      </c>
      <c r="K2121" s="1027">
        <f t="shared" si="429"/>
        <v>0</v>
      </c>
      <c r="L2121" s="1027">
        <f t="shared" si="430"/>
        <v>0</v>
      </c>
      <c r="M2121" s="1187" t="e">
        <f t="shared" si="428"/>
        <v>#DIV/0!</v>
      </c>
    </row>
    <row r="2122" spans="1:13" ht="15">
      <c r="A2122" s="79"/>
      <c r="C2122" s="961" t="s">
        <v>1774</v>
      </c>
      <c r="D2122" s="940" t="s">
        <v>3756</v>
      </c>
      <c r="E2122" s="1065">
        <v>5</v>
      </c>
      <c r="F2122" s="1065"/>
      <c r="G2122" s="1182">
        <f t="shared" si="426"/>
        <v>0</v>
      </c>
      <c r="H2122" s="1096">
        <v>35</v>
      </c>
      <c r="I2122" s="1096">
        <v>92</v>
      </c>
      <c r="J2122" s="1182">
        <f t="shared" si="427"/>
        <v>262.85714285714283</v>
      </c>
      <c r="K2122" s="1027">
        <f t="shared" si="429"/>
        <v>40</v>
      </c>
      <c r="L2122" s="1027">
        <f t="shared" si="430"/>
        <v>92</v>
      </c>
      <c r="M2122" s="1187">
        <f t="shared" si="428"/>
        <v>229.99999999999997</v>
      </c>
    </row>
    <row r="2123" spans="1:13" ht="15">
      <c r="A2123" s="79"/>
      <c r="C2123" s="961" t="s">
        <v>2068</v>
      </c>
      <c r="D2123" s="1038" t="s">
        <v>4073</v>
      </c>
      <c r="E2123" s="1065"/>
      <c r="F2123" s="1065"/>
      <c r="G2123" s="1182" t="e">
        <f t="shared" si="426"/>
        <v>#DIV/0!</v>
      </c>
      <c r="H2123" s="1096">
        <v>15</v>
      </c>
      <c r="I2123" s="1096">
        <v>30</v>
      </c>
      <c r="J2123" s="1182">
        <f t="shared" si="427"/>
        <v>200</v>
      </c>
      <c r="K2123" s="1027">
        <f t="shared" si="429"/>
        <v>15</v>
      </c>
      <c r="L2123" s="1027">
        <f t="shared" si="430"/>
        <v>30</v>
      </c>
      <c r="M2123" s="1187">
        <f t="shared" si="428"/>
        <v>200</v>
      </c>
    </row>
    <row r="2124" spans="1:13" ht="15">
      <c r="A2124" s="79"/>
      <c r="C2124" s="961">
        <v>58500001</v>
      </c>
      <c r="D2124" s="945" t="s">
        <v>4674</v>
      </c>
      <c r="E2124" s="1065">
        <v>1</v>
      </c>
      <c r="F2124" s="1065"/>
      <c r="G2124" s="1182">
        <f t="shared" si="426"/>
        <v>0</v>
      </c>
      <c r="H2124" s="1096"/>
      <c r="I2124" s="1096"/>
      <c r="J2124" s="1182" t="e">
        <f t="shared" si="427"/>
        <v>#DIV/0!</v>
      </c>
      <c r="K2124" s="1027">
        <f t="shared" si="429"/>
        <v>1</v>
      </c>
      <c r="L2124" s="1027">
        <f t="shared" si="430"/>
        <v>0</v>
      </c>
      <c r="M2124" s="1187">
        <f t="shared" si="428"/>
        <v>0</v>
      </c>
    </row>
    <row r="2125" spans="1:13" ht="15">
      <c r="A2125" s="79"/>
      <c r="C2125" s="961" t="s">
        <v>2696</v>
      </c>
      <c r="D2125" s="945" t="s">
        <v>4676</v>
      </c>
      <c r="E2125" s="1065"/>
      <c r="F2125" s="1065"/>
      <c r="G2125" s="1182" t="e">
        <f t="shared" si="426"/>
        <v>#DIV/0!</v>
      </c>
      <c r="H2125" s="1096">
        <v>12</v>
      </c>
      <c r="I2125" s="1096"/>
      <c r="J2125" s="1182">
        <f t="shared" si="427"/>
        <v>0</v>
      </c>
      <c r="K2125" s="1027">
        <f t="shared" si="429"/>
        <v>12</v>
      </c>
      <c r="L2125" s="1027">
        <f t="shared" si="430"/>
        <v>0</v>
      </c>
      <c r="M2125" s="1187">
        <f t="shared" si="428"/>
        <v>0</v>
      </c>
    </row>
    <row r="2126" spans="1:13" ht="26.25">
      <c r="A2126" s="79"/>
      <c r="C2126" s="961" t="s">
        <v>1769</v>
      </c>
      <c r="D2126" s="938" t="s">
        <v>3752</v>
      </c>
      <c r="E2126" s="1065"/>
      <c r="F2126" s="1065">
        <v>21</v>
      </c>
      <c r="G2126" s="1182" t="e">
        <f t="shared" si="426"/>
        <v>#DIV/0!</v>
      </c>
      <c r="H2126" s="1096">
        <v>10</v>
      </c>
      <c r="I2126" s="1096">
        <v>1</v>
      </c>
      <c r="J2126" s="1182">
        <f t="shared" si="427"/>
        <v>10</v>
      </c>
      <c r="K2126" s="1027">
        <f t="shared" si="429"/>
        <v>10</v>
      </c>
      <c r="L2126" s="1027">
        <f t="shared" si="430"/>
        <v>22</v>
      </c>
      <c r="M2126" s="1187">
        <f t="shared" si="428"/>
        <v>220.00000000000003</v>
      </c>
    </row>
    <row r="2127" spans="1:13" ht="15">
      <c r="A2127" s="79"/>
      <c r="C2127" s="961" t="s">
        <v>1901</v>
      </c>
      <c r="D2127" s="945" t="s">
        <v>3899</v>
      </c>
      <c r="E2127" s="1065"/>
      <c r="F2127" s="1065"/>
      <c r="G2127" s="1182" t="e">
        <f t="shared" si="426"/>
        <v>#DIV/0!</v>
      </c>
      <c r="H2127" s="1096">
        <v>1</v>
      </c>
      <c r="I2127" s="1096"/>
      <c r="J2127" s="1182">
        <f t="shared" si="427"/>
        <v>0</v>
      </c>
      <c r="K2127" s="1027">
        <f t="shared" si="429"/>
        <v>1</v>
      </c>
      <c r="L2127" s="1027">
        <f t="shared" si="430"/>
        <v>0</v>
      </c>
      <c r="M2127" s="1187">
        <f t="shared" si="428"/>
        <v>0</v>
      </c>
    </row>
    <row r="2128" spans="1:13" ht="25.5">
      <c r="A2128" s="79"/>
      <c r="C2128" s="84" t="s">
        <v>2067</v>
      </c>
      <c r="D2128" s="1325" t="s">
        <v>4072</v>
      </c>
      <c r="E2128" s="1089"/>
      <c r="F2128" s="1089"/>
      <c r="G2128" s="1182" t="e">
        <f t="shared" ref="G2128:G2131" si="431">SUM(F2128/E2128*100)</f>
        <v>#DIV/0!</v>
      </c>
      <c r="H2128" s="1089"/>
      <c r="I2128" s="1089">
        <v>10</v>
      </c>
      <c r="J2128" s="1182" t="e">
        <f t="shared" ref="J2128:J2131" si="432">SUM(I2128/H2128*100)</f>
        <v>#DIV/0!</v>
      </c>
      <c r="K2128" s="1070">
        <f t="shared" ref="K2128:L2133" si="433">SUM(E2128,H2128)</f>
        <v>0</v>
      </c>
      <c r="L2128" s="1070">
        <f t="shared" si="433"/>
        <v>10</v>
      </c>
      <c r="M2128" s="1187" t="e">
        <f t="shared" ref="M2128:M2131" si="434">SUM(L2128/K2128*100)</f>
        <v>#DIV/0!</v>
      </c>
    </row>
    <row r="2129" spans="1:13" ht="15">
      <c r="A2129" s="79"/>
      <c r="C2129" s="84"/>
      <c r="D2129" s="128"/>
      <c r="E2129" s="1089"/>
      <c r="F2129" s="1089"/>
      <c r="G2129" s="1182" t="e">
        <f t="shared" si="431"/>
        <v>#DIV/0!</v>
      </c>
      <c r="H2129" s="1089"/>
      <c r="I2129" s="1089"/>
      <c r="J2129" s="1182" t="e">
        <f t="shared" si="432"/>
        <v>#DIV/0!</v>
      </c>
      <c r="K2129" s="1070">
        <f t="shared" si="433"/>
        <v>0</v>
      </c>
      <c r="L2129" s="1070">
        <f t="shared" si="433"/>
        <v>0</v>
      </c>
      <c r="M2129" s="1187" t="e">
        <f t="shared" si="434"/>
        <v>#DIV/0!</v>
      </c>
    </row>
    <row r="2130" spans="1:13" ht="15">
      <c r="A2130" s="79"/>
      <c r="C2130" s="84"/>
      <c r="D2130" s="128"/>
      <c r="E2130" s="1089"/>
      <c r="F2130" s="1089"/>
      <c r="G2130" s="1182" t="e">
        <f t="shared" si="431"/>
        <v>#DIV/0!</v>
      </c>
      <c r="H2130" s="1089"/>
      <c r="I2130" s="1089"/>
      <c r="J2130" s="1182" t="e">
        <f t="shared" si="432"/>
        <v>#DIV/0!</v>
      </c>
      <c r="K2130" s="1070">
        <f t="shared" si="433"/>
        <v>0</v>
      </c>
      <c r="L2130" s="1070">
        <f t="shared" si="433"/>
        <v>0</v>
      </c>
      <c r="M2130" s="1187" t="e">
        <f t="shared" si="434"/>
        <v>#DIV/0!</v>
      </c>
    </row>
    <row r="2131" spans="1:13" ht="15">
      <c r="A2131" s="79"/>
      <c r="C2131" s="84"/>
      <c r="D2131" s="128"/>
      <c r="E2131" s="1089"/>
      <c r="F2131" s="1089"/>
      <c r="G2131" s="1182" t="e">
        <f t="shared" si="431"/>
        <v>#DIV/0!</v>
      </c>
      <c r="H2131" s="1089"/>
      <c r="I2131" s="1089"/>
      <c r="J2131" s="1182" t="e">
        <f t="shared" si="432"/>
        <v>#DIV/0!</v>
      </c>
      <c r="K2131" s="1070">
        <f t="shared" si="433"/>
        <v>0</v>
      </c>
      <c r="L2131" s="1070">
        <f t="shared" si="433"/>
        <v>0</v>
      </c>
      <c r="M2131" s="1187" t="e">
        <f t="shared" si="434"/>
        <v>#DIV/0!</v>
      </c>
    </row>
    <row r="2132" spans="1:13" ht="15">
      <c r="A2132" s="79"/>
      <c r="C2132" s="84"/>
      <c r="D2132" s="128"/>
      <c r="E2132" s="1089"/>
      <c r="F2132" s="1089"/>
      <c r="G2132" s="1182" t="e">
        <f t="shared" si="426"/>
        <v>#DIV/0!</v>
      </c>
      <c r="H2132" s="1089"/>
      <c r="I2132" s="1089"/>
      <c r="J2132" s="1182" t="e">
        <f t="shared" si="427"/>
        <v>#DIV/0!</v>
      </c>
      <c r="K2132" s="1070">
        <f t="shared" si="433"/>
        <v>0</v>
      </c>
      <c r="L2132" s="1070">
        <f t="shared" si="433"/>
        <v>0</v>
      </c>
      <c r="M2132" s="1187" t="e">
        <f t="shared" si="428"/>
        <v>#DIV/0!</v>
      </c>
    </row>
    <row r="2133" spans="1:13" ht="15">
      <c r="A2133" s="79"/>
      <c r="C2133" s="84"/>
      <c r="D2133" s="128"/>
      <c r="E2133" s="1089"/>
      <c r="F2133" s="1089"/>
      <c r="G2133" s="1182" t="e">
        <f t="shared" si="426"/>
        <v>#DIV/0!</v>
      </c>
      <c r="H2133" s="1089"/>
      <c r="I2133" s="1089"/>
      <c r="J2133" s="1182" t="e">
        <f t="shared" si="427"/>
        <v>#DIV/0!</v>
      </c>
      <c r="K2133" s="1070">
        <f t="shared" si="433"/>
        <v>0</v>
      </c>
      <c r="L2133" s="1070">
        <f t="shared" si="433"/>
        <v>0</v>
      </c>
      <c r="M2133" s="1187" t="e">
        <f t="shared" si="428"/>
        <v>#DIV/0!</v>
      </c>
    </row>
    <row r="2134" spans="1:13" ht="15">
      <c r="E2134" s="1068"/>
      <c r="F2134" s="1068"/>
      <c r="G2134" s="1068"/>
      <c r="H2134" s="1068"/>
      <c r="I2134" s="1068"/>
      <c r="J2134" s="1068"/>
      <c r="K2134" s="1068"/>
      <c r="L2134" s="1068"/>
    </row>
    <row r="2135" spans="1:13" ht="25.5">
      <c r="A2135" s="510" t="s">
        <v>5355</v>
      </c>
      <c r="B2135" s="206" t="s">
        <v>1699</v>
      </c>
      <c r="C2135" s="926"/>
      <c r="D2135" s="927"/>
      <c r="E2135" s="1057"/>
      <c r="F2135" s="1057"/>
      <c r="G2135" s="1057"/>
      <c r="H2135" s="1057"/>
      <c r="I2135" s="1057"/>
      <c r="J2135" s="1057"/>
      <c r="K2135" s="1057"/>
      <c r="L2135" s="1057"/>
      <c r="M2135" s="206"/>
    </row>
    <row r="2136" spans="1:13" ht="15" thickBot="1">
      <c r="A2136" s="510"/>
      <c r="B2136" s="177" t="s">
        <v>189</v>
      </c>
      <c r="C2136" s="179"/>
      <c r="D2136" s="78"/>
      <c r="E2136" s="1033">
        <f t="shared" ref="E2136:L2136" si="435">SUM(E2137:E2138)</f>
        <v>504</v>
      </c>
      <c r="F2136" s="1033">
        <f t="shared" si="435"/>
        <v>349</v>
      </c>
      <c r="G2136" s="1188">
        <f t="shared" ref="G2136:G2142" si="436">SUM(F2136/E2136*100)</f>
        <v>69.246031746031747</v>
      </c>
      <c r="H2136" s="1033">
        <f t="shared" si="435"/>
        <v>0</v>
      </c>
      <c r="I2136" s="1033">
        <f t="shared" si="435"/>
        <v>0</v>
      </c>
      <c r="J2136" s="1188" t="e">
        <f t="shared" ref="J2136:J2142" si="437">SUM(I2136/H2136*100)</f>
        <v>#DIV/0!</v>
      </c>
      <c r="K2136" s="1033">
        <f t="shared" si="435"/>
        <v>504</v>
      </c>
      <c r="L2136" s="1033">
        <f t="shared" si="435"/>
        <v>349</v>
      </c>
      <c r="M2136" s="1188">
        <f t="shared" ref="M2136:M2142" si="438">SUM(L2136/K2136*100)</f>
        <v>69.246031746031747</v>
      </c>
    </row>
    <row r="2137" spans="1:13" ht="15.75" thickTop="1">
      <c r="A2137" s="510"/>
      <c r="C2137" s="925" t="s">
        <v>1758</v>
      </c>
      <c r="D2137" s="1034" t="s">
        <v>3741</v>
      </c>
      <c r="E2137" s="1030">
        <v>371</v>
      </c>
      <c r="F2137" s="1030">
        <v>255</v>
      </c>
      <c r="G2137" s="1182">
        <f t="shared" si="436"/>
        <v>68.733153638814017</v>
      </c>
      <c r="H2137" s="1030"/>
      <c r="I2137" s="1030"/>
      <c r="J2137" s="1182" t="e">
        <f t="shared" si="437"/>
        <v>#DIV/0!</v>
      </c>
      <c r="K2137" s="1027">
        <f>E2137+H2137</f>
        <v>371</v>
      </c>
      <c r="L2137" s="1027">
        <f>F2137+I2137</f>
        <v>255</v>
      </c>
      <c r="M2137" s="1187">
        <f t="shared" si="438"/>
        <v>68.733153638814017</v>
      </c>
    </row>
    <row r="2138" spans="1:13" ht="15">
      <c r="A2138" s="510"/>
      <c r="C2138" s="925" t="s">
        <v>1759</v>
      </c>
      <c r="D2138" s="963" t="s">
        <v>3742</v>
      </c>
      <c r="E2138" s="1030">
        <v>133</v>
      </c>
      <c r="F2138" s="1030">
        <v>94</v>
      </c>
      <c r="G2138" s="1182">
        <f t="shared" si="436"/>
        <v>70.676691729323309</v>
      </c>
      <c r="H2138" s="1030"/>
      <c r="I2138" s="1030"/>
      <c r="J2138" s="1182" t="e">
        <f t="shared" si="437"/>
        <v>#DIV/0!</v>
      </c>
      <c r="K2138" s="1027">
        <f>E2138+H2138</f>
        <v>133</v>
      </c>
      <c r="L2138" s="1027">
        <f>F2138+I2138</f>
        <v>94</v>
      </c>
      <c r="M2138" s="1187">
        <f t="shared" si="438"/>
        <v>70.676691729323309</v>
      </c>
    </row>
    <row r="2139" spans="1:13" ht="15">
      <c r="A2139" s="510"/>
      <c r="C2139" s="171"/>
      <c r="D2139" s="1037"/>
      <c r="E2139" s="1070"/>
      <c r="F2139" s="1070"/>
      <c r="G2139" s="1182" t="e">
        <f t="shared" si="436"/>
        <v>#DIV/0!</v>
      </c>
      <c r="H2139" s="1070"/>
      <c r="I2139" s="1070"/>
      <c r="J2139" s="1182" t="e">
        <f t="shared" si="437"/>
        <v>#DIV/0!</v>
      </c>
      <c r="K2139" s="1070">
        <f t="shared" ref="K2139:L2141" si="439">SUM(E2139,H2139)</f>
        <v>0</v>
      </c>
      <c r="L2139" s="1070">
        <f t="shared" si="439"/>
        <v>0</v>
      </c>
      <c r="M2139" s="1187" t="e">
        <f t="shared" si="438"/>
        <v>#DIV/0!</v>
      </c>
    </row>
    <row r="2140" spans="1:13" ht="15">
      <c r="A2140" s="510"/>
      <c r="C2140" s="171"/>
      <c r="D2140" s="1037"/>
      <c r="E2140" s="1070"/>
      <c r="F2140" s="1070"/>
      <c r="G2140" s="1182" t="e">
        <f t="shared" si="436"/>
        <v>#DIV/0!</v>
      </c>
      <c r="H2140" s="1070"/>
      <c r="I2140" s="1070"/>
      <c r="J2140" s="1182" t="e">
        <f t="shared" si="437"/>
        <v>#DIV/0!</v>
      </c>
      <c r="K2140" s="1070">
        <f t="shared" si="439"/>
        <v>0</v>
      </c>
      <c r="L2140" s="1070">
        <f t="shared" si="439"/>
        <v>0</v>
      </c>
      <c r="M2140" s="1187" t="e">
        <f t="shared" si="438"/>
        <v>#DIV/0!</v>
      </c>
    </row>
    <row r="2141" spans="1:13" ht="15">
      <c r="A2141" s="510"/>
      <c r="C2141" s="171"/>
      <c r="D2141" s="1037"/>
      <c r="E2141" s="1070"/>
      <c r="F2141" s="1070"/>
      <c r="G2141" s="1182" t="e">
        <f t="shared" si="436"/>
        <v>#DIV/0!</v>
      </c>
      <c r="H2141" s="1070"/>
      <c r="I2141" s="1070"/>
      <c r="J2141" s="1182" t="e">
        <f t="shared" si="437"/>
        <v>#DIV/0!</v>
      </c>
      <c r="K2141" s="1070">
        <f t="shared" si="439"/>
        <v>0</v>
      </c>
      <c r="L2141" s="1070">
        <f t="shared" si="439"/>
        <v>0</v>
      </c>
      <c r="M2141" s="1187" t="e">
        <f t="shared" si="438"/>
        <v>#DIV/0!</v>
      </c>
    </row>
    <row r="2142" spans="1:13" ht="15">
      <c r="A2142" s="510"/>
      <c r="B2142" s="149"/>
      <c r="C2142" s="171"/>
      <c r="D2142" s="80"/>
      <c r="E2142" s="1070"/>
      <c r="F2142" s="1070"/>
      <c r="G2142" s="1182" t="e">
        <f t="shared" si="436"/>
        <v>#DIV/0!</v>
      </c>
      <c r="H2142" s="1070"/>
      <c r="I2142" s="1070"/>
      <c r="J2142" s="1182" t="e">
        <f t="shared" si="437"/>
        <v>#DIV/0!</v>
      </c>
      <c r="K2142" s="1070">
        <f>SUM(K2137:K2141)</f>
        <v>504</v>
      </c>
      <c r="L2142" s="1070">
        <f>SUM(F2142,I2142)</f>
        <v>0</v>
      </c>
      <c r="M2142" s="1187">
        <f t="shared" si="438"/>
        <v>0</v>
      </c>
    </row>
    <row r="2143" spans="1:13" ht="15">
      <c r="A2143" s="510"/>
      <c r="E2143" s="1068"/>
      <c r="F2143" s="1068"/>
      <c r="G2143" s="1068"/>
      <c r="H2143" s="1068"/>
      <c r="I2143" s="1068"/>
      <c r="J2143" s="1068"/>
      <c r="K2143" s="1068"/>
      <c r="L2143" s="1068"/>
    </row>
    <row r="2144" spans="1:13" ht="15">
      <c r="A2144" s="510"/>
      <c r="B2144" s="206" t="s">
        <v>1698</v>
      </c>
      <c r="C2144" s="926"/>
      <c r="D2144" s="927"/>
      <c r="E2144" s="1057"/>
      <c r="F2144" s="1057"/>
      <c r="G2144" s="1057"/>
      <c r="H2144" s="1057"/>
      <c r="I2144" s="1057"/>
      <c r="J2144" s="1057"/>
      <c r="K2144" s="1057"/>
      <c r="L2144" s="1057"/>
      <c r="M2144" s="206"/>
    </row>
    <row r="2145" spans="1:13" ht="14.25">
      <c r="A2145" s="510"/>
      <c r="B2145" s="177" t="s">
        <v>188</v>
      </c>
      <c r="C2145" s="178"/>
      <c r="D2145" s="78"/>
      <c r="E2145" s="1028">
        <f>SUM(E2146,E2147)</f>
        <v>566</v>
      </c>
      <c r="F2145" s="1028">
        <f t="shared" ref="F2145:L2145" si="440">SUM(F2146,F2147)</f>
        <v>514</v>
      </c>
      <c r="G2145" s="1188">
        <f t="shared" ref="G2145:G2208" si="441">SUM(F2145/E2145*100)</f>
        <v>90.812720848056543</v>
      </c>
      <c r="H2145" s="1028">
        <f t="shared" si="440"/>
        <v>40406</v>
      </c>
      <c r="I2145" s="1028">
        <f t="shared" si="440"/>
        <v>24591</v>
      </c>
      <c r="J2145" s="1188">
        <f t="shared" ref="J2145:J2208" si="442">SUM(I2145/H2145*100)</f>
        <v>60.859773300994902</v>
      </c>
      <c r="K2145" s="1028">
        <f t="shared" si="440"/>
        <v>40972</v>
      </c>
      <c r="L2145" s="1028">
        <f t="shared" si="440"/>
        <v>25046</v>
      </c>
      <c r="M2145" s="1188">
        <f t="shared" ref="M2145:M2208" si="443">SUM(L2145/K2145*100)</f>
        <v>61.129551889094991</v>
      </c>
    </row>
    <row r="2146" spans="1:13" ht="14.25">
      <c r="A2146" s="510"/>
      <c r="B2146" s="177" t="s">
        <v>186</v>
      </c>
      <c r="C2146" s="178"/>
      <c r="D2146" s="78"/>
      <c r="E2146" s="1027">
        <v>0</v>
      </c>
      <c r="F2146" s="1027">
        <v>0</v>
      </c>
      <c r="G2146" s="1187" t="e">
        <f t="shared" si="441"/>
        <v>#DIV/0!</v>
      </c>
      <c r="H2146" s="1027">
        <v>0</v>
      </c>
      <c r="I2146" s="1027">
        <v>0</v>
      </c>
      <c r="J2146" s="1187" t="e">
        <f t="shared" si="442"/>
        <v>#DIV/0!</v>
      </c>
      <c r="K2146" s="1027">
        <v>0</v>
      </c>
      <c r="L2146" s="1027">
        <v>0</v>
      </c>
      <c r="M2146" s="1187" t="e">
        <f t="shared" si="443"/>
        <v>#DIV/0!</v>
      </c>
    </row>
    <row r="2147" spans="1:13" ht="14.25">
      <c r="A2147" s="510"/>
      <c r="B2147" s="181" t="s">
        <v>1697</v>
      </c>
      <c r="C2147" s="180"/>
      <c r="D2147" s="78"/>
      <c r="E2147" s="1029">
        <f t="shared" ref="E2147:L2147" si="444">SUM(E2148:E2220)</f>
        <v>566</v>
      </c>
      <c r="F2147" s="1029">
        <f>SUM(F2148:F2223)</f>
        <v>514</v>
      </c>
      <c r="G2147" s="1187">
        <f t="shared" si="441"/>
        <v>90.812720848056543</v>
      </c>
      <c r="H2147" s="1029">
        <f t="shared" si="444"/>
        <v>40406</v>
      </c>
      <c r="I2147" s="1029">
        <f>SUM(I2148:I2228)</f>
        <v>24591</v>
      </c>
      <c r="J2147" s="1187">
        <f t="shared" si="442"/>
        <v>60.859773300994902</v>
      </c>
      <c r="K2147" s="1029">
        <f t="shared" si="444"/>
        <v>40972</v>
      </c>
      <c r="L2147" s="1029">
        <f t="shared" si="444"/>
        <v>25046</v>
      </c>
      <c r="M2147" s="1187">
        <f t="shared" si="443"/>
        <v>61.129551889094991</v>
      </c>
    </row>
    <row r="2148" spans="1:13" ht="15">
      <c r="A2148" s="510"/>
      <c r="C2148" s="939" t="s">
        <v>2036</v>
      </c>
      <c r="D2148" s="963" t="s">
        <v>4040</v>
      </c>
      <c r="E2148" s="1030">
        <v>1</v>
      </c>
      <c r="F2148" s="1030">
        <v>1</v>
      </c>
      <c r="G2148" s="1182">
        <f t="shared" si="441"/>
        <v>100</v>
      </c>
      <c r="H2148" s="1030">
        <v>2</v>
      </c>
      <c r="I2148" s="1030">
        <v>7</v>
      </c>
      <c r="J2148" s="1182">
        <f t="shared" si="442"/>
        <v>350</v>
      </c>
      <c r="K2148" s="1027">
        <f t="shared" ref="K2148:K2179" si="445">E2148+H2148</f>
        <v>3</v>
      </c>
      <c r="L2148" s="1027">
        <f t="shared" ref="L2148:L2179" si="446">F2148+I2148</f>
        <v>8</v>
      </c>
      <c r="M2148" s="1187">
        <f t="shared" si="443"/>
        <v>266.66666666666663</v>
      </c>
    </row>
    <row r="2149" spans="1:13" ht="15">
      <c r="A2149" s="510"/>
      <c r="C2149" s="939" t="s">
        <v>1760</v>
      </c>
      <c r="D2149" s="940" t="s">
        <v>3755</v>
      </c>
      <c r="E2149" s="1030">
        <v>9</v>
      </c>
      <c r="F2149" s="1030">
        <v>10</v>
      </c>
      <c r="G2149" s="1182">
        <f t="shared" si="441"/>
        <v>111.11111111111111</v>
      </c>
      <c r="H2149" s="1030">
        <v>76</v>
      </c>
      <c r="I2149" s="1030">
        <v>60</v>
      </c>
      <c r="J2149" s="1182">
        <f t="shared" si="442"/>
        <v>78.94736842105263</v>
      </c>
      <c r="K2149" s="1027">
        <f t="shared" si="445"/>
        <v>85</v>
      </c>
      <c r="L2149" s="1027">
        <f t="shared" si="446"/>
        <v>70</v>
      </c>
      <c r="M2149" s="1187">
        <f t="shared" si="443"/>
        <v>82.35294117647058</v>
      </c>
    </row>
    <row r="2150" spans="1:13" ht="15">
      <c r="A2150" s="510"/>
      <c r="C2150" s="939" t="s">
        <v>2058</v>
      </c>
      <c r="D2150" s="945" t="s">
        <v>4063</v>
      </c>
      <c r="E2150" s="1030">
        <v>3</v>
      </c>
      <c r="F2150" s="1030">
        <v>6</v>
      </c>
      <c r="G2150" s="1182">
        <f t="shared" si="441"/>
        <v>200</v>
      </c>
      <c r="H2150" s="1030">
        <v>14</v>
      </c>
      <c r="I2150" s="1030">
        <v>6</v>
      </c>
      <c r="J2150" s="1182">
        <f t="shared" si="442"/>
        <v>42.857142857142854</v>
      </c>
      <c r="K2150" s="1027">
        <f t="shared" si="445"/>
        <v>17</v>
      </c>
      <c r="L2150" s="1027">
        <f t="shared" si="446"/>
        <v>12</v>
      </c>
      <c r="M2150" s="1187">
        <f t="shared" si="443"/>
        <v>70.588235294117652</v>
      </c>
    </row>
    <row r="2151" spans="1:13" ht="15">
      <c r="A2151" s="510"/>
      <c r="C2151" s="939" t="s">
        <v>1924</v>
      </c>
      <c r="D2151" s="940" t="s">
        <v>3921</v>
      </c>
      <c r="E2151" s="1030">
        <v>5</v>
      </c>
      <c r="F2151" s="1030">
        <v>7</v>
      </c>
      <c r="G2151" s="1182">
        <f t="shared" si="441"/>
        <v>140</v>
      </c>
      <c r="H2151" s="1030">
        <v>25</v>
      </c>
      <c r="I2151" s="1030">
        <v>12</v>
      </c>
      <c r="J2151" s="1182">
        <f t="shared" si="442"/>
        <v>48</v>
      </c>
      <c r="K2151" s="1027">
        <f t="shared" si="445"/>
        <v>30</v>
      </c>
      <c r="L2151" s="1027">
        <f t="shared" si="446"/>
        <v>19</v>
      </c>
      <c r="M2151" s="1187">
        <f t="shared" si="443"/>
        <v>63.333333333333329</v>
      </c>
    </row>
    <row r="2152" spans="1:13" ht="15">
      <c r="A2152" s="510"/>
      <c r="C2152" s="939" t="s">
        <v>1884</v>
      </c>
      <c r="D2152" s="963" t="s">
        <v>3884</v>
      </c>
      <c r="E2152" s="1030">
        <v>37</v>
      </c>
      <c r="F2152" s="1030">
        <v>41</v>
      </c>
      <c r="G2152" s="1182">
        <f t="shared" si="441"/>
        <v>110.81081081081081</v>
      </c>
      <c r="H2152" s="1067">
        <v>3793</v>
      </c>
      <c r="I2152" s="1067">
        <v>2644</v>
      </c>
      <c r="J2152" s="1182">
        <f t="shared" si="442"/>
        <v>69.707355655154231</v>
      </c>
      <c r="K2152" s="1027">
        <f t="shared" si="445"/>
        <v>3830</v>
      </c>
      <c r="L2152" s="1027">
        <f t="shared" si="446"/>
        <v>2685</v>
      </c>
      <c r="M2152" s="1187">
        <f t="shared" si="443"/>
        <v>70.104438642297652</v>
      </c>
    </row>
    <row r="2153" spans="1:13" ht="15">
      <c r="A2153" s="510"/>
      <c r="C2153" s="939" t="s">
        <v>1761</v>
      </c>
      <c r="D2153" s="933" t="s">
        <v>3751</v>
      </c>
      <c r="E2153" s="1030">
        <v>44</v>
      </c>
      <c r="F2153" s="1030">
        <v>32</v>
      </c>
      <c r="G2153" s="1182">
        <f t="shared" si="441"/>
        <v>72.727272727272734</v>
      </c>
      <c r="H2153" s="1067">
        <v>1425</v>
      </c>
      <c r="I2153" s="1067">
        <v>1071</v>
      </c>
      <c r="J2153" s="1182">
        <f t="shared" si="442"/>
        <v>75.157894736842096</v>
      </c>
      <c r="K2153" s="1027">
        <f t="shared" si="445"/>
        <v>1469</v>
      </c>
      <c r="L2153" s="1027">
        <f t="shared" si="446"/>
        <v>1103</v>
      </c>
      <c r="M2153" s="1187">
        <f t="shared" si="443"/>
        <v>75.085091899251182</v>
      </c>
    </row>
    <row r="2154" spans="1:13" ht="15">
      <c r="A2154" s="510"/>
      <c r="C2154" s="939" t="s">
        <v>2041</v>
      </c>
      <c r="D2154" s="933" t="s">
        <v>4045</v>
      </c>
      <c r="E2154" s="1030"/>
      <c r="F2154" s="1030"/>
      <c r="G2154" s="1182" t="e">
        <f t="shared" si="441"/>
        <v>#DIV/0!</v>
      </c>
      <c r="H2154" s="1067">
        <v>2</v>
      </c>
      <c r="I2154" s="1067">
        <v>1</v>
      </c>
      <c r="J2154" s="1182">
        <f t="shared" si="442"/>
        <v>50</v>
      </c>
      <c r="K2154" s="1027">
        <f t="shared" si="445"/>
        <v>2</v>
      </c>
      <c r="L2154" s="1027">
        <f t="shared" si="446"/>
        <v>1</v>
      </c>
      <c r="M2154" s="1187">
        <f t="shared" si="443"/>
        <v>50</v>
      </c>
    </row>
    <row r="2155" spans="1:13" ht="15">
      <c r="A2155" s="510"/>
      <c r="C2155" s="939" t="s">
        <v>1873</v>
      </c>
      <c r="D2155" s="963" t="s">
        <v>3873</v>
      </c>
      <c r="E2155" s="1030"/>
      <c r="F2155" s="1030"/>
      <c r="G2155" s="1182" t="e">
        <f t="shared" si="441"/>
        <v>#DIV/0!</v>
      </c>
      <c r="H2155" s="1067">
        <v>256</v>
      </c>
      <c r="I2155" s="1067">
        <v>202</v>
      </c>
      <c r="J2155" s="1182">
        <f t="shared" si="442"/>
        <v>78.90625</v>
      </c>
      <c r="K2155" s="1027">
        <f t="shared" si="445"/>
        <v>256</v>
      </c>
      <c r="L2155" s="1027">
        <f t="shared" si="446"/>
        <v>202</v>
      </c>
      <c r="M2155" s="1187">
        <f t="shared" si="443"/>
        <v>78.90625</v>
      </c>
    </row>
    <row r="2156" spans="1:13" ht="15">
      <c r="A2156" s="510"/>
      <c r="C2156" s="939" t="s">
        <v>1946</v>
      </c>
      <c r="D2156" s="88" t="s">
        <v>5333</v>
      </c>
      <c r="E2156" s="1030">
        <v>1</v>
      </c>
      <c r="F2156" s="1030"/>
      <c r="G2156" s="1182">
        <f t="shared" si="441"/>
        <v>0</v>
      </c>
      <c r="H2156" s="1030">
        <v>2</v>
      </c>
      <c r="I2156" s="1030">
        <v>6</v>
      </c>
      <c r="J2156" s="1182">
        <f t="shared" si="442"/>
        <v>300</v>
      </c>
      <c r="K2156" s="1027">
        <f t="shared" si="445"/>
        <v>3</v>
      </c>
      <c r="L2156" s="1027">
        <f t="shared" si="446"/>
        <v>6</v>
      </c>
      <c r="M2156" s="1187">
        <f t="shared" si="443"/>
        <v>200</v>
      </c>
    </row>
    <row r="2157" spans="1:13" ht="26.25">
      <c r="A2157" s="510"/>
      <c r="C2157" s="939" t="s">
        <v>1876</v>
      </c>
      <c r="D2157" s="963" t="s">
        <v>3876</v>
      </c>
      <c r="E2157" s="1030">
        <v>2</v>
      </c>
      <c r="F2157" s="1030">
        <v>1</v>
      </c>
      <c r="G2157" s="1182">
        <f t="shared" si="441"/>
        <v>50</v>
      </c>
      <c r="H2157" s="1030"/>
      <c r="I2157" s="1030">
        <v>44</v>
      </c>
      <c r="J2157" s="1182" t="e">
        <f t="shared" si="442"/>
        <v>#DIV/0!</v>
      </c>
      <c r="K2157" s="1027">
        <f t="shared" si="445"/>
        <v>2</v>
      </c>
      <c r="L2157" s="1027">
        <f t="shared" si="446"/>
        <v>45</v>
      </c>
      <c r="M2157" s="1187">
        <f t="shared" si="443"/>
        <v>2250</v>
      </c>
    </row>
    <row r="2158" spans="1:13" ht="15">
      <c r="A2158" s="510"/>
      <c r="C2158" s="939" t="s">
        <v>1762</v>
      </c>
      <c r="D2158" s="88" t="s">
        <v>3744</v>
      </c>
      <c r="E2158" s="1030">
        <v>57</v>
      </c>
      <c r="F2158" s="1030">
        <v>46</v>
      </c>
      <c r="G2158" s="1182">
        <f t="shared" si="441"/>
        <v>80.701754385964904</v>
      </c>
      <c r="H2158" s="1067">
        <v>4180</v>
      </c>
      <c r="I2158" s="1067">
        <v>2357</v>
      </c>
      <c r="J2158" s="1182">
        <f t="shared" si="442"/>
        <v>56.387559808612444</v>
      </c>
      <c r="K2158" s="1027">
        <f t="shared" si="445"/>
        <v>4237</v>
      </c>
      <c r="L2158" s="1027">
        <f t="shared" si="446"/>
        <v>2403</v>
      </c>
      <c r="M2158" s="1187">
        <f t="shared" si="443"/>
        <v>56.714656596648574</v>
      </c>
    </row>
    <row r="2159" spans="1:13" ht="15">
      <c r="A2159" s="510"/>
      <c r="C2159" s="939" t="s">
        <v>1891</v>
      </c>
      <c r="D2159" s="88" t="s">
        <v>3891</v>
      </c>
      <c r="E2159" s="1030">
        <v>75</v>
      </c>
      <c r="F2159" s="1030">
        <v>69</v>
      </c>
      <c r="G2159" s="1182">
        <f t="shared" si="441"/>
        <v>92</v>
      </c>
      <c r="H2159" s="1067">
        <v>3836</v>
      </c>
      <c r="I2159" s="1067">
        <v>2371</v>
      </c>
      <c r="J2159" s="1182">
        <f t="shared" si="442"/>
        <v>61.809176225234616</v>
      </c>
      <c r="K2159" s="1027">
        <f t="shared" si="445"/>
        <v>3911</v>
      </c>
      <c r="L2159" s="1027">
        <f t="shared" si="446"/>
        <v>2440</v>
      </c>
      <c r="M2159" s="1187">
        <f t="shared" si="443"/>
        <v>62.388136026591667</v>
      </c>
    </row>
    <row r="2160" spans="1:13" ht="15">
      <c r="A2160" s="510"/>
      <c r="C2160" s="939" t="s">
        <v>1877</v>
      </c>
      <c r="D2160" s="88" t="s">
        <v>3877</v>
      </c>
      <c r="E2160" s="1030">
        <v>45</v>
      </c>
      <c r="F2160" s="1030">
        <v>39</v>
      </c>
      <c r="G2160" s="1182">
        <f t="shared" si="441"/>
        <v>86.666666666666671</v>
      </c>
      <c r="H2160" s="1067">
        <v>4882</v>
      </c>
      <c r="I2160" s="1067">
        <v>2745</v>
      </c>
      <c r="J2160" s="1182">
        <f t="shared" si="442"/>
        <v>56.226956165505939</v>
      </c>
      <c r="K2160" s="1027">
        <f t="shared" si="445"/>
        <v>4927</v>
      </c>
      <c r="L2160" s="1027">
        <f t="shared" si="446"/>
        <v>2784</v>
      </c>
      <c r="M2160" s="1187">
        <f t="shared" si="443"/>
        <v>56.504972599959402</v>
      </c>
    </row>
    <row r="2161" spans="1:13" ht="15">
      <c r="A2161" s="510"/>
      <c r="C2161" s="939" t="s">
        <v>1878</v>
      </c>
      <c r="D2161" s="88" t="s">
        <v>3878</v>
      </c>
      <c r="E2161" s="1030">
        <v>109</v>
      </c>
      <c r="F2161" s="1030">
        <v>89</v>
      </c>
      <c r="G2161" s="1182">
        <f t="shared" si="441"/>
        <v>81.651376146788991</v>
      </c>
      <c r="H2161" s="1067">
        <v>5095</v>
      </c>
      <c r="I2161" s="1067">
        <v>2744</v>
      </c>
      <c r="J2161" s="1182">
        <f t="shared" si="442"/>
        <v>53.856722276741905</v>
      </c>
      <c r="K2161" s="1027">
        <f t="shared" si="445"/>
        <v>5204</v>
      </c>
      <c r="L2161" s="1027">
        <f t="shared" si="446"/>
        <v>2833</v>
      </c>
      <c r="M2161" s="1187">
        <f t="shared" si="443"/>
        <v>54.438893159108382</v>
      </c>
    </row>
    <row r="2162" spans="1:13" ht="26.25">
      <c r="A2162" s="510"/>
      <c r="C2162" s="939" t="s">
        <v>1763</v>
      </c>
      <c r="D2162" s="954" t="s">
        <v>3745</v>
      </c>
      <c r="E2162" s="1030">
        <v>94</v>
      </c>
      <c r="F2162" s="1030">
        <v>84</v>
      </c>
      <c r="G2162" s="1182">
        <f t="shared" si="441"/>
        <v>89.361702127659569</v>
      </c>
      <c r="H2162" s="1067">
        <v>3797</v>
      </c>
      <c r="I2162" s="1067">
        <v>2215</v>
      </c>
      <c r="J2162" s="1182">
        <f t="shared" si="442"/>
        <v>58.33552804845931</v>
      </c>
      <c r="K2162" s="1027">
        <f t="shared" si="445"/>
        <v>3891</v>
      </c>
      <c r="L2162" s="1027">
        <f t="shared" si="446"/>
        <v>2299</v>
      </c>
      <c r="M2162" s="1187">
        <f t="shared" si="443"/>
        <v>59.085068105885377</v>
      </c>
    </row>
    <row r="2163" spans="1:13" ht="15">
      <c r="A2163" s="510"/>
      <c r="C2163" s="939" t="s">
        <v>1764</v>
      </c>
      <c r="D2163" s="940" t="s">
        <v>3760</v>
      </c>
      <c r="E2163" s="1030">
        <v>14</v>
      </c>
      <c r="F2163" s="1030">
        <v>20</v>
      </c>
      <c r="G2163" s="1182">
        <f t="shared" si="441"/>
        <v>142.85714285714286</v>
      </c>
      <c r="H2163" s="1067">
        <v>2337</v>
      </c>
      <c r="I2163" s="1067">
        <v>1207</v>
      </c>
      <c r="J2163" s="1182">
        <f t="shared" si="442"/>
        <v>51.647411210954218</v>
      </c>
      <c r="K2163" s="1027">
        <f t="shared" si="445"/>
        <v>2351</v>
      </c>
      <c r="L2163" s="1027">
        <f t="shared" si="446"/>
        <v>1227</v>
      </c>
      <c r="M2163" s="1187">
        <f t="shared" si="443"/>
        <v>52.190557209697999</v>
      </c>
    </row>
    <row r="2164" spans="1:13" ht="15">
      <c r="A2164" s="510"/>
      <c r="C2164" s="939" t="s">
        <v>1765</v>
      </c>
      <c r="D2164" s="938" t="s">
        <v>3754</v>
      </c>
      <c r="E2164" s="1030"/>
      <c r="F2164" s="1030"/>
      <c r="G2164" s="1182" t="e">
        <f t="shared" si="441"/>
        <v>#DIV/0!</v>
      </c>
      <c r="H2164" s="1067"/>
      <c r="I2164" s="1067">
        <v>274</v>
      </c>
      <c r="J2164" s="1182" t="e">
        <f t="shared" si="442"/>
        <v>#DIV/0!</v>
      </c>
      <c r="K2164" s="1027">
        <f t="shared" si="445"/>
        <v>0</v>
      </c>
      <c r="L2164" s="1027">
        <f t="shared" si="446"/>
        <v>274</v>
      </c>
      <c r="M2164" s="1187" t="e">
        <f t="shared" si="443"/>
        <v>#DIV/0!</v>
      </c>
    </row>
    <row r="2165" spans="1:13" ht="26.25">
      <c r="A2165" s="510"/>
      <c r="C2165" s="939" t="s">
        <v>1766</v>
      </c>
      <c r="D2165" s="933" t="s">
        <v>3746</v>
      </c>
      <c r="E2165" s="1030">
        <v>7</v>
      </c>
      <c r="F2165" s="1030">
        <v>13</v>
      </c>
      <c r="G2165" s="1182">
        <f t="shared" si="441"/>
        <v>185.71428571428572</v>
      </c>
      <c r="H2165" s="1067">
        <v>4860</v>
      </c>
      <c r="I2165" s="1067">
        <v>3061</v>
      </c>
      <c r="J2165" s="1182">
        <f t="shared" si="442"/>
        <v>62.983539094650212</v>
      </c>
      <c r="K2165" s="1027">
        <f t="shared" si="445"/>
        <v>4867</v>
      </c>
      <c r="L2165" s="1027">
        <f t="shared" si="446"/>
        <v>3074</v>
      </c>
      <c r="M2165" s="1187">
        <f t="shared" si="443"/>
        <v>63.160057530306148</v>
      </c>
    </row>
    <row r="2166" spans="1:13" ht="15">
      <c r="A2166" s="510"/>
      <c r="C2166" s="939" t="s">
        <v>1894</v>
      </c>
      <c r="D2166" s="963" t="s">
        <v>5296</v>
      </c>
      <c r="E2166" s="1030">
        <v>1</v>
      </c>
      <c r="F2166" s="1030">
        <v>2</v>
      </c>
      <c r="G2166" s="1182">
        <f t="shared" si="441"/>
        <v>200</v>
      </c>
      <c r="H2166" s="1030">
        <v>690</v>
      </c>
      <c r="I2166" s="1030">
        <v>523</v>
      </c>
      <c r="J2166" s="1182">
        <f t="shared" si="442"/>
        <v>75.79710144927536</v>
      </c>
      <c r="K2166" s="1027">
        <f t="shared" si="445"/>
        <v>691</v>
      </c>
      <c r="L2166" s="1027">
        <f t="shared" si="446"/>
        <v>525</v>
      </c>
      <c r="M2166" s="1187">
        <f t="shared" si="443"/>
        <v>75.976845151953682</v>
      </c>
    </row>
    <row r="2167" spans="1:13" ht="15">
      <c r="A2167" s="510"/>
      <c r="C2167" s="939" t="s">
        <v>1879</v>
      </c>
      <c r="D2167" s="88" t="s">
        <v>3879</v>
      </c>
      <c r="E2167" s="1030">
        <v>29</v>
      </c>
      <c r="F2167" s="1030">
        <v>25</v>
      </c>
      <c r="G2167" s="1182">
        <f t="shared" si="441"/>
        <v>86.206896551724128</v>
      </c>
      <c r="H2167" s="1067">
        <v>1141</v>
      </c>
      <c r="I2167" s="1067">
        <v>601</v>
      </c>
      <c r="J2167" s="1182">
        <f t="shared" si="442"/>
        <v>52.67309377738826</v>
      </c>
      <c r="K2167" s="1027">
        <f t="shared" si="445"/>
        <v>1170</v>
      </c>
      <c r="L2167" s="1027">
        <f t="shared" si="446"/>
        <v>626</v>
      </c>
      <c r="M2167" s="1187">
        <f t="shared" si="443"/>
        <v>53.504273504273506</v>
      </c>
    </row>
    <row r="2168" spans="1:13" ht="15">
      <c r="A2168" s="510"/>
      <c r="C2168" s="939" t="s">
        <v>1880</v>
      </c>
      <c r="D2168" s="88" t="s">
        <v>3880</v>
      </c>
      <c r="E2168" s="1030">
        <v>6</v>
      </c>
      <c r="F2168" s="1030">
        <v>5</v>
      </c>
      <c r="G2168" s="1182">
        <f t="shared" si="441"/>
        <v>83.333333333333343</v>
      </c>
      <c r="H2168" s="1067">
        <v>504</v>
      </c>
      <c r="I2168" s="1067">
        <v>314</v>
      </c>
      <c r="J2168" s="1182">
        <f t="shared" si="442"/>
        <v>62.301587301587304</v>
      </c>
      <c r="K2168" s="1027">
        <f t="shared" si="445"/>
        <v>510</v>
      </c>
      <c r="L2168" s="1027">
        <f t="shared" si="446"/>
        <v>319</v>
      </c>
      <c r="M2168" s="1187">
        <f t="shared" si="443"/>
        <v>62.549019607843135</v>
      </c>
    </row>
    <row r="2169" spans="1:13" ht="15">
      <c r="A2169" s="510"/>
      <c r="C2169" s="939" t="s">
        <v>2043</v>
      </c>
      <c r="D2169" s="963" t="s">
        <v>4047</v>
      </c>
      <c r="E2169" s="1030"/>
      <c r="F2169" s="1030"/>
      <c r="G2169" s="1182" t="e">
        <f t="shared" si="441"/>
        <v>#DIV/0!</v>
      </c>
      <c r="H2169" s="1067">
        <v>209</v>
      </c>
      <c r="I2169" s="1067">
        <v>168</v>
      </c>
      <c r="J2169" s="1182">
        <f t="shared" si="442"/>
        <v>80.382775119617222</v>
      </c>
      <c r="K2169" s="1027">
        <f t="shared" si="445"/>
        <v>209</v>
      </c>
      <c r="L2169" s="1027">
        <f t="shared" si="446"/>
        <v>168</v>
      </c>
      <c r="M2169" s="1187">
        <f t="shared" si="443"/>
        <v>80.382775119617222</v>
      </c>
    </row>
    <row r="2170" spans="1:13" ht="15">
      <c r="A2170" s="510"/>
      <c r="C2170" s="939" t="s">
        <v>1942</v>
      </c>
      <c r="D2170" s="88" t="s">
        <v>3937</v>
      </c>
      <c r="E2170" s="1030">
        <v>1</v>
      </c>
      <c r="F2170" s="1030"/>
      <c r="G2170" s="1182">
        <f t="shared" si="441"/>
        <v>0</v>
      </c>
      <c r="H2170" s="1067">
        <v>185</v>
      </c>
      <c r="I2170" s="1067">
        <v>75</v>
      </c>
      <c r="J2170" s="1182">
        <f t="shared" si="442"/>
        <v>40.54054054054054</v>
      </c>
      <c r="K2170" s="1027">
        <f t="shared" si="445"/>
        <v>186</v>
      </c>
      <c r="L2170" s="1027">
        <f t="shared" si="446"/>
        <v>75</v>
      </c>
      <c r="M2170" s="1187">
        <f t="shared" si="443"/>
        <v>40.322580645161288</v>
      </c>
    </row>
    <row r="2171" spans="1:13" ht="15">
      <c r="A2171" s="510"/>
      <c r="C2171" s="939" t="s">
        <v>1859</v>
      </c>
      <c r="D2171" s="88" t="s">
        <v>3859</v>
      </c>
      <c r="E2171" s="1030"/>
      <c r="F2171" s="1030"/>
      <c r="G2171" s="1182" t="e">
        <f t="shared" si="441"/>
        <v>#DIV/0!</v>
      </c>
      <c r="H2171" s="1067">
        <v>57</v>
      </c>
      <c r="I2171" s="1067">
        <v>15</v>
      </c>
      <c r="J2171" s="1182">
        <f t="shared" si="442"/>
        <v>26.315789473684209</v>
      </c>
      <c r="K2171" s="1027">
        <f t="shared" si="445"/>
        <v>57</v>
      </c>
      <c r="L2171" s="1027">
        <f t="shared" si="446"/>
        <v>15</v>
      </c>
      <c r="M2171" s="1187">
        <f t="shared" si="443"/>
        <v>26.315789473684209</v>
      </c>
    </row>
    <row r="2172" spans="1:13" ht="15">
      <c r="A2172" s="510"/>
      <c r="C2172" s="939" t="s">
        <v>1971</v>
      </c>
      <c r="D2172" s="945" t="s">
        <v>3967</v>
      </c>
      <c r="E2172" s="1030"/>
      <c r="F2172" s="1030"/>
      <c r="G2172" s="1182" t="e">
        <f t="shared" si="441"/>
        <v>#DIV/0!</v>
      </c>
      <c r="H2172" s="1067"/>
      <c r="I2172" s="1067"/>
      <c r="J2172" s="1182" t="e">
        <f t="shared" si="442"/>
        <v>#DIV/0!</v>
      </c>
      <c r="K2172" s="1027">
        <f t="shared" si="445"/>
        <v>0</v>
      </c>
      <c r="L2172" s="1027">
        <f t="shared" si="446"/>
        <v>0</v>
      </c>
      <c r="M2172" s="1187" t="e">
        <f t="shared" si="443"/>
        <v>#DIV/0!</v>
      </c>
    </row>
    <row r="2173" spans="1:13" ht="15">
      <c r="A2173" s="510"/>
      <c r="C2173" s="939" t="s">
        <v>1972</v>
      </c>
      <c r="D2173" s="945" t="s">
        <v>3968</v>
      </c>
      <c r="E2173" s="1030"/>
      <c r="F2173" s="1030"/>
      <c r="G2173" s="1182" t="e">
        <f t="shared" si="441"/>
        <v>#DIV/0!</v>
      </c>
      <c r="H2173" s="1067">
        <v>3</v>
      </c>
      <c r="I2173" s="1067"/>
      <c r="J2173" s="1182">
        <f t="shared" si="442"/>
        <v>0</v>
      </c>
      <c r="K2173" s="1027">
        <f t="shared" si="445"/>
        <v>3</v>
      </c>
      <c r="L2173" s="1027">
        <f t="shared" si="446"/>
        <v>0</v>
      </c>
      <c r="M2173" s="1187">
        <f t="shared" si="443"/>
        <v>0</v>
      </c>
    </row>
    <row r="2174" spans="1:13" ht="15">
      <c r="A2174" s="510"/>
      <c r="C2174" s="939" t="s">
        <v>1770</v>
      </c>
      <c r="D2174" s="956" t="s">
        <v>3747</v>
      </c>
      <c r="E2174" s="1030"/>
      <c r="F2174" s="1030"/>
      <c r="G2174" s="1182" t="e">
        <f t="shared" si="441"/>
        <v>#DIV/0!</v>
      </c>
      <c r="H2174" s="1067">
        <v>13</v>
      </c>
      <c r="I2174" s="1067">
        <v>5</v>
      </c>
      <c r="J2174" s="1182">
        <f t="shared" si="442"/>
        <v>38.461538461538467</v>
      </c>
      <c r="K2174" s="1027">
        <f t="shared" si="445"/>
        <v>13</v>
      </c>
      <c r="L2174" s="1027">
        <f t="shared" si="446"/>
        <v>5</v>
      </c>
      <c r="M2174" s="1187">
        <f t="shared" si="443"/>
        <v>38.461538461538467</v>
      </c>
    </row>
    <row r="2175" spans="1:13" ht="15">
      <c r="A2175" s="510"/>
      <c r="C2175" s="939" t="s">
        <v>1772</v>
      </c>
      <c r="D2175" s="956" t="s">
        <v>3748</v>
      </c>
      <c r="E2175" s="1030"/>
      <c r="F2175" s="1030"/>
      <c r="G2175" s="1182" t="e">
        <f t="shared" si="441"/>
        <v>#DIV/0!</v>
      </c>
      <c r="H2175" s="1067">
        <v>24</v>
      </c>
      <c r="I2175" s="1067">
        <v>22</v>
      </c>
      <c r="J2175" s="1182">
        <f t="shared" si="442"/>
        <v>91.666666666666657</v>
      </c>
      <c r="K2175" s="1027">
        <f t="shared" si="445"/>
        <v>24</v>
      </c>
      <c r="L2175" s="1027">
        <f t="shared" si="446"/>
        <v>22</v>
      </c>
      <c r="M2175" s="1187">
        <f t="shared" si="443"/>
        <v>91.666666666666657</v>
      </c>
    </row>
    <row r="2176" spans="1:13" ht="15">
      <c r="A2176" s="510"/>
      <c r="C2176" s="939" t="s">
        <v>1929</v>
      </c>
      <c r="D2176" s="963" t="s">
        <v>3925</v>
      </c>
      <c r="E2176" s="1030"/>
      <c r="F2176" s="1030"/>
      <c r="G2176" s="1182" t="e">
        <f t="shared" si="441"/>
        <v>#DIV/0!</v>
      </c>
      <c r="H2176" s="1067">
        <v>183</v>
      </c>
      <c r="I2176" s="1067">
        <v>128</v>
      </c>
      <c r="J2176" s="1182">
        <f t="shared" si="442"/>
        <v>69.945355191256837</v>
      </c>
      <c r="K2176" s="1027">
        <f t="shared" si="445"/>
        <v>183</v>
      </c>
      <c r="L2176" s="1027">
        <f t="shared" si="446"/>
        <v>128</v>
      </c>
      <c r="M2176" s="1187">
        <f t="shared" si="443"/>
        <v>69.945355191256837</v>
      </c>
    </row>
    <row r="2177" spans="1:13" ht="15">
      <c r="A2177" s="510"/>
      <c r="C2177" s="939" t="s">
        <v>1902</v>
      </c>
      <c r="D2177" s="957" t="s">
        <v>3900</v>
      </c>
      <c r="E2177" s="1030"/>
      <c r="F2177" s="1030"/>
      <c r="G2177" s="1182" t="e">
        <f t="shared" si="441"/>
        <v>#DIV/0!</v>
      </c>
      <c r="H2177" s="1067">
        <v>19</v>
      </c>
      <c r="I2177" s="1067"/>
      <c r="J2177" s="1182">
        <f t="shared" si="442"/>
        <v>0</v>
      </c>
      <c r="K2177" s="1027">
        <f t="shared" si="445"/>
        <v>19</v>
      </c>
      <c r="L2177" s="1027">
        <f t="shared" si="446"/>
        <v>0</v>
      </c>
      <c r="M2177" s="1187">
        <f t="shared" si="443"/>
        <v>0</v>
      </c>
    </row>
    <row r="2178" spans="1:13" ht="26.25">
      <c r="A2178" s="510"/>
      <c r="C2178" s="939" t="s">
        <v>1875</v>
      </c>
      <c r="D2178" s="88" t="s">
        <v>3875</v>
      </c>
      <c r="E2178" s="1030"/>
      <c r="F2178" s="1030"/>
      <c r="G2178" s="1182" t="e">
        <f t="shared" si="441"/>
        <v>#DIV/0!</v>
      </c>
      <c r="H2178" s="1067"/>
      <c r="I2178" s="1067">
        <v>35</v>
      </c>
      <c r="J2178" s="1182" t="e">
        <f t="shared" si="442"/>
        <v>#DIV/0!</v>
      </c>
      <c r="K2178" s="1027">
        <f t="shared" si="445"/>
        <v>0</v>
      </c>
      <c r="L2178" s="1027">
        <f t="shared" si="446"/>
        <v>35</v>
      </c>
      <c r="M2178" s="1187" t="e">
        <f t="shared" si="443"/>
        <v>#DIV/0!</v>
      </c>
    </row>
    <row r="2179" spans="1:13" ht="15">
      <c r="A2179" s="510"/>
      <c r="C2179" s="939" t="s">
        <v>1892</v>
      </c>
      <c r="D2179" s="88" t="s">
        <v>3892</v>
      </c>
      <c r="E2179" s="1030"/>
      <c r="F2179" s="1030">
        <v>4</v>
      </c>
      <c r="G2179" s="1182" t="e">
        <f t="shared" si="441"/>
        <v>#DIV/0!</v>
      </c>
      <c r="H2179" s="1067">
        <v>362</v>
      </c>
      <c r="I2179" s="1067">
        <v>358</v>
      </c>
      <c r="J2179" s="1182">
        <f t="shared" si="442"/>
        <v>98.895027624309392</v>
      </c>
      <c r="K2179" s="1027">
        <f t="shared" si="445"/>
        <v>362</v>
      </c>
      <c r="L2179" s="1027">
        <f t="shared" si="446"/>
        <v>362</v>
      </c>
      <c r="M2179" s="1187">
        <f t="shared" si="443"/>
        <v>100</v>
      </c>
    </row>
    <row r="2180" spans="1:13" ht="15">
      <c r="A2180" s="510"/>
      <c r="C2180" s="939" t="s">
        <v>1773</v>
      </c>
      <c r="D2180" s="88" t="s">
        <v>3750</v>
      </c>
      <c r="E2180" s="1030"/>
      <c r="F2180" s="1030"/>
      <c r="G2180" s="1182" t="e">
        <f t="shared" si="441"/>
        <v>#DIV/0!</v>
      </c>
      <c r="H2180" s="1067">
        <v>66</v>
      </c>
      <c r="I2180" s="1067">
        <v>36</v>
      </c>
      <c r="J2180" s="1182">
        <f t="shared" si="442"/>
        <v>54.54545454545454</v>
      </c>
      <c r="K2180" s="1027">
        <f t="shared" ref="K2180:K2211" si="447">E2180+H2180</f>
        <v>66</v>
      </c>
      <c r="L2180" s="1027">
        <f t="shared" ref="L2180:L2211" si="448">F2180+I2180</f>
        <v>36</v>
      </c>
      <c r="M2180" s="1187">
        <f t="shared" si="443"/>
        <v>54.54545454545454</v>
      </c>
    </row>
    <row r="2181" spans="1:13" ht="15">
      <c r="A2181" s="510"/>
      <c r="C2181" s="939" t="s">
        <v>1895</v>
      </c>
      <c r="D2181" s="88" t="s">
        <v>5332</v>
      </c>
      <c r="E2181" s="1030"/>
      <c r="F2181" s="1030"/>
      <c r="G2181" s="1182" t="e">
        <f t="shared" si="441"/>
        <v>#DIV/0!</v>
      </c>
      <c r="H2181" s="1067">
        <v>7</v>
      </c>
      <c r="I2181" s="1067">
        <v>2</v>
      </c>
      <c r="J2181" s="1182">
        <f t="shared" si="442"/>
        <v>28.571428571428569</v>
      </c>
      <c r="K2181" s="1027">
        <f t="shared" si="447"/>
        <v>7</v>
      </c>
      <c r="L2181" s="1027">
        <f t="shared" si="448"/>
        <v>2</v>
      </c>
      <c r="M2181" s="1187">
        <f t="shared" si="443"/>
        <v>28.571428571428569</v>
      </c>
    </row>
    <row r="2182" spans="1:13" ht="15">
      <c r="A2182" s="510"/>
      <c r="C2182" s="939" t="s">
        <v>1921</v>
      </c>
      <c r="D2182" s="959" t="s">
        <v>5331</v>
      </c>
      <c r="E2182" s="1030"/>
      <c r="F2182" s="1030"/>
      <c r="G2182" s="1182" t="e">
        <f t="shared" si="441"/>
        <v>#DIV/0!</v>
      </c>
      <c r="H2182" s="1067">
        <v>560</v>
      </c>
      <c r="I2182" s="1067">
        <v>372</v>
      </c>
      <c r="J2182" s="1182">
        <f t="shared" si="442"/>
        <v>66.428571428571431</v>
      </c>
      <c r="K2182" s="1027">
        <f t="shared" si="447"/>
        <v>560</v>
      </c>
      <c r="L2182" s="1027">
        <f t="shared" si="448"/>
        <v>372</v>
      </c>
      <c r="M2182" s="1187">
        <f t="shared" si="443"/>
        <v>66.428571428571431</v>
      </c>
    </row>
    <row r="2183" spans="1:13" ht="25.5">
      <c r="A2183" s="510"/>
      <c r="C2183" s="939" t="s">
        <v>1957</v>
      </c>
      <c r="D2183" s="966" t="s">
        <v>3953</v>
      </c>
      <c r="E2183" s="1030"/>
      <c r="F2183" s="1030"/>
      <c r="G2183" s="1182" t="e">
        <f t="shared" si="441"/>
        <v>#DIV/0!</v>
      </c>
      <c r="H2183" s="1067"/>
      <c r="I2183" s="1067"/>
      <c r="J2183" s="1182" t="e">
        <f t="shared" si="442"/>
        <v>#DIV/0!</v>
      </c>
      <c r="K2183" s="1027">
        <f t="shared" si="447"/>
        <v>0</v>
      </c>
      <c r="L2183" s="1027">
        <f t="shared" si="448"/>
        <v>0</v>
      </c>
      <c r="M2183" s="1187" t="e">
        <f t="shared" si="443"/>
        <v>#DIV/0!</v>
      </c>
    </row>
    <row r="2184" spans="1:13" ht="15">
      <c r="A2184" s="510"/>
      <c r="C2184" s="939" t="s">
        <v>1958</v>
      </c>
      <c r="D2184" s="966" t="s">
        <v>3954</v>
      </c>
      <c r="E2184" s="1030"/>
      <c r="F2184" s="1030"/>
      <c r="G2184" s="1182" t="e">
        <f t="shared" si="441"/>
        <v>#DIV/0!</v>
      </c>
      <c r="H2184" s="1067">
        <v>5</v>
      </c>
      <c r="I2184" s="1067"/>
      <c r="J2184" s="1182">
        <f t="shared" si="442"/>
        <v>0</v>
      </c>
      <c r="K2184" s="1027">
        <f t="shared" si="447"/>
        <v>5</v>
      </c>
      <c r="L2184" s="1027">
        <f t="shared" si="448"/>
        <v>0</v>
      </c>
      <c r="M2184" s="1187">
        <f t="shared" si="443"/>
        <v>0</v>
      </c>
    </row>
    <row r="2185" spans="1:13" ht="26.25">
      <c r="A2185" s="510"/>
      <c r="C2185" s="939" t="s">
        <v>1767</v>
      </c>
      <c r="D2185" s="963" t="s">
        <v>3749</v>
      </c>
      <c r="E2185" s="1030"/>
      <c r="F2185" s="1030"/>
      <c r="G2185" s="1182" t="e">
        <f t="shared" si="441"/>
        <v>#DIV/0!</v>
      </c>
      <c r="H2185" s="1067">
        <v>58</v>
      </c>
      <c r="I2185" s="1067">
        <v>5</v>
      </c>
      <c r="J2185" s="1182">
        <f t="shared" si="442"/>
        <v>8.6206896551724146</v>
      </c>
      <c r="K2185" s="1027">
        <f t="shared" si="447"/>
        <v>58</v>
      </c>
      <c r="L2185" s="1027">
        <f t="shared" si="448"/>
        <v>5</v>
      </c>
      <c r="M2185" s="1187">
        <f t="shared" si="443"/>
        <v>8.6206896551724146</v>
      </c>
    </row>
    <row r="2186" spans="1:13" ht="15">
      <c r="A2186" s="510"/>
      <c r="C2186" s="939" t="s">
        <v>1915</v>
      </c>
      <c r="D2186" s="948" t="s">
        <v>3913</v>
      </c>
      <c r="E2186" s="1030"/>
      <c r="F2186" s="1030"/>
      <c r="G2186" s="1182" t="e">
        <f t="shared" si="441"/>
        <v>#DIV/0!</v>
      </c>
      <c r="H2186" s="1030"/>
      <c r="I2186" s="1030"/>
      <c r="J2186" s="1182" t="e">
        <f t="shared" si="442"/>
        <v>#DIV/0!</v>
      </c>
      <c r="K2186" s="1027">
        <f t="shared" si="447"/>
        <v>0</v>
      </c>
      <c r="L2186" s="1027">
        <f t="shared" si="448"/>
        <v>0</v>
      </c>
      <c r="M2186" s="1187" t="e">
        <f t="shared" si="443"/>
        <v>#DIV/0!</v>
      </c>
    </row>
    <row r="2187" spans="1:13" ht="15">
      <c r="A2187" s="510"/>
      <c r="C2187" s="939" t="s">
        <v>2046</v>
      </c>
      <c r="D2187" s="88" t="s">
        <v>4051</v>
      </c>
      <c r="E2187" s="1030"/>
      <c r="F2187" s="1030"/>
      <c r="G2187" s="1182" t="e">
        <f t="shared" si="441"/>
        <v>#DIV/0!</v>
      </c>
      <c r="H2187" s="1030"/>
      <c r="I2187" s="1030"/>
      <c r="J2187" s="1182" t="e">
        <f t="shared" si="442"/>
        <v>#DIV/0!</v>
      </c>
      <c r="K2187" s="1027">
        <f t="shared" si="447"/>
        <v>0</v>
      </c>
      <c r="L2187" s="1027">
        <f t="shared" si="448"/>
        <v>0</v>
      </c>
      <c r="M2187" s="1187" t="e">
        <f t="shared" si="443"/>
        <v>#DIV/0!</v>
      </c>
    </row>
    <row r="2188" spans="1:13" ht="15">
      <c r="A2188" s="510"/>
      <c r="C2188" s="939" t="s">
        <v>1945</v>
      </c>
      <c r="D2188" s="88" t="s">
        <v>3940</v>
      </c>
      <c r="E2188" s="1030"/>
      <c r="F2188" s="1030"/>
      <c r="G2188" s="1182" t="e">
        <f t="shared" si="441"/>
        <v>#DIV/0!</v>
      </c>
      <c r="H2188" s="1030"/>
      <c r="I2188" s="1030"/>
      <c r="J2188" s="1182" t="e">
        <f t="shared" si="442"/>
        <v>#DIV/0!</v>
      </c>
      <c r="K2188" s="1027">
        <f t="shared" si="447"/>
        <v>0</v>
      </c>
      <c r="L2188" s="1027">
        <f t="shared" si="448"/>
        <v>0</v>
      </c>
      <c r="M2188" s="1187" t="e">
        <f t="shared" si="443"/>
        <v>#DIV/0!</v>
      </c>
    </row>
    <row r="2189" spans="1:13" ht="15">
      <c r="A2189" s="510"/>
      <c r="C2189" s="939" t="s">
        <v>1917</v>
      </c>
      <c r="D2189" s="948" t="s">
        <v>3915</v>
      </c>
      <c r="E2189" s="1030"/>
      <c r="F2189" s="1030"/>
      <c r="G2189" s="1182" t="e">
        <f t="shared" si="441"/>
        <v>#DIV/0!</v>
      </c>
      <c r="H2189" s="1030"/>
      <c r="I2189" s="1030"/>
      <c r="J2189" s="1182" t="e">
        <f t="shared" si="442"/>
        <v>#DIV/0!</v>
      </c>
      <c r="K2189" s="1027">
        <f t="shared" si="447"/>
        <v>0</v>
      </c>
      <c r="L2189" s="1027">
        <f t="shared" si="448"/>
        <v>0</v>
      </c>
      <c r="M2189" s="1187" t="e">
        <f t="shared" si="443"/>
        <v>#DIV/0!</v>
      </c>
    </row>
    <row r="2190" spans="1:13" ht="15">
      <c r="A2190" s="510"/>
      <c r="C2190" s="939" t="s">
        <v>1918</v>
      </c>
      <c r="D2190" s="948" t="s">
        <v>3916</v>
      </c>
      <c r="E2190" s="1030"/>
      <c r="F2190" s="1030"/>
      <c r="G2190" s="1182" t="e">
        <f t="shared" si="441"/>
        <v>#DIV/0!</v>
      </c>
      <c r="H2190" s="1030"/>
      <c r="I2190" s="1030"/>
      <c r="J2190" s="1182" t="e">
        <f t="shared" si="442"/>
        <v>#DIV/0!</v>
      </c>
      <c r="K2190" s="1027">
        <f t="shared" si="447"/>
        <v>0</v>
      </c>
      <c r="L2190" s="1027">
        <f t="shared" si="448"/>
        <v>0</v>
      </c>
      <c r="M2190" s="1187" t="e">
        <f t="shared" si="443"/>
        <v>#DIV/0!</v>
      </c>
    </row>
    <row r="2191" spans="1:13" ht="15">
      <c r="A2191" s="510"/>
      <c r="C2191" s="939" t="s">
        <v>1932</v>
      </c>
      <c r="D2191" s="1036" t="s">
        <v>3928</v>
      </c>
      <c r="E2191" s="1030"/>
      <c r="F2191" s="1030"/>
      <c r="G2191" s="1182" t="e">
        <f t="shared" si="441"/>
        <v>#DIV/0!</v>
      </c>
      <c r="H2191" s="1030"/>
      <c r="I2191" s="1030"/>
      <c r="J2191" s="1182" t="e">
        <f t="shared" si="442"/>
        <v>#DIV/0!</v>
      </c>
      <c r="K2191" s="1027">
        <f t="shared" si="447"/>
        <v>0</v>
      </c>
      <c r="L2191" s="1027">
        <f t="shared" si="448"/>
        <v>0</v>
      </c>
      <c r="M2191" s="1187" t="e">
        <f t="shared" si="443"/>
        <v>#DIV/0!</v>
      </c>
    </row>
    <row r="2192" spans="1:13" ht="15">
      <c r="A2192" s="510"/>
      <c r="C2192" s="939" t="s">
        <v>1931</v>
      </c>
      <c r="D2192" s="945" t="s">
        <v>3927</v>
      </c>
      <c r="E2192" s="1030"/>
      <c r="F2192" s="1030"/>
      <c r="G2192" s="1182" t="e">
        <f t="shared" si="441"/>
        <v>#DIV/0!</v>
      </c>
      <c r="H2192" s="1030"/>
      <c r="I2192" s="1030"/>
      <c r="J2192" s="1182" t="e">
        <f t="shared" si="442"/>
        <v>#DIV/0!</v>
      </c>
      <c r="K2192" s="1027">
        <f t="shared" si="447"/>
        <v>0</v>
      </c>
      <c r="L2192" s="1027">
        <f t="shared" si="448"/>
        <v>0</v>
      </c>
      <c r="M2192" s="1187" t="e">
        <f t="shared" si="443"/>
        <v>#DIV/0!</v>
      </c>
    </row>
    <row r="2193" spans="1:13" ht="15">
      <c r="A2193" s="510"/>
      <c r="C2193" s="961" t="s">
        <v>2697</v>
      </c>
      <c r="D2193" s="1038" t="s">
        <v>4677</v>
      </c>
      <c r="E2193" s="1065"/>
      <c r="F2193" s="1065">
        <v>1</v>
      </c>
      <c r="G2193" s="1182" t="e">
        <f t="shared" si="441"/>
        <v>#DIV/0!</v>
      </c>
      <c r="H2193" s="1063"/>
      <c r="I2193" s="1063"/>
      <c r="J2193" s="1182" t="e">
        <f t="shared" si="442"/>
        <v>#DIV/0!</v>
      </c>
      <c r="K2193" s="1027">
        <f t="shared" si="447"/>
        <v>0</v>
      </c>
      <c r="L2193" s="1027">
        <f t="shared" si="448"/>
        <v>1</v>
      </c>
      <c r="M2193" s="1187" t="e">
        <f t="shared" si="443"/>
        <v>#DIV/0!</v>
      </c>
    </row>
    <row r="2194" spans="1:13" ht="15">
      <c r="A2194" s="510"/>
      <c r="C2194" s="961" t="s">
        <v>1919</v>
      </c>
      <c r="D2194" s="940" t="s">
        <v>3917</v>
      </c>
      <c r="E2194" s="1065"/>
      <c r="F2194" s="1065"/>
      <c r="G2194" s="1182" t="e">
        <f t="shared" si="441"/>
        <v>#DIV/0!</v>
      </c>
      <c r="H2194" s="1063"/>
      <c r="I2194" s="1063"/>
      <c r="J2194" s="1182" t="e">
        <f t="shared" si="442"/>
        <v>#DIV/0!</v>
      </c>
      <c r="K2194" s="1027">
        <f t="shared" si="447"/>
        <v>0</v>
      </c>
      <c r="L2194" s="1027">
        <f t="shared" si="448"/>
        <v>0</v>
      </c>
      <c r="M2194" s="1187" t="e">
        <f t="shared" si="443"/>
        <v>#DIV/0!</v>
      </c>
    </row>
    <row r="2195" spans="1:13" ht="15">
      <c r="A2195" s="510"/>
      <c r="C2195" s="961" t="s">
        <v>1928</v>
      </c>
      <c r="D2195" s="948" t="s">
        <v>3924</v>
      </c>
      <c r="E2195" s="1065">
        <v>1</v>
      </c>
      <c r="F2195" s="1065">
        <v>2</v>
      </c>
      <c r="G2195" s="1182">
        <f t="shared" si="441"/>
        <v>200</v>
      </c>
      <c r="H2195" s="1063">
        <v>162</v>
      </c>
      <c r="I2195" s="1063">
        <v>148</v>
      </c>
      <c r="J2195" s="1182">
        <f t="shared" si="442"/>
        <v>91.358024691358025</v>
      </c>
      <c r="K2195" s="1027">
        <f t="shared" si="447"/>
        <v>163</v>
      </c>
      <c r="L2195" s="1027">
        <f t="shared" si="448"/>
        <v>150</v>
      </c>
      <c r="M2195" s="1187">
        <f t="shared" si="443"/>
        <v>92.024539877300612</v>
      </c>
    </row>
    <row r="2196" spans="1:13" ht="15">
      <c r="A2196" s="510"/>
      <c r="C2196" s="961" t="s">
        <v>1776</v>
      </c>
      <c r="D2196" s="940" t="s">
        <v>3758</v>
      </c>
      <c r="E2196" s="1065"/>
      <c r="F2196" s="1065"/>
      <c r="G2196" s="1182" t="e">
        <f t="shared" si="441"/>
        <v>#DIV/0!</v>
      </c>
      <c r="H2196" s="1063"/>
      <c r="I2196" s="1063">
        <v>4</v>
      </c>
      <c r="J2196" s="1182" t="e">
        <f t="shared" si="442"/>
        <v>#DIV/0!</v>
      </c>
      <c r="K2196" s="1027">
        <f t="shared" si="447"/>
        <v>0</v>
      </c>
      <c r="L2196" s="1027">
        <f t="shared" si="448"/>
        <v>4</v>
      </c>
      <c r="M2196" s="1187" t="e">
        <f t="shared" si="443"/>
        <v>#DIV/0!</v>
      </c>
    </row>
    <row r="2197" spans="1:13" ht="15">
      <c r="A2197" s="510"/>
      <c r="C2197" s="961" t="s">
        <v>2388</v>
      </c>
      <c r="D2197" s="963" t="s">
        <v>4387</v>
      </c>
      <c r="E2197" s="1065"/>
      <c r="F2197" s="1065"/>
      <c r="G2197" s="1182" t="e">
        <f t="shared" si="441"/>
        <v>#DIV/0!</v>
      </c>
      <c r="H2197" s="1063"/>
      <c r="I2197" s="1063"/>
      <c r="J2197" s="1182" t="e">
        <f t="shared" si="442"/>
        <v>#DIV/0!</v>
      </c>
      <c r="K2197" s="1027">
        <f t="shared" si="447"/>
        <v>0</v>
      </c>
      <c r="L2197" s="1027">
        <f t="shared" si="448"/>
        <v>0</v>
      </c>
      <c r="M2197" s="1187" t="e">
        <f t="shared" si="443"/>
        <v>#DIV/0!</v>
      </c>
    </row>
    <row r="2198" spans="1:13" ht="15">
      <c r="A2198" s="510"/>
      <c r="C2198" s="961" t="s">
        <v>1768</v>
      </c>
      <c r="D2198" s="940" t="s">
        <v>3759</v>
      </c>
      <c r="E2198" s="1065"/>
      <c r="F2198" s="1065"/>
      <c r="G2198" s="1182" t="e">
        <f t="shared" si="441"/>
        <v>#DIV/0!</v>
      </c>
      <c r="H2198" s="1063"/>
      <c r="I2198" s="1063"/>
      <c r="J2198" s="1182" t="e">
        <f t="shared" si="442"/>
        <v>#DIV/0!</v>
      </c>
      <c r="K2198" s="1027">
        <f t="shared" si="447"/>
        <v>0</v>
      </c>
      <c r="L2198" s="1027">
        <f t="shared" si="448"/>
        <v>0</v>
      </c>
      <c r="M2198" s="1187" t="e">
        <f t="shared" si="443"/>
        <v>#DIV/0!</v>
      </c>
    </row>
    <row r="2199" spans="1:13" ht="15">
      <c r="A2199" s="510"/>
      <c r="C2199" s="961" t="s">
        <v>1765</v>
      </c>
      <c r="D2199" s="938" t="s">
        <v>3754</v>
      </c>
      <c r="E2199" s="1065"/>
      <c r="F2199" s="1065"/>
      <c r="G2199" s="1182" t="e">
        <f t="shared" si="441"/>
        <v>#DIV/0!</v>
      </c>
      <c r="H2199" s="1063">
        <v>500</v>
      </c>
      <c r="I2199" s="1063"/>
      <c r="J2199" s="1182">
        <f t="shared" si="442"/>
        <v>0</v>
      </c>
      <c r="K2199" s="1027">
        <f t="shared" si="447"/>
        <v>500</v>
      </c>
      <c r="L2199" s="1027">
        <f t="shared" si="448"/>
        <v>0</v>
      </c>
      <c r="M2199" s="1187">
        <f t="shared" si="443"/>
        <v>0</v>
      </c>
    </row>
    <row r="2200" spans="1:13" ht="15">
      <c r="A2200" s="510"/>
      <c r="C2200" s="961" t="s">
        <v>1959</v>
      </c>
      <c r="D2200" s="945" t="s">
        <v>3955</v>
      </c>
      <c r="E2200" s="1065">
        <v>3</v>
      </c>
      <c r="F2200" s="1065">
        <v>1</v>
      </c>
      <c r="G2200" s="1182">
        <f t="shared" si="441"/>
        <v>33.333333333333329</v>
      </c>
      <c r="H2200" s="1063">
        <v>72</v>
      </c>
      <c r="I2200" s="1063">
        <v>52</v>
      </c>
      <c r="J2200" s="1182">
        <f t="shared" si="442"/>
        <v>72.222222222222214</v>
      </c>
      <c r="K2200" s="1027">
        <f t="shared" si="447"/>
        <v>75</v>
      </c>
      <c r="L2200" s="1027">
        <f t="shared" si="448"/>
        <v>53</v>
      </c>
      <c r="M2200" s="1187">
        <f t="shared" si="443"/>
        <v>70.666666666666671</v>
      </c>
    </row>
    <row r="2201" spans="1:13" ht="26.25">
      <c r="A2201" s="510"/>
      <c r="C2201" s="961" t="s">
        <v>1769</v>
      </c>
      <c r="D2201" s="938" t="s">
        <v>3752</v>
      </c>
      <c r="E2201" s="1065"/>
      <c r="F2201" s="1065"/>
      <c r="G2201" s="1182" t="e">
        <f t="shared" si="441"/>
        <v>#DIV/0!</v>
      </c>
      <c r="H2201" s="1063"/>
      <c r="I2201" s="1063"/>
      <c r="J2201" s="1182" t="e">
        <f t="shared" si="442"/>
        <v>#DIV/0!</v>
      </c>
      <c r="K2201" s="1027">
        <f t="shared" si="447"/>
        <v>0</v>
      </c>
      <c r="L2201" s="1027">
        <f t="shared" si="448"/>
        <v>0</v>
      </c>
      <c r="M2201" s="1187" t="e">
        <f t="shared" si="443"/>
        <v>#DIV/0!</v>
      </c>
    </row>
    <row r="2202" spans="1:13" ht="15">
      <c r="A2202" s="510"/>
      <c r="C2202" s="961" t="s">
        <v>2698</v>
      </c>
      <c r="D2202" s="947" t="s">
        <v>4678</v>
      </c>
      <c r="E2202" s="1065"/>
      <c r="F2202" s="1065"/>
      <c r="G2202" s="1182" t="e">
        <f t="shared" si="441"/>
        <v>#DIV/0!</v>
      </c>
      <c r="H2202" s="1063"/>
      <c r="I2202" s="1063"/>
      <c r="J2202" s="1182" t="e">
        <f t="shared" si="442"/>
        <v>#DIV/0!</v>
      </c>
      <c r="K2202" s="1027">
        <f t="shared" si="447"/>
        <v>0</v>
      </c>
      <c r="L2202" s="1027">
        <f t="shared" si="448"/>
        <v>0</v>
      </c>
      <c r="M2202" s="1187" t="e">
        <f t="shared" si="443"/>
        <v>#DIV/0!</v>
      </c>
    </row>
    <row r="2203" spans="1:13" ht="15">
      <c r="A2203" s="510"/>
      <c r="C2203" s="961" t="s">
        <v>2699</v>
      </c>
      <c r="D2203" s="947" t="s">
        <v>4679</v>
      </c>
      <c r="E2203" s="1065">
        <v>4</v>
      </c>
      <c r="F2203" s="1065">
        <v>8</v>
      </c>
      <c r="G2203" s="1182">
        <f t="shared" si="441"/>
        <v>200</v>
      </c>
      <c r="H2203" s="1063">
        <v>1</v>
      </c>
      <c r="I2203" s="1063">
        <v>1</v>
      </c>
      <c r="J2203" s="1182">
        <f t="shared" si="442"/>
        <v>100</v>
      </c>
      <c r="K2203" s="1027">
        <f t="shared" si="447"/>
        <v>5</v>
      </c>
      <c r="L2203" s="1027">
        <f t="shared" si="448"/>
        <v>9</v>
      </c>
      <c r="M2203" s="1187">
        <f t="shared" si="443"/>
        <v>180</v>
      </c>
    </row>
    <row r="2204" spans="1:13" ht="26.25">
      <c r="A2204" s="510"/>
      <c r="C2204" s="961" t="s">
        <v>2599</v>
      </c>
      <c r="D2204" s="88" t="s">
        <v>4582</v>
      </c>
      <c r="E2204" s="1065">
        <v>18</v>
      </c>
      <c r="F2204" s="1065">
        <v>8</v>
      </c>
      <c r="G2204" s="1182">
        <f t="shared" si="441"/>
        <v>44.444444444444443</v>
      </c>
      <c r="H2204" s="1063">
        <v>1</v>
      </c>
      <c r="I2204" s="1063">
        <v>2</v>
      </c>
      <c r="J2204" s="1182">
        <f t="shared" si="442"/>
        <v>200</v>
      </c>
      <c r="K2204" s="1027">
        <f t="shared" si="447"/>
        <v>19</v>
      </c>
      <c r="L2204" s="1027">
        <f t="shared" si="448"/>
        <v>10</v>
      </c>
      <c r="M2204" s="1187">
        <f t="shared" si="443"/>
        <v>52.631578947368418</v>
      </c>
    </row>
    <row r="2205" spans="1:13" ht="26.25">
      <c r="A2205" s="510"/>
      <c r="C2205" s="961" t="s">
        <v>1876</v>
      </c>
      <c r="D2205" s="88" t="s">
        <v>3876</v>
      </c>
      <c r="E2205" s="1065"/>
      <c r="F2205" s="1065"/>
      <c r="G2205" s="1182" t="e">
        <f t="shared" si="441"/>
        <v>#DIV/0!</v>
      </c>
      <c r="H2205" s="1063">
        <v>64</v>
      </c>
      <c r="I2205" s="1063"/>
      <c r="J2205" s="1182">
        <f t="shared" si="442"/>
        <v>0</v>
      </c>
      <c r="K2205" s="1027">
        <f t="shared" si="447"/>
        <v>64</v>
      </c>
      <c r="L2205" s="1027">
        <f t="shared" si="448"/>
        <v>0</v>
      </c>
      <c r="M2205" s="1187">
        <f t="shared" si="443"/>
        <v>0</v>
      </c>
    </row>
    <row r="2206" spans="1:13" ht="15">
      <c r="A2206" s="510"/>
      <c r="C2206" s="961">
        <v>600349</v>
      </c>
      <c r="D2206" s="88" t="s">
        <v>3898</v>
      </c>
      <c r="E2206" s="1065"/>
      <c r="F2206" s="1065"/>
      <c r="G2206" s="1182" t="e">
        <f t="shared" si="441"/>
        <v>#DIV/0!</v>
      </c>
      <c r="H2206" s="1063">
        <v>609</v>
      </c>
      <c r="I2206" s="1063">
        <v>432</v>
      </c>
      <c r="J2206" s="1182">
        <f t="shared" si="442"/>
        <v>70.935960591133011</v>
      </c>
      <c r="K2206" s="1027">
        <f t="shared" si="447"/>
        <v>609</v>
      </c>
      <c r="L2206" s="1027">
        <f t="shared" si="448"/>
        <v>432</v>
      </c>
      <c r="M2206" s="1187">
        <f t="shared" si="443"/>
        <v>70.935960591133011</v>
      </c>
    </row>
    <row r="2207" spans="1:13" ht="15">
      <c r="A2207" s="510"/>
      <c r="C2207" s="961" t="s">
        <v>1950</v>
      </c>
      <c r="D2207" s="88" t="s">
        <v>3944</v>
      </c>
      <c r="E2207" s="1065"/>
      <c r="F2207" s="1065"/>
      <c r="G2207" s="1182" t="e">
        <f t="shared" si="441"/>
        <v>#DIV/0!</v>
      </c>
      <c r="H2207" s="1063">
        <v>111</v>
      </c>
      <c r="I2207" s="1063">
        <v>90</v>
      </c>
      <c r="J2207" s="1182">
        <f t="shared" si="442"/>
        <v>81.081081081081081</v>
      </c>
      <c r="K2207" s="1027">
        <f t="shared" si="447"/>
        <v>111</v>
      </c>
      <c r="L2207" s="1027">
        <f t="shared" si="448"/>
        <v>90</v>
      </c>
      <c r="M2207" s="1187">
        <f t="shared" si="443"/>
        <v>81.081081081081081</v>
      </c>
    </row>
    <row r="2208" spans="1:13" ht="15">
      <c r="A2208" s="510"/>
      <c r="C2208" s="961" t="s">
        <v>2060</v>
      </c>
      <c r="D2208" s="945" t="s">
        <v>4065</v>
      </c>
      <c r="E2208" s="1065"/>
      <c r="F2208" s="1065"/>
      <c r="G2208" s="1182" t="e">
        <f t="shared" si="441"/>
        <v>#DIV/0!</v>
      </c>
      <c r="H2208" s="1063">
        <v>15</v>
      </c>
      <c r="I2208" s="1063">
        <v>13</v>
      </c>
      <c r="J2208" s="1182">
        <f t="shared" si="442"/>
        <v>86.666666666666671</v>
      </c>
      <c r="K2208" s="1027">
        <f t="shared" si="447"/>
        <v>15</v>
      </c>
      <c r="L2208" s="1027">
        <f t="shared" si="448"/>
        <v>13</v>
      </c>
      <c r="M2208" s="1187">
        <f t="shared" si="443"/>
        <v>86.666666666666671</v>
      </c>
    </row>
    <row r="2209" spans="1:13" ht="15">
      <c r="A2209" s="510"/>
      <c r="C2209" s="961" t="s">
        <v>1886</v>
      </c>
      <c r="D2209" s="88" t="s">
        <v>3886</v>
      </c>
      <c r="E2209" s="1065"/>
      <c r="F2209" s="1065"/>
      <c r="G2209" s="1182" t="e">
        <f t="shared" ref="G2209:G2228" si="449">SUM(F2209/E2209*100)</f>
        <v>#DIV/0!</v>
      </c>
      <c r="H2209" s="1063">
        <v>33</v>
      </c>
      <c r="I2209" s="1063">
        <v>13</v>
      </c>
      <c r="J2209" s="1182">
        <f t="shared" ref="J2209:J2228" si="450">SUM(I2209/H2209*100)</f>
        <v>39.393939393939391</v>
      </c>
      <c r="K2209" s="1027">
        <f t="shared" si="447"/>
        <v>33</v>
      </c>
      <c r="L2209" s="1027">
        <f t="shared" si="448"/>
        <v>13</v>
      </c>
      <c r="M2209" s="1187">
        <f t="shared" ref="M2209:M2228" si="451">SUM(L2209/K2209*100)</f>
        <v>39.393939393939391</v>
      </c>
    </row>
    <row r="2210" spans="1:13" ht="15">
      <c r="A2210" s="510"/>
      <c r="C2210" s="961" t="s">
        <v>1976</v>
      </c>
      <c r="D2210" s="945" t="s">
        <v>3972</v>
      </c>
      <c r="E2210" s="1065"/>
      <c r="F2210" s="1065"/>
      <c r="G2210" s="1182" t="e">
        <f t="shared" si="449"/>
        <v>#DIV/0!</v>
      </c>
      <c r="H2210" s="1063">
        <v>150</v>
      </c>
      <c r="I2210" s="1063">
        <v>79</v>
      </c>
      <c r="J2210" s="1182">
        <f t="shared" si="450"/>
        <v>52.666666666666664</v>
      </c>
      <c r="K2210" s="1027">
        <f t="shared" si="447"/>
        <v>150</v>
      </c>
      <c r="L2210" s="1027">
        <f t="shared" si="448"/>
        <v>79</v>
      </c>
      <c r="M2210" s="1187">
        <f t="shared" si="451"/>
        <v>52.666666666666664</v>
      </c>
    </row>
    <row r="2211" spans="1:13" ht="25.5">
      <c r="A2211" s="510"/>
      <c r="C2211" s="961" t="s">
        <v>1974</v>
      </c>
      <c r="D2211" s="945" t="s">
        <v>3970</v>
      </c>
      <c r="E2211" s="1065"/>
      <c r="F2211" s="1065"/>
      <c r="G2211" s="1182" t="e">
        <f t="shared" si="449"/>
        <v>#DIV/0!</v>
      </c>
      <c r="H2211" s="1063">
        <v>1</v>
      </c>
      <c r="I2211" s="1063">
        <v>1</v>
      </c>
      <c r="J2211" s="1182">
        <f t="shared" si="450"/>
        <v>100</v>
      </c>
      <c r="K2211" s="1027">
        <f t="shared" si="447"/>
        <v>1</v>
      </c>
      <c r="L2211" s="1027">
        <f t="shared" si="448"/>
        <v>1</v>
      </c>
      <c r="M2211" s="1187">
        <f t="shared" si="451"/>
        <v>100</v>
      </c>
    </row>
    <row r="2212" spans="1:13" ht="15">
      <c r="A2212" s="510"/>
      <c r="C2212" s="961" t="s">
        <v>1774</v>
      </c>
      <c r="D2212" s="940" t="s">
        <v>3756</v>
      </c>
      <c r="E2212" s="1065"/>
      <c r="F2212" s="1065"/>
      <c r="G2212" s="1182" t="e">
        <f t="shared" si="449"/>
        <v>#DIV/0!</v>
      </c>
      <c r="H2212" s="1063">
        <v>2</v>
      </c>
      <c r="I2212" s="1063"/>
      <c r="J2212" s="1182">
        <f t="shared" si="450"/>
        <v>0</v>
      </c>
      <c r="K2212" s="1027">
        <f t="shared" ref="K2212:K2220" si="452">E2212+H2212</f>
        <v>2</v>
      </c>
      <c r="L2212" s="1027">
        <f t="shared" ref="L2212:L2220" si="453">F2212+I2212</f>
        <v>0</v>
      </c>
      <c r="M2212" s="1187">
        <f t="shared" si="451"/>
        <v>0</v>
      </c>
    </row>
    <row r="2213" spans="1:13" ht="15">
      <c r="A2213" s="510"/>
      <c r="C2213" s="961" t="s">
        <v>2700</v>
      </c>
      <c r="D2213" s="947" t="s">
        <v>4056</v>
      </c>
      <c r="E2213" s="1065"/>
      <c r="F2213" s="1065"/>
      <c r="G2213" s="1182" t="e">
        <f t="shared" si="449"/>
        <v>#DIV/0!</v>
      </c>
      <c r="H2213" s="1063"/>
      <c r="I2213" s="1063"/>
      <c r="J2213" s="1182" t="e">
        <f t="shared" si="450"/>
        <v>#DIV/0!</v>
      </c>
      <c r="K2213" s="1027">
        <f t="shared" si="452"/>
        <v>0</v>
      </c>
      <c r="L2213" s="1027">
        <f t="shared" si="453"/>
        <v>0</v>
      </c>
      <c r="M2213" s="1187" t="e">
        <f t="shared" si="451"/>
        <v>#DIV/0!</v>
      </c>
    </row>
    <row r="2214" spans="1:13" ht="15">
      <c r="A2214" s="510"/>
      <c r="C2214" s="961" t="s">
        <v>2028</v>
      </c>
      <c r="D2214" s="88" t="s">
        <v>4024</v>
      </c>
      <c r="E2214" s="1065"/>
      <c r="F2214" s="1065"/>
      <c r="G2214" s="1182" t="e">
        <f t="shared" si="449"/>
        <v>#DIV/0!</v>
      </c>
      <c r="H2214" s="1063">
        <v>6</v>
      </c>
      <c r="I2214" s="1063"/>
      <c r="J2214" s="1182">
        <f t="shared" si="450"/>
        <v>0</v>
      </c>
      <c r="K2214" s="1027">
        <f t="shared" si="452"/>
        <v>6</v>
      </c>
      <c r="L2214" s="1027">
        <f t="shared" si="453"/>
        <v>0</v>
      </c>
      <c r="M2214" s="1187">
        <f t="shared" si="451"/>
        <v>0</v>
      </c>
    </row>
    <row r="2215" spans="1:13" ht="15">
      <c r="A2215" s="510"/>
      <c r="C2215" s="961" t="s">
        <v>2701</v>
      </c>
      <c r="D2215" s="947" t="s">
        <v>4680</v>
      </c>
      <c r="E2215" s="1065"/>
      <c r="F2215" s="1065"/>
      <c r="G2215" s="1182" t="e">
        <f t="shared" si="449"/>
        <v>#DIV/0!</v>
      </c>
      <c r="H2215" s="1063">
        <v>2</v>
      </c>
      <c r="I2215" s="1063"/>
      <c r="J2215" s="1182">
        <f t="shared" si="450"/>
        <v>0</v>
      </c>
      <c r="K2215" s="1027">
        <f t="shared" si="452"/>
        <v>2</v>
      </c>
      <c r="L2215" s="1027">
        <f t="shared" si="453"/>
        <v>0</v>
      </c>
      <c r="M2215" s="1187">
        <f t="shared" si="451"/>
        <v>0</v>
      </c>
    </row>
    <row r="2216" spans="1:13" ht="15">
      <c r="A2216" s="510"/>
      <c r="C2216" s="961" t="s">
        <v>2051</v>
      </c>
      <c r="D2216" s="947" t="s">
        <v>4056</v>
      </c>
      <c r="E2216" s="1065"/>
      <c r="F2216" s="1065"/>
      <c r="G2216" s="1182" t="e">
        <f t="shared" si="449"/>
        <v>#DIV/0!</v>
      </c>
      <c r="H2216" s="1063">
        <v>2</v>
      </c>
      <c r="I2216" s="1063">
        <v>1</v>
      </c>
      <c r="J2216" s="1182">
        <f t="shared" si="450"/>
        <v>50</v>
      </c>
      <c r="K2216" s="1027">
        <f t="shared" si="452"/>
        <v>2</v>
      </c>
      <c r="L2216" s="1027">
        <f t="shared" si="453"/>
        <v>1</v>
      </c>
      <c r="M2216" s="1187">
        <f t="shared" si="451"/>
        <v>50</v>
      </c>
    </row>
    <row r="2217" spans="1:13" ht="15">
      <c r="A2217" s="510"/>
      <c r="C2217" s="961" t="s">
        <v>2702</v>
      </c>
      <c r="D2217" s="947" t="s">
        <v>4681</v>
      </c>
      <c r="E2217" s="1065"/>
      <c r="F2217" s="1065"/>
      <c r="G2217" s="1182" t="e">
        <f t="shared" si="449"/>
        <v>#DIV/0!</v>
      </c>
      <c r="H2217" s="1063">
        <v>2</v>
      </c>
      <c r="I2217" s="1063"/>
      <c r="J2217" s="1182">
        <f t="shared" si="450"/>
        <v>0</v>
      </c>
      <c r="K2217" s="1027">
        <f t="shared" si="452"/>
        <v>2</v>
      </c>
      <c r="L2217" s="1027">
        <f t="shared" si="453"/>
        <v>0</v>
      </c>
      <c r="M2217" s="1187">
        <f t="shared" si="451"/>
        <v>0</v>
      </c>
    </row>
    <row r="2218" spans="1:13" ht="15">
      <c r="A2218" s="510"/>
      <c r="C2218" s="961">
        <v>260001</v>
      </c>
      <c r="D2218" s="947" t="s">
        <v>3951</v>
      </c>
      <c r="E2218" s="1065"/>
      <c r="F2218" s="1065"/>
      <c r="G2218" s="1182" t="e">
        <f t="shared" si="449"/>
        <v>#DIV/0!</v>
      </c>
      <c r="H2218" s="1063">
        <v>3</v>
      </c>
      <c r="I2218" s="1063"/>
      <c r="J2218" s="1182">
        <f t="shared" si="450"/>
        <v>0</v>
      </c>
      <c r="K2218" s="1027">
        <f t="shared" si="452"/>
        <v>3</v>
      </c>
      <c r="L2218" s="1027">
        <f t="shared" si="453"/>
        <v>0</v>
      </c>
      <c r="M2218" s="1187">
        <f t="shared" si="451"/>
        <v>0</v>
      </c>
    </row>
    <row r="2219" spans="1:13" ht="15">
      <c r="A2219" s="510"/>
      <c r="C2219" s="961" t="s">
        <v>2703</v>
      </c>
      <c r="D2219" s="947" t="s">
        <v>4682</v>
      </c>
      <c r="E2219" s="1065"/>
      <c r="F2219" s="1065"/>
      <c r="G2219" s="1182" t="e">
        <f t="shared" si="449"/>
        <v>#DIV/0!</v>
      </c>
      <c r="H2219" s="1063">
        <v>1</v>
      </c>
      <c r="I2219" s="1063">
        <v>3</v>
      </c>
      <c r="J2219" s="1182">
        <f t="shared" si="450"/>
        <v>300</v>
      </c>
      <c r="K2219" s="1027">
        <f t="shared" si="452"/>
        <v>1</v>
      </c>
      <c r="L2219" s="1027">
        <f t="shared" si="453"/>
        <v>3</v>
      </c>
      <c r="M2219" s="1187">
        <f t="shared" si="451"/>
        <v>300</v>
      </c>
    </row>
    <row r="2220" spans="1:13" ht="15">
      <c r="A2220" s="510"/>
      <c r="C2220" s="961" t="s">
        <v>1967</v>
      </c>
      <c r="D2220" s="945" t="s">
        <v>3963</v>
      </c>
      <c r="E2220" s="1065"/>
      <c r="F2220" s="1065"/>
      <c r="G2220" s="1182" t="e">
        <f t="shared" si="449"/>
        <v>#DIV/0!</v>
      </c>
      <c r="H2220" s="1063">
        <v>1</v>
      </c>
      <c r="I2220" s="1063">
        <v>7</v>
      </c>
      <c r="J2220" s="1182">
        <f t="shared" si="450"/>
        <v>700</v>
      </c>
      <c r="K2220" s="1027">
        <f t="shared" si="452"/>
        <v>1</v>
      </c>
      <c r="L2220" s="1027">
        <f t="shared" si="453"/>
        <v>7</v>
      </c>
      <c r="M2220" s="1187">
        <f t="shared" si="451"/>
        <v>700</v>
      </c>
    </row>
    <row r="2221" spans="1:13" ht="26.25">
      <c r="A2221" s="510"/>
      <c r="C2221" s="1015" t="s">
        <v>2090</v>
      </c>
      <c r="D2221" s="963" t="s">
        <v>4094</v>
      </c>
      <c r="E2221" s="1089"/>
      <c r="F2221" s="1089"/>
      <c r="G2221" s="1182" t="e">
        <f t="shared" si="449"/>
        <v>#DIV/0!</v>
      </c>
      <c r="H2221" s="1089"/>
      <c r="I2221" s="1089">
        <v>5</v>
      </c>
      <c r="J2221" s="1182" t="e">
        <f t="shared" si="450"/>
        <v>#DIV/0!</v>
      </c>
      <c r="K2221" s="1070">
        <f t="shared" ref="K2221:L2228" si="454">SUM(E2221,H2221)</f>
        <v>0</v>
      </c>
      <c r="L2221" s="1070">
        <f t="shared" si="454"/>
        <v>5</v>
      </c>
      <c r="M2221" s="1187" t="e">
        <f t="shared" si="451"/>
        <v>#DIV/0!</v>
      </c>
    </row>
    <row r="2222" spans="1:13" ht="15">
      <c r="A2222" s="510"/>
      <c r="C2222" s="961" t="s">
        <v>1969</v>
      </c>
      <c r="D2222" s="945" t="s">
        <v>3965</v>
      </c>
      <c r="E2222" s="1089"/>
      <c r="F2222" s="1089"/>
      <c r="G2222" s="1182" t="e">
        <f t="shared" ref="G2222:G2227" si="455">SUM(F2222/E2222*100)</f>
        <v>#DIV/0!</v>
      </c>
      <c r="H2222" s="1089"/>
      <c r="I2222" s="1089">
        <v>3</v>
      </c>
      <c r="J2222" s="1182" t="e">
        <f t="shared" ref="J2222:J2227" si="456">SUM(I2222/H2222*100)</f>
        <v>#DIV/0!</v>
      </c>
      <c r="K2222" s="1070">
        <f t="shared" si="454"/>
        <v>0</v>
      </c>
      <c r="L2222" s="1070">
        <f t="shared" si="454"/>
        <v>3</v>
      </c>
      <c r="M2222" s="1187" t="e">
        <f t="shared" ref="M2222:M2227" si="457">SUM(L2222/K2222*100)</f>
        <v>#DIV/0!</v>
      </c>
    </row>
    <row r="2223" spans="1:13" ht="15">
      <c r="A2223" s="510"/>
      <c r="C2223" s="961" t="s">
        <v>1889</v>
      </c>
      <c r="D2223" s="88" t="s">
        <v>3889</v>
      </c>
      <c r="E2223" s="1089"/>
      <c r="F2223" s="1089"/>
      <c r="G2223" s="1182" t="e">
        <f t="shared" si="455"/>
        <v>#DIV/0!</v>
      </c>
      <c r="H2223" s="1089"/>
      <c r="I2223" s="1089">
        <v>2</v>
      </c>
      <c r="J2223" s="1182" t="e">
        <f t="shared" si="456"/>
        <v>#DIV/0!</v>
      </c>
      <c r="K2223" s="1070">
        <f t="shared" si="454"/>
        <v>0</v>
      </c>
      <c r="L2223" s="1070">
        <f t="shared" si="454"/>
        <v>2</v>
      </c>
      <c r="M2223" s="1187" t="e">
        <f t="shared" si="457"/>
        <v>#DIV/0!</v>
      </c>
    </row>
    <row r="2224" spans="1:13" ht="15">
      <c r="A2224" s="510"/>
      <c r="C2224" s="961" t="s">
        <v>5475</v>
      </c>
      <c r="D2224" s="945" t="s">
        <v>4806</v>
      </c>
      <c r="E2224" s="1089"/>
      <c r="F2224" s="1089"/>
      <c r="G2224" s="1182" t="e">
        <f t="shared" si="455"/>
        <v>#DIV/0!</v>
      </c>
      <c r="H2224" s="1089"/>
      <c r="I2224" s="1089">
        <v>11</v>
      </c>
      <c r="J2224" s="1182" t="e">
        <f t="shared" si="456"/>
        <v>#DIV/0!</v>
      </c>
      <c r="K2224" s="1070">
        <f t="shared" si="454"/>
        <v>0</v>
      </c>
      <c r="L2224" s="1070">
        <f t="shared" si="454"/>
        <v>11</v>
      </c>
      <c r="M2224" s="1187" t="e">
        <f t="shared" si="457"/>
        <v>#DIV/0!</v>
      </c>
    </row>
    <row r="2225" spans="1:13" ht="15">
      <c r="A2225" s="510"/>
      <c r="C2225" s="961" t="s">
        <v>2391</v>
      </c>
      <c r="D2225" s="945" t="s">
        <v>4390</v>
      </c>
      <c r="E2225" s="1089"/>
      <c r="F2225" s="1089"/>
      <c r="G2225" s="1182" t="e">
        <f t="shared" si="455"/>
        <v>#DIV/0!</v>
      </c>
      <c r="H2225" s="1089"/>
      <c r="I2225" s="1089">
        <v>27</v>
      </c>
      <c r="J2225" s="1182" t="e">
        <f t="shared" si="456"/>
        <v>#DIV/0!</v>
      </c>
      <c r="K2225" s="1070">
        <f t="shared" si="454"/>
        <v>0</v>
      </c>
      <c r="L2225" s="1070">
        <f t="shared" si="454"/>
        <v>27</v>
      </c>
      <c r="M2225" s="1187" t="e">
        <f t="shared" si="457"/>
        <v>#DIV/0!</v>
      </c>
    </row>
    <row r="2226" spans="1:13" ht="25.5">
      <c r="A2226" s="510"/>
      <c r="C2226" s="961" t="s">
        <v>2743</v>
      </c>
      <c r="D2226" s="945" t="s">
        <v>5476</v>
      </c>
      <c r="E2226" s="1089"/>
      <c r="F2226" s="1089"/>
      <c r="G2226" s="1182" t="e">
        <f t="shared" si="455"/>
        <v>#DIV/0!</v>
      </c>
      <c r="H2226" s="1089"/>
      <c r="I2226" s="1089">
        <v>11</v>
      </c>
      <c r="J2226" s="1182" t="e">
        <f t="shared" si="456"/>
        <v>#DIV/0!</v>
      </c>
      <c r="K2226" s="1070">
        <f t="shared" si="454"/>
        <v>0</v>
      </c>
      <c r="L2226" s="1070">
        <f t="shared" si="454"/>
        <v>11</v>
      </c>
      <c r="M2226" s="1187" t="e">
        <f t="shared" si="457"/>
        <v>#DIV/0!</v>
      </c>
    </row>
    <row r="2227" spans="1:13" ht="15">
      <c r="A2227" s="510"/>
      <c r="C2227" s="961"/>
      <c r="D2227" s="945"/>
      <c r="E2227" s="1089"/>
      <c r="F2227" s="1089"/>
      <c r="G2227" s="1182" t="e">
        <f t="shared" si="455"/>
        <v>#DIV/0!</v>
      </c>
      <c r="H2227" s="1089"/>
      <c r="I2227" s="1089"/>
      <c r="J2227" s="1182" t="e">
        <f t="shared" si="456"/>
        <v>#DIV/0!</v>
      </c>
      <c r="K2227" s="1070">
        <f t="shared" si="454"/>
        <v>0</v>
      </c>
      <c r="L2227" s="1070">
        <f t="shared" si="454"/>
        <v>0</v>
      </c>
      <c r="M2227" s="1187" t="e">
        <f t="shared" si="457"/>
        <v>#DIV/0!</v>
      </c>
    </row>
    <row r="2228" spans="1:13" ht="15">
      <c r="A2228" s="510"/>
      <c r="C2228" s="961"/>
      <c r="D2228" s="945"/>
      <c r="E2228" s="1089"/>
      <c r="F2228" s="1089"/>
      <c r="G2228" s="1182" t="e">
        <f t="shared" si="449"/>
        <v>#DIV/0!</v>
      </c>
      <c r="H2228" s="1089"/>
      <c r="I2228" s="1089"/>
      <c r="J2228" s="1182" t="e">
        <f t="shared" si="450"/>
        <v>#DIV/0!</v>
      </c>
      <c r="K2228" s="1070">
        <f t="shared" si="454"/>
        <v>0</v>
      </c>
      <c r="L2228" s="1070">
        <f t="shared" si="454"/>
        <v>0</v>
      </c>
      <c r="M2228" s="1187" t="e">
        <f t="shared" si="451"/>
        <v>#DIV/0!</v>
      </c>
    </row>
    <row r="2229" spans="1:13" ht="15">
      <c r="E2229" s="1068"/>
      <c r="F2229" s="1068"/>
      <c r="G2229" s="1068"/>
      <c r="H2229" s="1068"/>
      <c r="I2229" s="1068"/>
      <c r="J2229" s="1068"/>
      <c r="K2229" s="1068"/>
      <c r="L2229" s="1068"/>
    </row>
    <row r="2230" spans="1:13" ht="15">
      <c r="A2230" s="79" t="s">
        <v>5356</v>
      </c>
      <c r="B2230" s="206" t="s">
        <v>1699</v>
      </c>
      <c r="C2230" s="926"/>
      <c r="D2230" s="927"/>
      <c r="E2230" s="1057"/>
      <c r="F2230" s="1057"/>
      <c r="G2230" s="1057"/>
      <c r="H2230" s="1057"/>
      <c r="I2230" s="1057"/>
      <c r="J2230" s="1057"/>
      <c r="K2230" s="1057"/>
      <c r="L2230" s="1057"/>
      <c r="M2230" s="206"/>
    </row>
    <row r="2231" spans="1:13" ht="14.25">
      <c r="A2231" s="79"/>
      <c r="B2231" s="177" t="s">
        <v>189</v>
      </c>
      <c r="C2231" s="179"/>
      <c r="D2231" s="78"/>
      <c r="E2231" s="1033">
        <f t="shared" ref="E2231:L2231" si="458">SUM(E2232:E2233)</f>
        <v>6359</v>
      </c>
      <c r="F2231" s="1033">
        <f t="shared" si="458"/>
        <v>4677</v>
      </c>
      <c r="G2231" s="1188">
        <f t="shared" ref="G2231:G2237" si="459">SUM(F2231/E2231*100)</f>
        <v>73.549300204434658</v>
      </c>
      <c r="H2231" s="1033">
        <f t="shared" si="458"/>
        <v>0</v>
      </c>
      <c r="I2231" s="1033">
        <f t="shared" si="458"/>
        <v>0</v>
      </c>
      <c r="J2231" s="1188" t="e">
        <f t="shared" ref="J2231:J2237" si="460">SUM(I2231/H2231*100)</f>
        <v>#DIV/0!</v>
      </c>
      <c r="K2231" s="1033">
        <f t="shared" si="458"/>
        <v>6359</v>
      </c>
      <c r="L2231" s="1033">
        <f t="shared" si="458"/>
        <v>4677</v>
      </c>
      <c r="M2231" s="1188">
        <f t="shared" ref="M2231:M2237" si="461">SUM(L2231/K2231*100)</f>
        <v>73.549300204434658</v>
      </c>
    </row>
    <row r="2232" spans="1:13" ht="15">
      <c r="A2232" s="79"/>
      <c r="C2232" s="925" t="s">
        <v>2704</v>
      </c>
      <c r="D2232" s="963" t="s">
        <v>4683</v>
      </c>
      <c r="E2232" s="1030">
        <v>2790</v>
      </c>
      <c r="F2232" s="1030">
        <v>2434</v>
      </c>
      <c r="G2232" s="1182">
        <f t="shared" si="459"/>
        <v>87.240143369175627</v>
      </c>
      <c r="H2232" s="1063"/>
      <c r="I2232" s="1063"/>
      <c r="J2232" s="1182" t="e">
        <f t="shared" si="460"/>
        <v>#DIV/0!</v>
      </c>
      <c r="K2232" s="1027">
        <f>E2232+H2232</f>
        <v>2790</v>
      </c>
      <c r="L2232" s="1027">
        <f>F2232+I2232</f>
        <v>2434</v>
      </c>
      <c r="M2232" s="1182">
        <f t="shared" si="461"/>
        <v>87.240143369175627</v>
      </c>
    </row>
    <row r="2233" spans="1:13" ht="15">
      <c r="A2233" s="79"/>
      <c r="C2233" s="925" t="s">
        <v>2705</v>
      </c>
      <c r="D2233" s="963" t="s">
        <v>4684</v>
      </c>
      <c r="E2233" s="1063">
        <v>3569</v>
      </c>
      <c r="F2233" s="1063">
        <v>2243</v>
      </c>
      <c r="G2233" s="1182">
        <f t="shared" si="459"/>
        <v>62.846735780330619</v>
      </c>
      <c r="H2233" s="1063"/>
      <c r="I2233" s="1063"/>
      <c r="J2233" s="1182" t="e">
        <f t="shared" si="460"/>
        <v>#DIV/0!</v>
      </c>
      <c r="K2233" s="1027">
        <f>E2233+H2233</f>
        <v>3569</v>
      </c>
      <c r="L2233" s="1027">
        <f>F2233+I2233</f>
        <v>2243</v>
      </c>
      <c r="M2233" s="1182">
        <f t="shared" si="461"/>
        <v>62.846735780330619</v>
      </c>
    </row>
    <row r="2234" spans="1:13" ht="15">
      <c r="A2234" s="79"/>
      <c r="C2234" s="171"/>
      <c r="D2234" s="1037"/>
      <c r="E2234" s="1070"/>
      <c r="F2234" s="1070"/>
      <c r="G2234" s="1182" t="e">
        <f t="shared" si="459"/>
        <v>#DIV/0!</v>
      </c>
      <c r="H2234" s="1070"/>
      <c r="I2234" s="1070"/>
      <c r="J2234" s="1182" t="e">
        <f t="shared" si="460"/>
        <v>#DIV/0!</v>
      </c>
      <c r="K2234" s="1070">
        <f t="shared" ref="K2234:L2237" si="462">SUM(E2234,H2234)</f>
        <v>0</v>
      </c>
      <c r="L2234" s="1070">
        <f t="shared" si="462"/>
        <v>0</v>
      </c>
      <c r="M2234" s="1182" t="e">
        <f t="shared" si="461"/>
        <v>#DIV/0!</v>
      </c>
    </row>
    <row r="2235" spans="1:13" ht="15">
      <c r="A2235" s="79"/>
      <c r="C2235" s="171"/>
      <c r="D2235" s="1037"/>
      <c r="E2235" s="1070"/>
      <c r="F2235" s="1070"/>
      <c r="G2235" s="1182" t="e">
        <f t="shared" si="459"/>
        <v>#DIV/0!</v>
      </c>
      <c r="H2235" s="1070"/>
      <c r="I2235" s="1070"/>
      <c r="J2235" s="1182" t="e">
        <f t="shared" si="460"/>
        <v>#DIV/0!</v>
      </c>
      <c r="K2235" s="1070">
        <f t="shared" si="462"/>
        <v>0</v>
      </c>
      <c r="L2235" s="1070">
        <f t="shared" si="462"/>
        <v>0</v>
      </c>
      <c r="M2235" s="1182" t="e">
        <f t="shared" si="461"/>
        <v>#DIV/0!</v>
      </c>
    </row>
    <row r="2236" spans="1:13" ht="15">
      <c r="A2236" s="79"/>
      <c r="C2236" s="171"/>
      <c r="D2236" s="80"/>
      <c r="E2236" s="1070"/>
      <c r="F2236" s="1070"/>
      <c r="G2236" s="1182" t="e">
        <f t="shared" si="459"/>
        <v>#DIV/0!</v>
      </c>
      <c r="H2236" s="1070"/>
      <c r="I2236" s="1070"/>
      <c r="J2236" s="1182" t="e">
        <f t="shared" si="460"/>
        <v>#DIV/0!</v>
      </c>
      <c r="K2236" s="1070">
        <f t="shared" si="462"/>
        <v>0</v>
      </c>
      <c r="L2236" s="1070">
        <f t="shared" si="462"/>
        <v>0</v>
      </c>
      <c r="M2236" s="1182" t="e">
        <f t="shared" si="461"/>
        <v>#DIV/0!</v>
      </c>
    </row>
    <row r="2237" spans="1:13" ht="15">
      <c r="A2237" s="79"/>
      <c r="B2237" s="149"/>
      <c r="C2237" s="171"/>
      <c r="D2237" s="80"/>
      <c r="E2237" s="1070"/>
      <c r="F2237" s="1070"/>
      <c r="G2237" s="1182" t="e">
        <f t="shared" si="459"/>
        <v>#DIV/0!</v>
      </c>
      <c r="H2237" s="1070"/>
      <c r="I2237" s="1070"/>
      <c r="J2237" s="1182" t="e">
        <f t="shared" si="460"/>
        <v>#DIV/0!</v>
      </c>
      <c r="K2237" s="1070">
        <f t="shared" si="462"/>
        <v>0</v>
      </c>
      <c r="L2237" s="1070">
        <f t="shared" si="462"/>
        <v>0</v>
      </c>
      <c r="M2237" s="1182" t="e">
        <f t="shared" si="461"/>
        <v>#DIV/0!</v>
      </c>
    </row>
    <row r="2238" spans="1:13" ht="15">
      <c r="A2238" s="79"/>
      <c r="E2238" s="1068"/>
      <c r="F2238" s="1068"/>
      <c r="G2238" s="1068"/>
      <c r="H2238" s="1068"/>
      <c r="I2238" s="1068"/>
      <c r="J2238" s="1068"/>
      <c r="K2238" s="1068"/>
      <c r="L2238" s="1068"/>
    </row>
    <row r="2239" spans="1:13" ht="15">
      <c r="A2239" s="79"/>
      <c r="B2239" s="206" t="s">
        <v>1698</v>
      </c>
      <c r="C2239" s="926"/>
      <c r="D2239" s="927"/>
      <c r="E2239" s="1057"/>
      <c r="F2239" s="1057"/>
      <c r="G2239" s="1057"/>
      <c r="H2239" s="1057"/>
      <c r="I2239" s="1057"/>
      <c r="J2239" s="1057"/>
      <c r="K2239" s="1057"/>
      <c r="L2239" s="1057"/>
      <c r="M2239" s="206"/>
    </row>
    <row r="2240" spans="1:13" ht="14.25">
      <c r="A2240" s="79"/>
      <c r="B2240" s="177" t="s">
        <v>188</v>
      </c>
      <c r="C2240" s="178"/>
      <c r="D2240" s="78"/>
      <c r="E2240" s="1028">
        <f>SUM(E2241,E2242)</f>
        <v>7087</v>
      </c>
      <c r="F2240" s="1028">
        <f t="shared" ref="F2240:L2240" si="463">SUM(F2241,F2242)</f>
        <v>5697</v>
      </c>
      <c r="G2240" s="1188">
        <f t="shared" ref="G2240:G2301" si="464">SUM(F2240/E2240*100)</f>
        <v>80.386623394948501</v>
      </c>
      <c r="H2240" s="1028">
        <f t="shared" si="463"/>
        <v>18009</v>
      </c>
      <c r="I2240" s="1028">
        <f t="shared" si="463"/>
        <v>13824</v>
      </c>
      <c r="J2240" s="1188">
        <f t="shared" ref="J2240:J2301" si="465">SUM(I2240/H2240*100)</f>
        <v>76.761619190404801</v>
      </c>
      <c r="K2240" s="1028">
        <f t="shared" si="463"/>
        <v>25096</v>
      </c>
      <c r="L2240" s="1028">
        <f t="shared" si="463"/>
        <v>19521</v>
      </c>
      <c r="M2240" s="1188">
        <f t="shared" ref="M2240:M2301" si="466">SUM(L2240/K2240*100)</f>
        <v>77.785304430985008</v>
      </c>
    </row>
    <row r="2241" spans="1:13" ht="14.25">
      <c r="A2241" s="79"/>
      <c r="B2241" s="177" t="s">
        <v>186</v>
      </c>
      <c r="C2241" s="178"/>
      <c r="D2241" s="78"/>
      <c r="E2241" s="1027">
        <v>0</v>
      </c>
      <c r="F2241" s="1027">
        <v>0</v>
      </c>
      <c r="G2241" s="1187" t="e">
        <f t="shared" si="464"/>
        <v>#DIV/0!</v>
      </c>
      <c r="H2241" s="1027">
        <v>0</v>
      </c>
      <c r="I2241" s="1027">
        <v>0</v>
      </c>
      <c r="J2241" s="1187" t="e">
        <f t="shared" si="465"/>
        <v>#DIV/0!</v>
      </c>
      <c r="K2241" s="1027">
        <v>0</v>
      </c>
      <c r="L2241" s="1027">
        <v>0</v>
      </c>
      <c r="M2241" s="1187" t="e">
        <f t="shared" si="466"/>
        <v>#DIV/0!</v>
      </c>
    </row>
    <row r="2242" spans="1:13" ht="14.25">
      <c r="A2242" s="79"/>
      <c r="B2242" s="181" t="s">
        <v>1697</v>
      </c>
      <c r="C2242" s="180"/>
      <c r="D2242" s="78"/>
      <c r="E2242" s="1029">
        <f t="shared" ref="E2242:L2242" si="467">SUM(E2243:E2344)</f>
        <v>7087</v>
      </c>
      <c r="F2242" s="1029">
        <f t="shared" si="467"/>
        <v>5697</v>
      </c>
      <c r="G2242" s="1187">
        <f t="shared" si="464"/>
        <v>80.386623394948501</v>
      </c>
      <c r="H2242" s="1029">
        <f t="shared" si="467"/>
        <v>18009</v>
      </c>
      <c r="I2242" s="1029">
        <f t="shared" si="467"/>
        <v>13824</v>
      </c>
      <c r="J2242" s="1187">
        <f t="shared" si="465"/>
        <v>76.761619190404801</v>
      </c>
      <c r="K2242" s="1029">
        <f t="shared" si="467"/>
        <v>25096</v>
      </c>
      <c r="L2242" s="1029">
        <f t="shared" si="467"/>
        <v>19521</v>
      </c>
      <c r="M2242" s="1187">
        <f t="shared" si="466"/>
        <v>77.785304430985008</v>
      </c>
    </row>
    <row r="2243" spans="1:13" ht="15">
      <c r="A2243" s="79"/>
      <c r="C2243" s="925" t="s">
        <v>2706</v>
      </c>
      <c r="D2243" s="963" t="s">
        <v>4685</v>
      </c>
      <c r="E2243" s="1030"/>
      <c r="F2243" s="1030"/>
      <c r="G2243" s="1182" t="e">
        <f t="shared" si="464"/>
        <v>#DIV/0!</v>
      </c>
      <c r="H2243" s="1067">
        <v>564</v>
      </c>
      <c r="I2243" s="1067">
        <v>419</v>
      </c>
      <c r="J2243" s="1182">
        <f t="shared" si="465"/>
        <v>74.290780141843967</v>
      </c>
      <c r="K2243" s="1027">
        <f t="shared" ref="K2243:K2274" si="468">E2243+H2243</f>
        <v>564</v>
      </c>
      <c r="L2243" s="1027">
        <f t="shared" ref="L2243:L2274" si="469">F2243+I2243</f>
        <v>419</v>
      </c>
      <c r="M2243" s="1187">
        <f t="shared" si="466"/>
        <v>74.290780141843967</v>
      </c>
    </row>
    <row r="2244" spans="1:13" ht="15">
      <c r="A2244" s="79"/>
      <c r="C2244" s="925" t="s">
        <v>2707</v>
      </c>
      <c r="D2244" s="963" t="s">
        <v>4686</v>
      </c>
      <c r="E2244" s="1030"/>
      <c r="F2244" s="1030"/>
      <c r="G2244" s="1182" t="e">
        <f t="shared" si="464"/>
        <v>#DIV/0!</v>
      </c>
      <c r="H2244" s="1030">
        <v>560</v>
      </c>
      <c r="I2244" s="1030">
        <v>417</v>
      </c>
      <c r="J2244" s="1182">
        <f t="shared" si="465"/>
        <v>74.464285714285722</v>
      </c>
      <c r="K2244" s="1027">
        <f t="shared" si="468"/>
        <v>560</v>
      </c>
      <c r="L2244" s="1027">
        <f t="shared" si="469"/>
        <v>417</v>
      </c>
      <c r="M2244" s="1187">
        <f t="shared" si="466"/>
        <v>74.464285714285722</v>
      </c>
    </row>
    <row r="2245" spans="1:13" ht="15">
      <c r="A2245" s="79"/>
      <c r="C2245" s="925" t="s">
        <v>1918</v>
      </c>
      <c r="D2245" s="940" t="s">
        <v>3916</v>
      </c>
      <c r="E2245" s="1030">
        <v>294</v>
      </c>
      <c r="F2245" s="1030"/>
      <c r="G2245" s="1182">
        <f t="shared" si="464"/>
        <v>0</v>
      </c>
      <c r="H2245" s="1030">
        <v>167</v>
      </c>
      <c r="I2245" s="1030">
        <v>144</v>
      </c>
      <c r="J2245" s="1182">
        <f t="shared" si="465"/>
        <v>86.227544910179645</v>
      </c>
      <c r="K2245" s="1027">
        <f t="shared" si="468"/>
        <v>461</v>
      </c>
      <c r="L2245" s="1027">
        <f t="shared" si="469"/>
        <v>144</v>
      </c>
      <c r="M2245" s="1187">
        <f t="shared" si="466"/>
        <v>31.23644251626898</v>
      </c>
    </row>
    <row r="2246" spans="1:13" ht="15">
      <c r="A2246" s="79"/>
      <c r="C2246" s="990" t="s">
        <v>2056</v>
      </c>
      <c r="D2246" s="945" t="s">
        <v>4061</v>
      </c>
      <c r="E2246" s="1032">
        <v>2706</v>
      </c>
      <c r="F2246" s="1032">
        <v>2412</v>
      </c>
      <c r="G2246" s="1182">
        <f t="shared" si="464"/>
        <v>89.13525498891353</v>
      </c>
      <c r="H2246" s="1032">
        <v>555</v>
      </c>
      <c r="I2246" s="1032">
        <v>418</v>
      </c>
      <c r="J2246" s="1182">
        <f t="shared" si="465"/>
        <v>75.315315315315317</v>
      </c>
      <c r="K2246" s="1027">
        <f t="shared" si="468"/>
        <v>3261</v>
      </c>
      <c r="L2246" s="1027">
        <f t="shared" si="469"/>
        <v>2830</v>
      </c>
      <c r="M2246" s="1187">
        <f t="shared" si="466"/>
        <v>86.783195338853119</v>
      </c>
    </row>
    <row r="2247" spans="1:13" ht="15">
      <c r="A2247" s="79"/>
      <c r="C2247" s="925" t="s">
        <v>2708</v>
      </c>
      <c r="D2247" s="963" t="s">
        <v>4687</v>
      </c>
      <c r="E2247" s="1030"/>
      <c r="F2247" s="1030"/>
      <c r="G2247" s="1182" t="e">
        <f t="shared" si="464"/>
        <v>#DIV/0!</v>
      </c>
      <c r="H2247" s="1030"/>
      <c r="I2247" s="1030"/>
      <c r="J2247" s="1182" t="e">
        <f t="shared" si="465"/>
        <v>#DIV/0!</v>
      </c>
      <c r="K2247" s="1027">
        <f t="shared" si="468"/>
        <v>0</v>
      </c>
      <c r="L2247" s="1027">
        <f t="shared" si="469"/>
        <v>0</v>
      </c>
      <c r="M2247" s="1187" t="e">
        <f t="shared" si="466"/>
        <v>#DIV/0!</v>
      </c>
    </row>
    <row r="2248" spans="1:13" ht="15">
      <c r="A2248" s="79"/>
      <c r="C2248" s="925" t="s">
        <v>2065</v>
      </c>
      <c r="D2248" s="945" t="s">
        <v>4070</v>
      </c>
      <c r="E2248" s="1030">
        <v>5</v>
      </c>
      <c r="F2248" s="1030"/>
      <c r="G2248" s="1182">
        <f t="shared" si="464"/>
        <v>0</v>
      </c>
      <c r="H2248" s="1067">
        <v>564</v>
      </c>
      <c r="I2248" s="1067">
        <v>418</v>
      </c>
      <c r="J2248" s="1182">
        <f t="shared" si="465"/>
        <v>74.113475177304963</v>
      </c>
      <c r="K2248" s="1027">
        <f t="shared" si="468"/>
        <v>569</v>
      </c>
      <c r="L2248" s="1027">
        <f t="shared" si="469"/>
        <v>418</v>
      </c>
      <c r="M2248" s="1187">
        <f t="shared" si="466"/>
        <v>73.4622144112478</v>
      </c>
    </row>
    <row r="2249" spans="1:13" ht="15">
      <c r="A2249" s="79"/>
      <c r="C2249" s="925" t="s">
        <v>2063</v>
      </c>
      <c r="D2249" s="945" t="s">
        <v>4069</v>
      </c>
      <c r="E2249" s="1030">
        <v>276</v>
      </c>
      <c r="F2249" s="1030">
        <v>269</v>
      </c>
      <c r="G2249" s="1182">
        <f t="shared" si="464"/>
        <v>97.463768115942031</v>
      </c>
      <c r="H2249" s="1030">
        <v>563</v>
      </c>
      <c r="I2249" s="1030">
        <v>420</v>
      </c>
      <c r="J2249" s="1182">
        <f t="shared" si="465"/>
        <v>74.60035523978685</v>
      </c>
      <c r="K2249" s="1027">
        <f t="shared" si="468"/>
        <v>839</v>
      </c>
      <c r="L2249" s="1027">
        <f t="shared" si="469"/>
        <v>689</v>
      </c>
      <c r="M2249" s="1187">
        <f t="shared" si="466"/>
        <v>82.121573301549461</v>
      </c>
    </row>
    <row r="2250" spans="1:13" ht="15">
      <c r="A2250" s="79"/>
      <c r="C2250" s="925" t="s">
        <v>2709</v>
      </c>
      <c r="D2250" s="963" t="s">
        <v>4688</v>
      </c>
      <c r="E2250" s="1030"/>
      <c r="F2250" s="1030"/>
      <c r="G2250" s="1182" t="e">
        <f t="shared" si="464"/>
        <v>#DIV/0!</v>
      </c>
      <c r="H2250" s="1030"/>
      <c r="I2250" s="1030"/>
      <c r="J2250" s="1182" t="e">
        <f t="shared" si="465"/>
        <v>#DIV/0!</v>
      </c>
      <c r="K2250" s="1027">
        <f t="shared" si="468"/>
        <v>0</v>
      </c>
      <c r="L2250" s="1027">
        <f t="shared" si="469"/>
        <v>0</v>
      </c>
      <c r="M2250" s="1187" t="e">
        <f t="shared" si="466"/>
        <v>#DIV/0!</v>
      </c>
    </row>
    <row r="2251" spans="1:13" ht="15">
      <c r="A2251" s="79"/>
      <c r="C2251" s="925" t="s">
        <v>2710</v>
      </c>
      <c r="D2251" s="963" t="s">
        <v>4689</v>
      </c>
      <c r="E2251" s="1030"/>
      <c r="F2251" s="1030"/>
      <c r="G2251" s="1182" t="e">
        <f t="shared" si="464"/>
        <v>#DIV/0!</v>
      </c>
      <c r="H2251" s="1030"/>
      <c r="I2251" s="1030"/>
      <c r="J2251" s="1182" t="e">
        <f t="shared" si="465"/>
        <v>#DIV/0!</v>
      </c>
      <c r="K2251" s="1027">
        <f t="shared" si="468"/>
        <v>0</v>
      </c>
      <c r="L2251" s="1027">
        <f t="shared" si="469"/>
        <v>0</v>
      </c>
      <c r="M2251" s="1187" t="e">
        <f t="shared" si="466"/>
        <v>#DIV/0!</v>
      </c>
    </row>
    <row r="2252" spans="1:13" ht="15">
      <c r="A2252" s="79"/>
      <c r="C2252" s="925" t="s">
        <v>1932</v>
      </c>
      <c r="D2252" s="1036" t="s">
        <v>3928</v>
      </c>
      <c r="E2252" s="1030">
        <v>289</v>
      </c>
      <c r="F2252" s="1030">
        <v>280</v>
      </c>
      <c r="G2252" s="1182">
        <f t="shared" si="464"/>
        <v>96.885813148788927</v>
      </c>
      <c r="H2252" s="1030"/>
      <c r="I2252" s="1030"/>
      <c r="J2252" s="1182" t="e">
        <f t="shared" si="465"/>
        <v>#DIV/0!</v>
      </c>
      <c r="K2252" s="1027">
        <f t="shared" si="468"/>
        <v>289</v>
      </c>
      <c r="L2252" s="1027">
        <f t="shared" si="469"/>
        <v>280</v>
      </c>
      <c r="M2252" s="1187">
        <f t="shared" si="466"/>
        <v>96.885813148788927</v>
      </c>
    </row>
    <row r="2253" spans="1:13" ht="15">
      <c r="A2253" s="79"/>
      <c r="C2253" s="925" t="s">
        <v>2711</v>
      </c>
      <c r="D2253" s="963" t="s">
        <v>4126</v>
      </c>
      <c r="E2253" s="1030"/>
      <c r="F2253" s="1030"/>
      <c r="G2253" s="1182" t="e">
        <f t="shared" si="464"/>
        <v>#DIV/0!</v>
      </c>
      <c r="H2253" s="1030"/>
      <c r="I2253" s="1030"/>
      <c r="J2253" s="1182" t="e">
        <f t="shared" si="465"/>
        <v>#DIV/0!</v>
      </c>
      <c r="K2253" s="1027">
        <f t="shared" si="468"/>
        <v>0</v>
      </c>
      <c r="L2253" s="1027">
        <f t="shared" si="469"/>
        <v>0</v>
      </c>
      <c r="M2253" s="1187" t="e">
        <f t="shared" si="466"/>
        <v>#DIV/0!</v>
      </c>
    </row>
    <row r="2254" spans="1:13" ht="15">
      <c r="A2254" s="79"/>
      <c r="C2254" s="925" t="s">
        <v>2062</v>
      </c>
      <c r="D2254" s="945" t="s">
        <v>4068</v>
      </c>
      <c r="E2254" s="1030">
        <v>65</v>
      </c>
      <c r="F2254" s="1030">
        <v>63</v>
      </c>
      <c r="G2254" s="1182">
        <f t="shared" si="464"/>
        <v>96.92307692307692</v>
      </c>
      <c r="H2254" s="1030"/>
      <c r="I2254" s="1030"/>
      <c r="J2254" s="1182" t="e">
        <f t="shared" si="465"/>
        <v>#DIV/0!</v>
      </c>
      <c r="K2254" s="1027">
        <f t="shared" si="468"/>
        <v>65</v>
      </c>
      <c r="L2254" s="1027">
        <f t="shared" si="469"/>
        <v>63</v>
      </c>
      <c r="M2254" s="1187">
        <f t="shared" si="466"/>
        <v>96.92307692307692</v>
      </c>
    </row>
    <row r="2255" spans="1:13" ht="15">
      <c r="A2255" s="79"/>
      <c r="C2255" s="925" t="s">
        <v>2055</v>
      </c>
      <c r="D2255" s="963" t="s">
        <v>4060</v>
      </c>
      <c r="E2255" s="1030">
        <v>295</v>
      </c>
      <c r="F2255" s="1030">
        <v>285</v>
      </c>
      <c r="G2255" s="1182">
        <f t="shared" si="464"/>
        <v>96.610169491525426</v>
      </c>
      <c r="H2255" s="1067"/>
      <c r="I2255" s="1067"/>
      <c r="J2255" s="1182" t="e">
        <f t="shared" si="465"/>
        <v>#DIV/0!</v>
      </c>
      <c r="K2255" s="1027">
        <f t="shared" si="468"/>
        <v>295</v>
      </c>
      <c r="L2255" s="1027">
        <f t="shared" si="469"/>
        <v>285</v>
      </c>
      <c r="M2255" s="1187">
        <f t="shared" si="466"/>
        <v>96.610169491525426</v>
      </c>
    </row>
    <row r="2256" spans="1:13" ht="15">
      <c r="A2256" s="79"/>
      <c r="C2256" s="925" t="s">
        <v>2712</v>
      </c>
      <c r="D2256" s="88" t="s">
        <v>4690</v>
      </c>
      <c r="E2256" s="1060"/>
      <c r="F2256" s="1060"/>
      <c r="G2256" s="1182" t="e">
        <f t="shared" si="464"/>
        <v>#DIV/0!</v>
      </c>
      <c r="H2256" s="1067"/>
      <c r="I2256" s="1067"/>
      <c r="J2256" s="1182" t="e">
        <f t="shared" si="465"/>
        <v>#DIV/0!</v>
      </c>
      <c r="K2256" s="1027">
        <f t="shared" si="468"/>
        <v>0</v>
      </c>
      <c r="L2256" s="1027">
        <f t="shared" si="469"/>
        <v>0</v>
      </c>
      <c r="M2256" s="1187" t="e">
        <f t="shared" si="466"/>
        <v>#DIV/0!</v>
      </c>
    </row>
    <row r="2257" spans="1:13" ht="15">
      <c r="A2257" s="79"/>
      <c r="C2257" s="925" t="s">
        <v>1930</v>
      </c>
      <c r="D2257" s="963" t="s">
        <v>3926</v>
      </c>
      <c r="E2257" s="1030"/>
      <c r="F2257" s="1030"/>
      <c r="G2257" s="1182" t="e">
        <f t="shared" si="464"/>
        <v>#DIV/0!</v>
      </c>
      <c r="H2257" s="1030"/>
      <c r="I2257" s="1030"/>
      <c r="J2257" s="1182" t="e">
        <f t="shared" si="465"/>
        <v>#DIV/0!</v>
      </c>
      <c r="K2257" s="1027">
        <f t="shared" si="468"/>
        <v>0</v>
      </c>
      <c r="L2257" s="1027">
        <f t="shared" si="469"/>
        <v>0</v>
      </c>
      <c r="M2257" s="1187" t="e">
        <f t="shared" si="466"/>
        <v>#DIV/0!</v>
      </c>
    </row>
    <row r="2258" spans="1:13" ht="15">
      <c r="A2258" s="79"/>
      <c r="C2258" s="925" t="s">
        <v>1931</v>
      </c>
      <c r="D2258" s="945" t="s">
        <v>3927</v>
      </c>
      <c r="E2258" s="1030"/>
      <c r="F2258" s="1030"/>
      <c r="G2258" s="1182" t="e">
        <f t="shared" si="464"/>
        <v>#DIV/0!</v>
      </c>
      <c r="H2258" s="1030"/>
      <c r="I2258" s="1030"/>
      <c r="J2258" s="1182" t="e">
        <f t="shared" si="465"/>
        <v>#DIV/0!</v>
      </c>
      <c r="K2258" s="1027">
        <f t="shared" si="468"/>
        <v>0</v>
      </c>
      <c r="L2258" s="1027">
        <f t="shared" si="469"/>
        <v>0</v>
      </c>
      <c r="M2258" s="1187" t="e">
        <f t="shared" si="466"/>
        <v>#DIV/0!</v>
      </c>
    </row>
    <row r="2259" spans="1:13" ht="15">
      <c r="A2259" s="79"/>
      <c r="C2259" s="925" t="s">
        <v>1915</v>
      </c>
      <c r="D2259" s="940" t="s">
        <v>3913</v>
      </c>
      <c r="E2259" s="1030"/>
      <c r="F2259" s="1030"/>
      <c r="G2259" s="1182" t="e">
        <f t="shared" si="464"/>
        <v>#DIV/0!</v>
      </c>
      <c r="H2259" s="1030">
        <v>166</v>
      </c>
      <c r="I2259" s="1030">
        <v>144</v>
      </c>
      <c r="J2259" s="1182">
        <f t="shared" si="465"/>
        <v>86.746987951807228</v>
      </c>
      <c r="K2259" s="1027">
        <f t="shared" si="468"/>
        <v>166</v>
      </c>
      <c r="L2259" s="1027">
        <f t="shared" si="469"/>
        <v>144</v>
      </c>
      <c r="M2259" s="1187">
        <f t="shared" si="466"/>
        <v>86.746987951807228</v>
      </c>
    </row>
    <row r="2260" spans="1:13" ht="15">
      <c r="A2260" s="79"/>
      <c r="C2260" s="925" t="s">
        <v>1917</v>
      </c>
      <c r="D2260" s="940" t="s">
        <v>3915</v>
      </c>
      <c r="E2260" s="1030"/>
      <c r="F2260" s="1030"/>
      <c r="G2260" s="1182" t="e">
        <f t="shared" si="464"/>
        <v>#DIV/0!</v>
      </c>
      <c r="H2260" s="1030">
        <v>167</v>
      </c>
      <c r="I2260" s="1030">
        <v>144</v>
      </c>
      <c r="J2260" s="1182">
        <f t="shared" si="465"/>
        <v>86.227544910179645</v>
      </c>
      <c r="K2260" s="1027">
        <f t="shared" si="468"/>
        <v>167</v>
      </c>
      <c r="L2260" s="1027">
        <f t="shared" si="469"/>
        <v>144</v>
      </c>
      <c r="M2260" s="1187">
        <f t="shared" si="466"/>
        <v>86.227544910179645</v>
      </c>
    </row>
    <row r="2261" spans="1:13" ht="15">
      <c r="A2261" s="79"/>
      <c r="C2261" s="925" t="s">
        <v>1919</v>
      </c>
      <c r="D2261" s="940" t="s">
        <v>3917</v>
      </c>
      <c r="E2261" s="1030"/>
      <c r="F2261" s="1030"/>
      <c r="G2261" s="1182" t="e">
        <f t="shared" si="464"/>
        <v>#DIV/0!</v>
      </c>
      <c r="H2261" s="1030">
        <v>1</v>
      </c>
      <c r="I2261" s="1030">
        <v>2</v>
      </c>
      <c r="J2261" s="1182">
        <f t="shared" si="465"/>
        <v>200</v>
      </c>
      <c r="K2261" s="1027">
        <f t="shared" si="468"/>
        <v>1</v>
      </c>
      <c r="L2261" s="1027">
        <f t="shared" si="469"/>
        <v>2</v>
      </c>
      <c r="M2261" s="1187">
        <f t="shared" si="466"/>
        <v>200</v>
      </c>
    </row>
    <row r="2262" spans="1:13" ht="15">
      <c r="A2262" s="79"/>
      <c r="C2262" s="925" t="s">
        <v>2124</v>
      </c>
      <c r="D2262" s="963" t="s">
        <v>4127</v>
      </c>
      <c r="E2262" s="1030"/>
      <c r="F2262" s="1030"/>
      <c r="G2262" s="1182" t="e">
        <f t="shared" si="464"/>
        <v>#DIV/0!</v>
      </c>
      <c r="H2262" s="1030"/>
      <c r="I2262" s="1030"/>
      <c r="J2262" s="1182" t="e">
        <f t="shared" si="465"/>
        <v>#DIV/0!</v>
      </c>
      <c r="K2262" s="1027">
        <f t="shared" si="468"/>
        <v>0</v>
      </c>
      <c r="L2262" s="1027">
        <f t="shared" si="469"/>
        <v>0</v>
      </c>
      <c r="M2262" s="1187" t="e">
        <f t="shared" si="466"/>
        <v>#DIV/0!</v>
      </c>
    </row>
    <row r="2263" spans="1:13" ht="15">
      <c r="A2263" s="79"/>
      <c r="C2263" s="925" t="s">
        <v>2713</v>
      </c>
      <c r="D2263" s="963" t="s">
        <v>4691</v>
      </c>
      <c r="E2263" s="1030"/>
      <c r="F2263" s="1030"/>
      <c r="G2263" s="1182" t="e">
        <f t="shared" si="464"/>
        <v>#DIV/0!</v>
      </c>
      <c r="H2263" s="1030"/>
      <c r="I2263" s="1030"/>
      <c r="J2263" s="1182" t="e">
        <f t="shared" si="465"/>
        <v>#DIV/0!</v>
      </c>
      <c r="K2263" s="1027">
        <f t="shared" si="468"/>
        <v>0</v>
      </c>
      <c r="L2263" s="1027">
        <f t="shared" si="469"/>
        <v>0</v>
      </c>
      <c r="M2263" s="1187" t="e">
        <f t="shared" si="466"/>
        <v>#DIV/0!</v>
      </c>
    </row>
    <row r="2264" spans="1:13" ht="15">
      <c r="A2264" s="79"/>
      <c r="C2264" s="925" t="s">
        <v>2714</v>
      </c>
      <c r="D2264" s="963" t="s">
        <v>4692</v>
      </c>
      <c r="E2264" s="1030"/>
      <c r="F2264" s="1030"/>
      <c r="G2264" s="1182" t="e">
        <f t="shared" si="464"/>
        <v>#DIV/0!</v>
      </c>
      <c r="H2264" s="1030"/>
      <c r="I2264" s="1030"/>
      <c r="J2264" s="1182" t="e">
        <f t="shared" si="465"/>
        <v>#DIV/0!</v>
      </c>
      <c r="K2264" s="1027">
        <f t="shared" si="468"/>
        <v>0</v>
      </c>
      <c r="L2264" s="1027">
        <f t="shared" si="469"/>
        <v>0</v>
      </c>
      <c r="M2264" s="1187" t="e">
        <f t="shared" si="466"/>
        <v>#DIV/0!</v>
      </c>
    </row>
    <row r="2265" spans="1:13" ht="26.25">
      <c r="A2265" s="79"/>
      <c r="C2265" s="925" t="s">
        <v>2715</v>
      </c>
      <c r="D2265" s="963" t="s">
        <v>4693</v>
      </c>
      <c r="E2265" s="1030"/>
      <c r="F2265" s="1030"/>
      <c r="G2265" s="1182" t="e">
        <f t="shared" si="464"/>
        <v>#DIV/0!</v>
      </c>
      <c r="H2265" s="1030"/>
      <c r="I2265" s="1030"/>
      <c r="J2265" s="1182" t="e">
        <f t="shared" si="465"/>
        <v>#DIV/0!</v>
      </c>
      <c r="K2265" s="1027">
        <f t="shared" si="468"/>
        <v>0</v>
      </c>
      <c r="L2265" s="1027">
        <f t="shared" si="469"/>
        <v>0</v>
      </c>
      <c r="M2265" s="1187" t="e">
        <f t="shared" si="466"/>
        <v>#DIV/0!</v>
      </c>
    </row>
    <row r="2266" spans="1:13" ht="15">
      <c r="A2266" s="79"/>
      <c r="C2266" s="925" t="s">
        <v>2716</v>
      </c>
      <c r="D2266" s="963" t="s">
        <v>4694</v>
      </c>
      <c r="E2266" s="1030"/>
      <c r="F2266" s="1030"/>
      <c r="G2266" s="1182" t="e">
        <f t="shared" si="464"/>
        <v>#DIV/0!</v>
      </c>
      <c r="H2266" s="1030"/>
      <c r="I2266" s="1030"/>
      <c r="J2266" s="1182" t="e">
        <f t="shared" si="465"/>
        <v>#DIV/0!</v>
      </c>
      <c r="K2266" s="1027">
        <f t="shared" si="468"/>
        <v>0</v>
      </c>
      <c r="L2266" s="1027">
        <f t="shared" si="469"/>
        <v>0</v>
      </c>
      <c r="M2266" s="1187" t="e">
        <f t="shared" si="466"/>
        <v>#DIV/0!</v>
      </c>
    </row>
    <row r="2267" spans="1:13" ht="15">
      <c r="A2267" s="79"/>
      <c r="C2267" s="925" t="s">
        <v>2717</v>
      </c>
      <c r="D2267" s="963" t="s">
        <v>4695</v>
      </c>
      <c r="E2267" s="1030"/>
      <c r="F2267" s="1030"/>
      <c r="G2267" s="1182" t="e">
        <f t="shared" si="464"/>
        <v>#DIV/0!</v>
      </c>
      <c r="H2267" s="1030"/>
      <c r="I2267" s="1030"/>
      <c r="J2267" s="1182" t="e">
        <f t="shared" si="465"/>
        <v>#DIV/0!</v>
      </c>
      <c r="K2267" s="1027">
        <f t="shared" si="468"/>
        <v>0</v>
      </c>
      <c r="L2267" s="1027">
        <f t="shared" si="469"/>
        <v>0</v>
      </c>
      <c r="M2267" s="1187" t="e">
        <f t="shared" si="466"/>
        <v>#DIV/0!</v>
      </c>
    </row>
    <row r="2268" spans="1:13" ht="15">
      <c r="A2268" s="79"/>
      <c r="C2268" s="925" t="s">
        <v>2718</v>
      </c>
      <c r="D2268" s="963" t="s">
        <v>4696</v>
      </c>
      <c r="E2268" s="1030"/>
      <c r="F2268" s="1030"/>
      <c r="G2268" s="1182" t="e">
        <f t="shared" si="464"/>
        <v>#DIV/0!</v>
      </c>
      <c r="H2268" s="1030"/>
      <c r="I2268" s="1030"/>
      <c r="J2268" s="1182" t="e">
        <f t="shared" si="465"/>
        <v>#DIV/0!</v>
      </c>
      <c r="K2268" s="1027">
        <f t="shared" si="468"/>
        <v>0</v>
      </c>
      <c r="L2268" s="1027">
        <f t="shared" si="469"/>
        <v>0</v>
      </c>
      <c r="M2268" s="1187" t="e">
        <f t="shared" si="466"/>
        <v>#DIV/0!</v>
      </c>
    </row>
    <row r="2269" spans="1:13" ht="15">
      <c r="A2269" s="79"/>
      <c r="C2269" s="925" t="s">
        <v>1760</v>
      </c>
      <c r="D2269" s="940" t="s">
        <v>3755</v>
      </c>
      <c r="E2269" s="1030">
        <v>7</v>
      </c>
      <c r="F2269" s="1030">
        <v>4</v>
      </c>
      <c r="G2269" s="1182">
        <f t="shared" si="464"/>
        <v>57.142857142857139</v>
      </c>
      <c r="H2269" s="1030">
        <v>24</v>
      </c>
      <c r="I2269" s="1030">
        <v>23</v>
      </c>
      <c r="J2269" s="1182">
        <f t="shared" si="465"/>
        <v>95.833333333333343</v>
      </c>
      <c r="K2269" s="1027">
        <f t="shared" si="468"/>
        <v>31</v>
      </c>
      <c r="L2269" s="1027">
        <f t="shared" si="469"/>
        <v>27</v>
      </c>
      <c r="M2269" s="1187">
        <f t="shared" si="466"/>
        <v>87.096774193548384</v>
      </c>
    </row>
    <row r="2270" spans="1:13" ht="15">
      <c r="A2270" s="79"/>
      <c r="C2270" s="925" t="s">
        <v>1954</v>
      </c>
      <c r="D2270" s="963" t="s">
        <v>3948</v>
      </c>
      <c r="E2270" s="1030"/>
      <c r="F2270" s="1030"/>
      <c r="G2270" s="1182" t="e">
        <f t="shared" si="464"/>
        <v>#DIV/0!</v>
      </c>
      <c r="H2270" s="1030"/>
      <c r="I2270" s="1030"/>
      <c r="J2270" s="1182" t="e">
        <f t="shared" si="465"/>
        <v>#DIV/0!</v>
      </c>
      <c r="K2270" s="1027">
        <f t="shared" si="468"/>
        <v>0</v>
      </c>
      <c r="L2270" s="1027">
        <f t="shared" si="469"/>
        <v>0</v>
      </c>
      <c r="M2270" s="1187" t="e">
        <f t="shared" si="466"/>
        <v>#DIV/0!</v>
      </c>
    </row>
    <row r="2271" spans="1:13" ht="15">
      <c r="A2271" s="79"/>
      <c r="C2271" s="925" t="s">
        <v>2719</v>
      </c>
      <c r="D2271" s="963" t="s">
        <v>4697</v>
      </c>
      <c r="E2271" s="1030"/>
      <c r="F2271" s="1030"/>
      <c r="G2271" s="1182" t="e">
        <f t="shared" si="464"/>
        <v>#DIV/0!</v>
      </c>
      <c r="H2271" s="1030">
        <v>94</v>
      </c>
      <c r="I2271" s="1030">
        <v>91</v>
      </c>
      <c r="J2271" s="1182">
        <f t="shared" si="465"/>
        <v>96.808510638297875</v>
      </c>
      <c r="K2271" s="1027">
        <f t="shared" si="468"/>
        <v>94</v>
      </c>
      <c r="L2271" s="1027">
        <f t="shared" si="469"/>
        <v>91</v>
      </c>
      <c r="M2271" s="1187">
        <f t="shared" si="466"/>
        <v>96.808510638297875</v>
      </c>
    </row>
    <row r="2272" spans="1:13" ht="15">
      <c r="A2272" s="79"/>
      <c r="C2272" s="925" t="s">
        <v>1775</v>
      </c>
      <c r="D2272" s="940" t="s">
        <v>3757</v>
      </c>
      <c r="E2272" s="1030">
        <v>794</v>
      </c>
      <c r="F2272" s="1030">
        <v>507</v>
      </c>
      <c r="G2272" s="1182">
        <f t="shared" si="464"/>
        <v>63.85390428211587</v>
      </c>
      <c r="H2272" s="1030">
        <v>555</v>
      </c>
      <c r="I2272" s="1030">
        <v>418</v>
      </c>
      <c r="J2272" s="1182">
        <f t="shared" si="465"/>
        <v>75.315315315315317</v>
      </c>
      <c r="K2272" s="1027">
        <f t="shared" si="468"/>
        <v>1349</v>
      </c>
      <c r="L2272" s="1027">
        <f t="shared" si="469"/>
        <v>925</v>
      </c>
      <c r="M2272" s="1187">
        <f t="shared" si="466"/>
        <v>68.56931060044478</v>
      </c>
    </row>
    <row r="2273" spans="1:13" ht="29.25">
      <c r="A2273" s="79"/>
      <c r="C2273" s="925" t="s">
        <v>2048</v>
      </c>
      <c r="D2273" s="972" t="s">
        <v>4053</v>
      </c>
      <c r="E2273" s="1030">
        <v>40</v>
      </c>
      <c r="F2273" s="1030">
        <v>37</v>
      </c>
      <c r="G2273" s="1182">
        <f t="shared" si="464"/>
        <v>92.5</v>
      </c>
      <c r="H2273" s="1030">
        <v>467</v>
      </c>
      <c r="I2273" s="1030">
        <v>345</v>
      </c>
      <c r="J2273" s="1182">
        <f t="shared" si="465"/>
        <v>73.875802997858671</v>
      </c>
      <c r="K2273" s="1027">
        <f t="shared" si="468"/>
        <v>507</v>
      </c>
      <c r="L2273" s="1027">
        <f t="shared" si="469"/>
        <v>382</v>
      </c>
      <c r="M2273" s="1187">
        <f t="shared" si="466"/>
        <v>75.345167652859956</v>
      </c>
    </row>
    <row r="2274" spans="1:13" ht="15">
      <c r="A2274" s="79"/>
      <c r="C2274" s="925" t="s">
        <v>2695</v>
      </c>
      <c r="D2274" s="945" t="s">
        <v>5335</v>
      </c>
      <c r="E2274" s="1030">
        <v>43</v>
      </c>
      <c r="F2274" s="1030">
        <v>42</v>
      </c>
      <c r="G2274" s="1182">
        <f t="shared" si="464"/>
        <v>97.674418604651152</v>
      </c>
      <c r="H2274" s="1030">
        <v>563</v>
      </c>
      <c r="I2274" s="1030">
        <v>418</v>
      </c>
      <c r="J2274" s="1182">
        <f t="shared" si="465"/>
        <v>74.245115452930733</v>
      </c>
      <c r="K2274" s="1027">
        <f t="shared" si="468"/>
        <v>606</v>
      </c>
      <c r="L2274" s="1027">
        <f t="shared" si="469"/>
        <v>460</v>
      </c>
      <c r="M2274" s="1187">
        <f t="shared" si="466"/>
        <v>75.907590759075902</v>
      </c>
    </row>
    <row r="2275" spans="1:13" ht="26.25">
      <c r="A2275" s="79"/>
      <c r="C2275" s="925" t="s">
        <v>1876</v>
      </c>
      <c r="D2275" s="963" t="s">
        <v>3876</v>
      </c>
      <c r="E2275" s="1030">
        <v>944</v>
      </c>
      <c r="F2275" s="1030">
        <v>592</v>
      </c>
      <c r="G2275" s="1182">
        <f t="shared" si="464"/>
        <v>62.711864406779661</v>
      </c>
      <c r="H2275" s="1030">
        <v>275</v>
      </c>
      <c r="I2275" s="1030">
        <v>180</v>
      </c>
      <c r="J2275" s="1182">
        <f t="shared" si="465"/>
        <v>65.454545454545453</v>
      </c>
      <c r="K2275" s="1027">
        <f t="shared" ref="K2275:K2306" si="470">E2275+H2275</f>
        <v>1219</v>
      </c>
      <c r="L2275" s="1027">
        <f t="shared" ref="L2275:L2306" si="471">F2275+I2275</f>
        <v>772</v>
      </c>
      <c r="M2275" s="1187">
        <f t="shared" si="466"/>
        <v>63.330598851517635</v>
      </c>
    </row>
    <row r="2276" spans="1:13" ht="15">
      <c r="A2276" s="79"/>
      <c r="C2276" s="925" t="s">
        <v>1762</v>
      </c>
      <c r="D2276" s="963" t="s">
        <v>3744</v>
      </c>
      <c r="E2276" s="1030">
        <v>2</v>
      </c>
      <c r="F2276" s="1030"/>
      <c r="G2276" s="1182">
        <f t="shared" si="464"/>
        <v>0</v>
      </c>
      <c r="H2276" s="1030">
        <v>232</v>
      </c>
      <c r="I2276" s="1030">
        <v>237</v>
      </c>
      <c r="J2276" s="1182">
        <f t="shared" si="465"/>
        <v>102.15517241379311</v>
      </c>
      <c r="K2276" s="1027">
        <f t="shared" si="470"/>
        <v>234</v>
      </c>
      <c r="L2276" s="1027">
        <f t="shared" si="471"/>
        <v>237</v>
      </c>
      <c r="M2276" s="1187">
        <f t="shared" si="466"/>
        <v>101.28205128205127</v>
      </c>
    </row>
    <row r="2277" spans="1:13" ht="15">
      <c r="A2277" s="79"/>
      <c r="C2277" s="925" t="s">
        <v>1877</v>
      </c>
      <c r="D2277" s="963" t="s">
        <v>3877</v>
      </c>
      <c r="E2277" s="1030">
        <v>176</v>
      </c>
      <c r="F2277" s="1030">
        <v>100</v>
      </c>
      <c r="G2277" s="1182">
        <f t="shared" si="464"/>
        <v>56.81818181818182</v>
      </c>
      <c r="H2277" s="1030">
        <v>740</v>
      </c>
      <c r="I2277" s="1030">
        <v>547</v>
      </c>
      <c r="J2277" s="1182">
        <f t="shared" si="465"/>
        <v>73.918918918918919</v>
      </c>
      <c r="K2277" s="1027">
        <f t="shared" si="470"/>
        <v>916</v>
      </c>
      <c r="L2277" s="1027">
        <f t="shared" si="471"/>
        <v>647</v>
      </c>
      <c r="M2277" s="1187">
        <f t="shared" si="466"/>
        <v>70.633187772925766</v>
      </c>
    </row>
    <row r="2278" spans="1:13" ht="15">
      <c r="A2278" s="79"/>
      <c r="C2278" s="925" t="s">
        <v>1878</v>
      </c>
      <c r="D2278" s="963" t="s">
        <v>3878</v>
      </c>
      <c r="E2278" s="1030">
        <v>229</v>
      </c>
      <c r="F2278" s="1030">
        <v>131</v>
      </c>
      <c r="G2278" s="1182">
        <f t="shared" si="464"/>
        <v>57.20524017467249</v>
      </c>
      <c r="H2278" s="1030">
        <v>827</v>
      </c>
      <c r="I2278" s="1030">
        <v>619</v>
      </c>
      <c r="J2278" s="1182">
        <f t="shared" si="465"/>
        <v>74.84885126964933</v>
      </c>
      <c r="K2278" s="1027">
        <f t="shared" si="470"/>
        <v>1056</v>
      </c>
      <c r="L2278" s="1027">
        <f t="shared" si="471"/>
        <v>750</v>
      </c>
      <c r="M2278" s="1187">
        <f t="shared" si="466"/>
        <v>71.022727272727266</v>
      </c>
    </row>
    <row r="2279" spans="1:13" ht="26.25">
      <c r="A2279" s="79"/>
      <c r="C2279" s="925" t="s">
        <v>1763</v>
      </c>
      <c r="D2279" s="954" t="s">
        <v>3745</v>
      </c>
      <c r="E2279" s="1030">
        <v>102</v>
      </c>
      <c r="F2279" s="1030">
        <v>60</v>
      </c>
      <c r="G2279" s="1182">
        <f t="shared" si="464"/>
        <v>58.82352941176471</v>
      </c>
      <c r="H2279" s="1030">
        <v>193</v>
      </c>
      <c r="I2279" s="1030">
        <v>151</v>
      </c>
      <c r="J2279" s="1182">
        <f t="shared" si="465"/>
        <v>78.238341968911911</v>
      </c>
      <c r="K2279" s="1027">
        <f t="shared" si="470"/>
        <v>295</v>
      </c>
      <c r="L2279" s="1027">
        <f t="shared" si="471"/>
        <v>211</v>
      </c>
      <c r="M2279" s="1187">
        <f t="shared" si="466"/>
        <v>71.525423728813564</v>
      </c>
    </row>
    <row r="2280" spans="1:13" ht="15">
      <c r="A2280" s="79"/>
      <c r="C2280" s="969">
        <v>340231</v>
      </c>
      <c r="D2280" s="933" t="s">
        <v>4050</v>
      </c>
      <c r="E2280" s="1065">
        <v>40</v>
      </c>
      <c r="F2280" s="1065">
        <v>37</v>
      </c>
      <c r="G2280" s="1182">
        <f t="shared" si="464"/>
        <v>92.5</v>
      </c>
      <c r="H2280" s="1063">
        <v>1</v>
      </c>
      <c r="I2280" s="1063"/>
      <c r="J2280" s="1182">
        <f t="shared" si="465"/>
        <v>0</v>
      </c>
      <c r="K2280" s="1027">
        <f t="shared" si="470"/>
        <v>41</v>
      </c>
      <c r="L2280" s="1027">
        <f t="shared" si="471"/>
        <v>37</v>
      </c>
      <c r="M2280" s="1187">
        <f t="shared" si="466"/>
        <v>90.243902439024396</v>
      </c>
    </row>
    <row r="2281" spans="1:13" ht="15">
      <c r="A2281" s="79"/>
      <c r="C2281" s="987" t="s">
        <v>1932</v>
      </c>
      <c r="D2281" s="1036" t="s">
        <v>3928</v>
      </c>
      <c r="E2281" s="1030"/>
      <c r="F2281" s="1030"/>
      <c r="G2281" s="1182" t="e">
        <f t="shared" si="464"/>
        <v>#DIV/0!</v>
      </c>
      <c r="H2281" s="1063"/>
      <c r="I2281" s="1063"/>
      <c r="J2281" s="1182" t="e">
        <f t="shared" si="465"/>
        <v>#DIV/0!</v>
      </c>
      <c r="K2281" s="1027">
        <f t="shared" si="470"/>
        <v>0</v>
      </c>
      <c r="L2281" s="1027">
        <f t="shared" si="471"/>
        <v>0</v>
      </c>
      <c r="M2281" s="1187" t="e">
        <f t="shared" si="466"/>
        <v>#DIV/0!</v>
      </c>
    </row>
    <row r="2282" spans="1:13" ht="15">
      <c r="A2282" s="79"/>
      <c r="C2282" s="969" t="s">
        <v>1873</v>
      </c>
      <c r="D2282" s="88" t="s">
        <v>3873</v>
      </c>
      <c r="E2282" s="1030"/>
      <c r="F2282" s="1030">
        <v>1</v>
      </c>
      <c r="G2282" s="1182" t="e">
        <f t="shared" si="464"/>
        <v>#DIV/0!</v>
      </c>
      <c r="H2282" s="1063">
        <v>550</v>
      </c>
      <c r="I2282" s="1063">
        <v>418</v>
      </c>
      <c r="J2282" s="1182">
        <f t="shared" si="465"/>
        <v>76</v>
      </c>
      <c r="K2282" s="1027">
        <f t="shared" si="470"/>
        <v>550</v>
      </c>
      <c r="L2282" s="1027">
        <f t="shared" si="471"/>
        <v>419</v>
      </c>
      <c r="M2282" s="1187">
        <f t="shared" si="466"/>
        <v>76.181818181818187</v>
      </c>
    </row>
    <row r="2283" spans="1:13" ht="15">
      <c r="A2283" s="79"/>
      <c r="C2283" s="925" t="s">
        <v>1880</v>
      </c>
      <c r="D2283" s="88" t="s">
        <v>3880</v>
      </c>
      <c r="E2283" s="1065">
        <v>12</v>
      </c>
      <c r="F2283" s="1065">
        <v>10</v>
      </c>
      <c r="G2283" s="1182">
        <f t="shared" si="464"/>
        <v>83.333333333333343</v>
      </c>
      <c r="H2283" s="1063">
        <v>292</v>
      </c>
      <c r="I2283" s="1063">
        <v>291</v>
      </c>
      <c r="J2283" s="1182">
        <f t="shared" si="465"/>
        <v>99.657534246575338</v>
      </c>
      <c r="K2283" s="1027">
        <f t="shared" si="470"/>
        <v>304</v>
      </c>
      <c r="L2283" s="1027">
        <f t="shared" si="471"/>
        <v>301</v>
      </c>
      <c r="M2283" s="1187">
        <f t="shared" si="466"/>
        <v>99.01315789473685</v>
      </c>
    </row>
    <row r="2284" spans="1:13" ht="15">
      <c r="A2284" s="79"/>
      <c r="C2284" s="969" t="s">
        <v>2376</v>
      </c>
      <c r="D2284" s="970" t="s">
        <v>4377</v>
      </c>
      <c r="E2284" s="1065">
        <v>392</v>
      </c>
      <c r="F2284" s="1065">
        <v>360</v>
      </c>
      <c r="G2284" s="1182">
        <f t="shared" si="464"/>
        <v>91.83673469387756</v>
      </c>
      <c r="H2284" s="1063"/>
      <c r="I2284" s="1063"/>
      <c r="J2284" s="1182" t="e">
        <f t="shared" si="465"/>
        <v>#DIV/0!</v>
      </c>
      <c r="K2284" s="1027">
        <f t="shared" si="470"/>
        <v>392</v>
      </c>
      <c r="L2284" s="1027">
        <f t="shared" si="471"/>
        <v>360</v>
      </c>
      <c r="M2284" s="1187">
        <f t="shared" si="466"/>
        <v>91.83673469387756</v>
      </c>
    </row>
    <row r="2285" spans="1:13" ht="15">
      <c r="A2285" s="79"/>
      <c r="C2285" s="969" t="s">
        <v>2720</v>
      </c>
      <c r="D2285" s="970" t="s">
        <v>4698</v>
      </c>
      <c r="E2285" s="1030"/>
      <c r="F2285" s="1030"/>
      <c r="G2285" s="1182" t="e">
        <f t="shared" si="464"/>
        <v>#DIV/0!</v>
      </c>
      <c r="H2285" s="1063">
        <v>564</v>
      </c>
      <c r="I2285" s="1063">
        <v>420</v>
      </c>
      <c r="J2285" s="1182">
        <f t="shared" si="465"/>
        <v>74.468085106382972</v>
      </c>
      <c r="K2285" s="1027">
        <f t="shared" si="470"/>
        <v>564</v>
      </c>
      <c r="L2285" s="1027">
        <f t="shared" si="471"/>
        <v>420</v>
      </c>
      <c r="M2285" s="1187">
        <f t="shared" si="466"/>
        <v>74.468085106382972</v>
      </c>
    </row>
    <row r="2286" spans="1:13" ht="15">
      <c r="A2286" s="79"/>
      <c r="C2286" s="969" t="s">
        <v>1889</v>
      </c>
      <c r="D2286" s="88" t="s">
        <v>3889</v>
      </c>
      <c r="E2286" s="1065"/>
      <c r="F2286" s="1065"/>
      <c r="G2286" s="1182" t="e">
        <f t="shared" si="464"/>
        <v>#DIV/0!</v>
      </c>
      <c r="H2286" s="1063">
        <v>87</v>
      </c>
      <c r="I2286" s="1063">
        <v>22</v>
      </c>
      <c r="J2286" s="1182">
        <f t="shared" si="465"/>
        <v>25.287356321839084</v>
      </c>
      <c r="K2286" s="1027">
        <f t="shared" si="470"/>
        <v>87</v>
      </c>
      <c r="L2286" s="1027">
        <f t="shared" si="471"/>
        <v>22</v>
      </c>
      <c r="M2286" s="1187">
        <f t="shared" si="466"/>
        <v>25.287356321839084</v>
      </c>
    </row>
    <row r="2287" spans="1:13" ht="26.25">
      <c r="A2287" s="79"/>
      <c r="C2287" s="969" t="s">
        <v>1766</v>
      </c>
      <c r="D2287" s="933" t="s">
        <v>3746</v>
      </c>
      <c r="E2287" s="1065">
        <v>156</v>
      </c>
      <c r="F2287" s="1065">
        <v>79</v>
      </c>
      <c r="G2287" s="1182">
        <f t="shared" si="464"/>
        <v>50.641025641025635</v>
      </c>
      <c r="H2287" s="1063">
        <v>4125</v>
      </c>
      <c r="I2287" s="1063">
        <v>2985</v>
      </c>
      <c r="J2287" s="1182">
        <f t="shared" si="465"/>
        <v>72.36363636363636</v>
      </c>
      <c r="K2287" s="1027">
        <f t="shared" si="470"/>
        <v>4281</v>
      </c>
      <c r="L2287" s="1027">
        <f t="shared" si="471"/>
        <v>3064</v>
      </c>
      <c r="M2287" s="1187">
        <f t="shared" si="466"/>
        <v>71.572062602195757</v>
      </c>
    </row>
    <row r="2288" spans="1:13" ht="15">
      <c r="A2288" s="79"/>
      <c r="C2288" s="969">
        <v>1111</v>
      </c>
      <c r="D2288" s="88" t="s">
        <v>3879</v>
      </c>
      <c r="E2288" s="1065">
        <v>209</v>
      </c>
      <c r="F2288" s="1065">
        <v>138</v>
      </c>
      <c r="G2288" s="1182">
        <f t="shared" si="464"/>
        <v>66.028708133971293</v>
      </c>
      <c r="H2288" s="1063">
        <v>607</v>
      </c>
      <c r="I2288" s="1063">
        <v>518</v>
      </c>
      <c r="J2288" s="1182">
        <f t="shared" si="465"/>
        <v>85.337726523887966</v>
      </c>
      <c r="K2288" s="1027">
        <f t="shared" si="470"/>
        <v>816</v>
      </c>
      <c r="L2288" s="1027">
        <f t="shared" si="471"/>
        <v>656</v>
      </c>
      <c r="M2288" s="1187">
        <f t="shared" si="466"/>
        <v>80.392156862745097</v>
      </c>
    </row>
    <row r="2289" spans="1:13" ht="15">
      <c r="A2289" s="79"/>
      <c r="C2289" s="969">
        <v>241021</v>
      </c>
      <c r="D2289" s="963" t="s">
        <v>4047</v>
      </c>
      <c r="E2289" s="1030"/>
      <c r="F2289" s="1030"/>
      <c r="G2289" s="1182" t="e">
        <f t="shared" si="464"/>
        <v>#DIV/0!</v>
      </c>
      <c r="H2289" s="1063">
        <v>564</v>
      </c>
      <c r="I2289" s="1063">
        <v>418</v>
      </c>
      <c r="J2289" s="1182">
        <f t="shared" si="465"/>
        <v>74.113475177304963</v>
      </c>
      <c r="K2289" s="1027">
        <f t="shared" si="470"/>
        <v>564</v>
      </c>
      <c r="L2289" s="1027">
        <f t="shared" si="471"/>
        <v>418</v>
      </c>
      <c r="M2289" s="1187">
        <f t="shared" si="466"/>
        <v>74.113475177304963</v>
      </c>
    </row>
    <row r="2290" spans="1:13" ht="15">
      <c r="A2290" s="79"/>
      <c r="C2290" s="969" t="s">
        <v>1859</v>
      </c>
      <c r="D2290" s="970" t="s">
        <v>3859</v>
      </c>
      <c r="E2290" s="1030"/>
      <c r="F2290" s="1030"/>
      <c r="G2290" s="1182" t="e">
        <f t="shared" si="464"/>
        <v>#DIV/0!</v>
      </c>
      <c r="H2290" s="1063">
        <v>22</v>
      </c>
      <c r="I2290" s="1063">
        <v>40</v>
      </c>
      <c r="J2290" s="1182">
        <f t="shared" si="465"/>
        <v>181.81818181818181</v>
      </c>
      <c r="K2290" s="1027">
        <f t="shared" si="470"/>
        <v>22</v>
      </c>
      <c r="L2290" s="1027">
        <f t="shared" si="471"/>
        <v>40</v>
      </c>
      <c r="M2290" s="1187">
        <f t="shared" si="466"/>
        <v>181.81818181818181</v>
      </c>
    </row>
    <row r="2291" spans="1:13" ht="15">
      <c r="A2291" s="79"/>
      <c r="C2291" s="969">
        <v>310001</v>
      </c>
      <c r="D2291" s="970" t="s">
        <v>4699</v>
      </c>
      <c r="E2291" s="1030"/>
      <c r="F2291" s="1030"/>
      <c r="G2291" s="1182" t="e">
        <f t="shared" si="464"/>
        <v>#DIV/0!</v>
      </c>
      <c r="H2291" s="1063"/>
      <c r="I2291" s="1063"/>
      <c r="J2291" s="1182" t="e">
        <f t="shared" si="465"/>
        <v>#DIV/0!</v>
      </c>
      <c r="K2291" s="1027">
        <f t="shared" si="470"/>
        <v>0</v>
      </c>
      <c r="L2291" s="1027">
        <f t="shared" si="471"/>
        <v>0</v>
      </c>
      <c r="M2291" s="1187" t="e">
        <f t="shared" si="466"/>
        <v>#DIV/0!</v>
      </c>
    </row>
    <row r="2292" spans="1:13" ht="15">
      <c r="A2292" s="79"/>
      <c r="C2292" s="969">
        <v>310015</v>
      </c>
      <c r="D2292" s="970" t="s">
        <v>4700</v>
      </c>
      <c r="E2292" s="1030"/>
      <c r="F2292" s="1030"/>
      <c r="G2292" s="1182" t="e">
        <f t="shared" si="464"/>
        <v>#DIV/0!</v>
      </c>
      <c r="H2292" s="1063">
        <v>564</v>
      </c>
      <c r="I2292" s="1063">
        <v>420</v>
      </c>
      <c r="J2292" s="1182">
        <f t="shared" si="465"/>
        <v>74.468085106382972</v>
      </c>
      <c r="K2292" s="1027">
        <f t="shared" si="470"/>
        <v>564</v>
      </c>
      <c r="L2292" s="1027">
        <f t="shared" si="471"/>
        <v>420</v>
      </c>
      <c r="M2292" s="1187">
        <f t="shared" si="466"/>
        <v>74.468085106382972</v>
      </c>
    </row>
    <row r="2293" spans="1:13" ht="15">
      <c r="A2293" s="79"/>
      <c r="C2293" s="969">
        <v>310016</v>
      </c>
      <c r="D2293" s="970" t="s">
        <v>4701</v>
      </c>
      <c r="E2293" s="1030"/>
      <c r="F2293" s="1030"/>
      <c r="G2293" s="1182" t="e">
        <f t="shared" si="464"/>
        <v>#DIV/0!</v>
      </c>
      <c r="H2293" s="1063"/>
      <c r="I2293" s="1063"/>
      <c r="J2293" s="1182" t="e">
        <f t="shared" si="465"/>
        <v>#DIV/0!</v>
      </c>
      <c r="K2293" s="1027">
        <f t="shared" si="470"/>
        <v>0</v>
      </c>
      <c r="L2293" s="1027">
        <f t="shared" si="471"/>
        <v>0</v>
      </c>
      <c r="M2293" s="1187" t="e">
        <f t="shared" si="466"/>
        <v>#DIV/0!</v>
      </c>
    </row>
    <row r="2294" spans="1:13" ht="15">
      <c r="A2294" s="79"/>
      <c r="C2294" s="969" t="s">
        <v>1770</v>
      </c>
      <c r="D2294" s="956" t="s">
        <v>3747</v>
      </c>
      <c r="E2294" s="1030"/>
      <c r="F2294" s="1030"/>
      <c r="G2294" s="1182" t="e">
        <f t="shared" si="464"/>
        <v>#DIV/0!</v>
      </c>
      <c r="H2294" s="1063"/>
      <c r="I2294" s="1063"/>
      <c r="J2294" s="1182" t="e">
        <f t="shared" si="465"/>
        <v>#DIV/0!</v>
      </c>
      <c r="K2294" s="1027">
        <f t="shared" si="470"/>
        <v>0</v>
      </c>
      <c r="L2294" s="1027">
        <f t="shared" si="471"/>
        <v>0</v>
      </c>
      <c r="M2294" s="1187" t="e">
        <f t="shared" si="466"/>
        <v>#DIV/0!</v>
      </c>
    </row>
    <row r="2295" spans="1:13" ht="15">
      <c r="A2295" s="79"/>
      <c r="C2295" s="969" t="s">
        <v>1887</v>
      </c>
      <c r="D2295" s="88" t="s">
        <v>3887</v>
      </c>
      <c r="E2295" s="1030">
        <v>1</v>
      </c>
      <c r="F2295" s="1030">
        <v>1</v>
      </c>
      <c r="G2295" s="1182">
        <f t="shared" si="464"/>
        <v>100</v>
      </c>
      <c r="H2295" s="1063">
        <v>3</v>
      </c>
      <c r="I2295" s="1063">
        <v>1</v>
      </c>
      <c r="J2295" s="1182">
        <f t="shared" si="465"/>
        <v>33.333333333333329</v>
      </c>
      <c r="K2295" s="1027">
        <f t="shared" si="470"/>
        <v>4</v>
      </c>
      <c r="L2295" s="1027">
        <f t="shared" si="471"/>
        <v>2</v>
      </c>
      <c r="M2295" s="1187">
        <f t="shared" si="466"/>
        <v>50</v>
      </c>
    </row>
    <row r="2296" spans="1:13" ht="15">
      <c r="A2296" s="79"/>
      <c r="C2296" s="969" t="s">
        <v>1945</v>
      </c>
      <c r="D2296" s="88" t="s">
        <v>3940</v>
      </c>
      <c r="E2296" s="1030">
        <v>1</v>
      </c>
      <c r="F2296" s="1030">
        <v>1</v>
      </c>
      <c r="G2296" s="1182">
        <f t="shared" si="464"/>
        <v>100</v>
      </c>
      <c r="H2296" s="1063">
        <v>3</v>
      </c>
      <c r="I2296" s="1063">
        <v>1</v>
      </c>
      <c r="J2296" s="1182">
        <f t="shared" si="465"/>
        <v>33.333333333333329</v>
      </c>
      <c r="K2296" s="1027">
        <f t="shared" si="470"/>
        <v>4</v>
      </c>
      <c r="L2296" s="1027">
        <f t="shared" si="471"/>
        <v>2</v>
      </c>
      <c r="M2296" s="1187">
        <f t="shared" si="466"/>
        <v>50</v>
      </c>
    </row>
    <row r="2297" spans="1:13" ht="15">
      <c r="A2297" s="79"/>
      <c r="C2297" s="969" t="s">
        <v>1902</v>
      </c>
      <c r="D2297" s="957" t="s">
        <v>3900</v>
      </c>
      <c r="E2297" s="1030"/>
      <c r="F2297" s="1030"/>
      <c r="G2297" s="1182" t="e">
        <f t="shared" si="464"/>
        <v>#DIV/0!</v>
      </c>
      <c r="H2297" s="1063">
        <v>1</v>
      </c>
      <c r="I2297" s="1063"/>
      <c r="J2297" s="1182">
        <f t="shared" si="465"/>
        <v>0</v>
      </c>
      <c r="K2297" s="1027">
        <f t="shared" si="470"/>
        <v>1</v>
      </c>
      <c r="L2297" s="1027">
        <f t="shared" si="471"/>
        <v>0</v>
      </c>
      <c r="M2297" s="1187">
        <f t="shared" si="466"/>
        <v>0</v>
      </c>
    </row>
    <row r="2298" spans="1:13" ht="15">
      <c r="A2298" s="79"/>
      <c r="C2298" s="969" t="s">
        <v>2721</v>
      </c>
      <c r="D2298" s="970" t="s">
        <v>4702</v>
      </c>
      <c r="E2298" s="1030"/>
      <c r="F2298" s="1030"/>
      <c r="G2298" s="1182" t="e">
        <f t="shared" si="464"/>
        <v>#DIV/0!</v>
      </c>
      <c r="H2298" s="1063"/>
      <c r="I2298" s="1063"/>
      <c r="J2298" s="1182" t="e">
        <f t="shared" si="465"/>
        <v>#DIV/0!</v>
      </c>
      <c r="K2298" s="1027">
        <f t="shared" si="470"/>
        <v>0</v>
      </c>
      <c r="L2298" s="1027">
        <f t="shared" si="471"/>
        <v>0</v>
      </c>
      <c r="M2298" s="1187" t="e">
        <f t="shared" si="466"/>
        <v>#DIV/0!</v>
      </c>
    </row>
    <row r="2299" spans="1:13" ht="15">
      <c r="A2299" s="79"/>
      <c r="C2299" s="969">
        <v>241027</v>
      </c>
      <c r="D2299" s="958" t="s">
        <v>4644</v>
      </c>
      <c r="E2299" s="1030"/>
      <c r="F2299" s="1030"/>
      <c r="G2299" s="1182" t="e">
        <f t="shared" si="464"/>
        <v>#DIV/0!</v>
      </c>
      <c r="H2299" s="1063">
        <v>557</v>
      </c>
      <c r="I2299" s="1063">
        <v>417</v>
      </c>
      <c r="J2299" s="1182">
        <f t="shared" si="465"/>
        <v>74.865350089766608</v>
      </c>
      <c r="K2299" s="1027">
        <f t="shared" si="470"/>
        <v>557</v>
      </c>
      <c r="L2299" s="1027">
        <f t="shared" si="471"/>
        <v>417</v>
      </c>
      <c r="M2299" s="1187">
        <f t="shared" si="466"/>
        <v>74.865350089766608</v>
      </c>
    </row>
    <row r="2300" spans="1:13" ht="15">
      <c r="A2300" s="79"/>
      <c r="C2300" s="969" t="s">
        <v>1918</v>
      </c>
      <c r="D2300" s="948" t="s">
        <v>3916</v>
      </c>
      <c r="E2300" s="1030"/>
      <c r="F2300" s="1030">
        <v>285</v>
      </c>
      <c r="G2300" s="1182" t="e">
        <f t="shared" si="464"/>
        <v>#DIV/0!</v>
      </c>
      <c r="H2300" s="1063"/>
      <c r="I2300" s="1063"/>
      <c r="J2300" s="1182" t="e">
        <f t="shared" si="465"/>
        <v>#DIV/0!</v>
      </c>
      <c r="K2300" s="1027">
        <f t="shared" si="470"/>
        <v>0</v>
      </c>
      <c r="L2300" s="1027">
        <f t="shared" si="471"/>
        <v>285</v>
      </c>
      <c r="M2300" s="1187" t="e">
        <f t="shared" si="466"/>
        <v>#DIV/0!</v>
      </c>
    </row>
    <row r="2301" spans="1:13" ht="15">
      <c r="A2301" s="79"/>
      <c r="C2301" s="969" t="s">
        <v>2722</v>
      </c>
      <c r="D2301" s="970" t="s">
        <v>4703</v>
      </c>
      <c r="E2301" s="1030"/>
      <c r="F2301" s="1030"/>
      <c r="G2301" s="1182" t="e">
        <f t="shared" si="464"/>
        <v>#DIV/0!</v>
      </c>
      <c r="H2301" s="1063">
        <v>463</v>
      </c>
      <c r="I2301" s="1063">
        <v>348</v>
      </c>
      <c r="J2301" s="1182">
        <f t="shared" si="465"/>
        <v>75.16198704103671</v>
      </c>
      <c r="K2301" s="1027">
        <f t="shared" si="470"/>
        <v>463</v>
      </c>
      <c r="L2301" s="1027">
        <f t="shared" si="471"/>
        <v>348</v>
      </c>
      <c r="M2301" s="1187">
        <f t="shared" si="466"/>
        <v>75.16198704103671</v>
      </c>
    </row>
    <row r="2302" spans="1:13" ht="15">
      <c r="A2302" s="79"/>
      <c r="C2302" s="969" t="s">
        <v>2723</v>
      </c>
      <c r="D2302" s="970" t="s">
        <v>4704</v>
      </c>
      <c r="E2302" s="1030"/>
      <c r="F2302" s="1030"/>
      <c r="G2302" s="1182" t="e">
        <f t="shared" ref="G2302:G2344" si="472">SUM(F2302/E2302*100)</f>
        <v>#DIV/0!</v>
      </c>
      <c r="H2302" s="1063"/>
      <c r="I2302" s="1063"/>
      <c r="J2302" s="1182" t="e">
        <f t="shared" ref="J2302:J2344" si="473">SUM(I2302/H2302*100)</f>
        <v>#DIV/0!</v>
      </c>
      <c r="K2302" s="1027">
        <f t="shared" si="470"/>
        <v>0</v>
      </c>
      <c r="L2302" s="1027">
        <f t="shared" si="471"/>
        <v>0</v>
      </c>
      <c r="M2302" s="1187" t="e">
        <f t="shared" ref="M2302:M2344" si="474">SUM(L2302/K2302*100)</f>
        <v>#DIV/0!</v>
      </c>
    </row>
    <row r="2303" spans="1:13" ht="15">
      <c r="A2303" s="79"/>
      <c r="C2303" s="969" t="s">
        <v>1976</v>
      </c>
      <c r="D2303" s="945" t="s">
        <v>3972</v>
      </c>
      <c r="E2303" s="1030"/>
      <c r="F2303" s="1030"/>
      <c r="G2303" s="1182" t="e">
        <f t="shared" si="472"/>
        <v>#DIV/0!</v>
      </c>
      <c r="H2303" s="1063"/>
      <c r="I2303" s="1063"/>
      <c r="J2303" s="1182" t="e">
        <f t="shared" si="473"/>
        <v>#DIV/0!</v>
      </c>
      <c r="K2303" s="1027">
        <f t="shared" si="470"/>
        <v>0</v>
      </c>
      <c r="L2303" s="1027">
        <f t="shared" si="471"/>
        <v>0</v>
      </c>
      <c r="M2303" s="1187" t="e">
        <f t="shared" si="474"/>
        <v>#DIV/0!</v>
      </c>
    </row>
    <row r="2304" spans="1:13" ht="26.25">
      <c r="A2304" s="79"/>
      <c r="C2304" s="969" t="s">
        <v>1875</v>
      </c>
      <c r="D2304" s="88" t="s">
        <v>3875</v>
      </c>
      <c r="E2304" s="1030"/>
      <c r="F2304" s="1030"/>
      <c r="G2304" s="1182" t="e">
        <f t="shared" si="472"/>
        <v>#DIV/0!</v>
      </c>
      <c r="H2304" s="1063"/>
      <c r="I2304" s="1063">
        <v>10</v>
      </c>
      <c r="J2304" s="1182" t="e">
        <f t="shared" si="473"/>
        <v>#DIV/0!</v>
      </c>
      <c r="K2304" s="1027">
        <f t="shared" si="470"/>
        <v>0</v>
      </c>
      <c r="L2304" s="1027">
        <f t="shared" si="471"/>
        <v>10</v>
      </c>
      <c r="M2304" s="1187" t="e">
        <f t="shared" si="474"/>
        <v>#DIV/0!</v>
      </c>
    </row>
    <row r="2305" spans="1:13" ht="15">
      <c r="A2305" s="79"/>
      <c r="C2305" s="969" t="s">
        <v>1891</v>
      </c>
      <c r="D2305" s="88" t="s">
        <v>3891</v>
      </c>
      <c r="E2305" s="1030">
        <v>1</v>
      </c>
      <c r="F2305" s="1030"/>
      <c r="G2305" s="1182">
        <f t="shared" si="472"/>
        <v>0</v>
      </c>
      <c r="H2305" s="1063"/>
      <c r="I2305" s="1063">
        <v>18</v>
      </c>
      <c r="J2305" s="1182" t="e">
        <f t="shared" si="473"/>
        <v>#DIV/0!</v>
      </c>
      <c r="K2305" s="1027">
        <f t="shared" si="470"/>
        <v>1</v>
      </c>
      <c r="L2305" s="1027">
        <f t="shared" si="471"/>
        <v>18</v>
      </c>
      <c r="M2305" s="1187">
        <f t="shared" si="474"/>
        <v>1800</v>
      </c>
    </row>
    <row r="2306" spans="1:13" ht="15">
      <c r="A2306" s="79"/>
      <c r="C2306" s="969" t="s">
        <v>1764</v>
      </c>
      <c r="D2306" s="940" t="s">
        <v>3760</v>
      </c>
      <c r="E2306" s="1030"/>
      <c r="F2306" s="1030"/>
      <c r="G2306" s="1182" t="e">
        <f t="shared" si="472"/>
        <v>#DIV/0!</v>
      </c>
      <c r="H2306" s="1063">
        <v>17</v>
      </c>
      <c r="I2306" s="1063">
        <v>14</v>
      </c>
      <c r="J2306" s="1182">
        <f t="shared" si="473"/>
        <v>82.35294117647058</v>
      </c>
      <c r="K2306" s="1027">
        <f t="shared" si="470"/>
        <v>17</v>
      </c>
      <c r="L2306" s="1027">
        <f t="shared" si="471"/>
        <v>14</v>
      </c>
      <c r="M2306" s="1187">
        <f t="shared" si="474"/>
        <v>82.35294117647058</v>
      </c>
    </row>
    <row r="2307" spans="1:13" ht="15">
      <c r="A2307" s="79"/>
      <c r="C2307" s="969" t="s">
        <v>1894</v>
      </c>
      <c r="D2307" s="963" t="s">
        <v>5296</v>
      </c>
      <c r="E2307" s="1030"/>
      <c r="F2307" s="1030"/>
      <c r="G2307" s="1182" t="e">
        <f t="shared" si="472"/>
        <v>#DIV/0!</v>
      </c>
      <c r="H2307" s="1063">
        <v>60</v>
      </c>
      <c r="I2307" s="1063">
        <v>60</v>
      </c>
      <c r="J2307" s="1182">
        <f t="shared" si="473"/>
        <v>100</v>
      </c>
      <c r="K2307" s="1027">
        <f t="shared" ref="K2307:K2338" si="475">E2307+H2307</f>
        <v>60</v>
      </c>
      <c r="L2307" s="1027">
        <f t="shared" ref="L2307:L2338" si="476">F2307+I2307</f>
        <v>60</v>
      </c>
      <c r="M2307" s="1187">
        <f t="shared" si="474"/>
        <v>100</v>
      </c>
    </row>
    <row r="2308" spans="1:13" ht="15">
      <c r="A2308" s="79"/>
      <c r="C2308" s="969" t="s">
        <v>1765</v>
      </c>
      <c r="D2308" s="938" t="s">
        <v>3754</v>
      </c>
      <c r="E2308" s="1030">
        <v>3</v>
      </c>
      <c r="F2308" s="1030">
        <v>1</v>
      </c>
      <c r="G2308" s="1182">
        <f t="shared" si="472"/>
        <v>33.333333333333329</v>
      </c>
      <c r="H2308" s="1063">
        <v>250</v>
      </c>
      <c r="I2308" s="1063">
        <v>198</v>
      </c>
      <c r="J2308" s="1182">
        <f t="shared" si="473"/>
        <v>79.2</v>
      </c>
      <c r="K2308" s="1027">
        <f t="shared" si="475"/>
        <v>253</v>
      </c>
      <c r="L2308" s="1027">
        <f t="shared" si="476"/>
        <v>199</v>
      </c>
      <c r="M2308" s="1187">
        <f t="shared" si="474"/>
        <v>78.656126482213438</v>
      </c>
    </row>
    <row r="2309" spans="1:13" ht="15">
      <c r="A2309" s="79"/>
      <c r="C2309" s="969" t="s">
        <v>1921</v>
      </c>
      <c r="D2309" s="959" t="s">
        <v>5331</v>
      </c>
      <c r="E2309" s="1030">
        <v>1</v>
      </c>
      <c r="F2309" s="1030"/>
      <c r="G2309" s="1182">
        <f t="shared" si="472"/>
        <v>0</v>
      </c>
      <c r="H2309" s="1063">
        <v>315</v>
      </c>
      <c r="I2309" s="1063">
        <v>251</v>
      </c>
      <c r="J2309" s="1182">
        <f t="shared" si="473"/>
        <v>79.682539682539684</v>
      </c>
      <c r="K2309" s="1027">
        <f t="shared" si="475"/>
        <v>316</v>
      </c>
      <c r="L2309" s="1027">
        <f t="shared" si="476"/>
        <v>251</v>
      </c>
      <c r="M2309" s="1187">
        <f t="shared" si="474"/>
        <v>79.430379746835442</v>
      </c>
    </row>
    <row r="2310" spans="1:13" ht="15">
      <c r="A2310" s="79"/>
      <c r="C2310" s="991" t="s">
        <v>2724</v>
      </c>
      <c r="D2310" s="88" t="s">
        <v>4705</v>
      </c>
      <c r="E2310" s="1065"/>
      <c r="F2310" s="1065"/>
      <c r="G2310" s="1182" t="e">
        <f t="shared" si="472"/>
        <v>#DIV/0!</v>
      </c>
      <c r="H2310" s="1063"/>
      <c r="I2310" s="1063"/>
      <c r="J2310" s="1182" t="e">
        <f t="shared" si="473"/>
        <v>#DIV/0!</v>
      </c>
      <c r="K2310" s="1027">
        <f t="shared" si="475"/>
        <v>0</v>
      </c>
      <c r="L2310" s="1027">
        <f t="shared" si="476"/>
        <v>0</v>
      </c>
      <c r="M2310" s="1187" t="e">
        <f t="shared" si="474"/>
        <v>#DIV/0!</v>
      </c>
    </row>
    <row r="2311" spans="1:13" ht="15">
      <c r="A2311" s="79"/>
      <c r="C2311" s="969" t="s">
        <v>1768</v>
      </c>
      <c r="D2311" s="940" t="s">
        <v>3759</v>
      </c>
      <c r="E2311" s="1065"/>
      <c r="F2311" s="1065"/>
      <c r="G2311" s="1182" t="e">
        <f t="shared" si="472"/>
        <v>#DIV/0!</v>
      </c>
      <c r="H2311" s="1063"/>
      <c r="I2311" s="1063"/>
      <c r="J2311" s="1182" t="e">
        <f t="shared" si="473"/>
        <v>#DIV/0!</v>
      </c>
      <c r="K2311" s="1027">
        <f t="shared" si="475"/>
        <v>0</v>
      </c>
      <c r="L2311" s="1027">
        <f t="shared" si="476"/>
        <v>0</v>
      </c>
      <c r="M2311" s="1187" t="e">
        <f t="shared" si="474"/>
        <v>#DIV/0!</v>
      </c>
    </row>
    <row r="2312" spans="1:13" ht="15">
      <c r="A2312" s="79"/>
      <c r="C2312" s="991" t="s">
        <v>2725</v>
      </c>
      <c r="D2312" s="88" t="s">
        <v>4706</v>
      </c>
      <c r="E2312" s="1065"/>
      <c r="F2312" s="1065"/>
      <c r="G2312" s="1182" t="e">
        <f t="shared" si="472"/>
        <v>#DIV/0!</v>
      </c>
      <c r="H2312" s="1063"/>
      <c r="I2312" s="1063"/>
      <c r="J2312" s="1182" t="e">
        <f t="shared" si="473"/>
        <v>#DIV/0!</v>
      </c>
      <c r="K2312" s="1027">
        <f t="shared" si="475"/>
        <v>0</v>
      </c>
      <c r="L2312" s="1027">
        <f t="shared" si="476"/>
        <v>0</v>
      </c>
      <c r="M2312" s="1187" t="e">
        <f t="shared" si="474"/>
        <v>#DIV/0!</v>
      </c>
    </row>
    <row r="2313" spans="1:13" ht="15">
      <c r="A2313" s="79"/>
      <c r="C2313" s="991">
        <v>241028</v>
      </c>
      <c r="D2313" s="88" t="s">
        <v>4707</v>
      </c>
      <c r="E2313" s="1065"/>
      <c r="F2313" s="1065"/>
      <c r="G2313" s="1182" t="e">
        <f t="shared" si="472"/>
        <v>#DIV/0!</v>
      </c>
      <c r="H2313" s="1063"/>
      <c r="I2313" s="1063"/>
      <c r="J2313" s="1182" t="e">
        <f t="shared" si="473"/>
        <v>#DIV/0!</v>
      </c>
      <c r="K2313" s="1027">
        <f t="shared" si="475"/>
        <v>0</v>
      </c>
      <c r="L2313" s="1027">
        <f t="shared" si="476"/>
        <v>0</v>
      </c>
      <c r="M2313" s="1187" t="e">
        <f t="shared" si="474"/>
        <v>#DIV/0!</v>
      </c>
    </row>
    <row r="2314" spans="1:13" ht="15">
      <c r="A2314" s="79"/>
      <c r="C2314" s="991">
        <v>241032</v>
      </c>
      <c r="D2314" s="88" t="s">
        <v>4708</v>
      </c>
      <c r="E2314" s="1065"/>
      <c r="F2314" s="1065"/>
      <c r="G2314" s="1182" t="e">
        <f t="shared" si="472"/>
        <v>#DIV/0!</v>
      </c>
      <c r="H2314" s="1063"/>
      <c r="I2314" s="1063"/>
      <c r="J2314" s="1182" t="e">
        <f t="shared" si="473"/>
        <v>#DIV/0!</v>
      </c>
      <c r="K2314" s="1027">
        <f t="shared" si="475"/>
        <v>0</v>
      </c>
      <c r="L2314" s="1027">
        <f t="shared" si="476"/>
        <v>0</v>
      </c>
      <c r="M2314" s="1187" t="e">
        <f t="shared" si="474"/>
        <v>#DIV/0!</v>
      </c>
    </row>
    <row r="2315" spans="1:13" ht="15">
      <c r="A2315" s="79"/>
      <c r="C2315" s="969" t="s">
        <v>2726</v>
      </c>
      <c r="D2315" s="88" t="s">
        <v>4709</v>
      </c>
      <c r="E2315" s="1065"/>
      <c r="F2315" s="1065"/>
      <c r="G2315" s="1182" t="e">
        <f t="shared" si="472"/>
        <v>#DIV/0!</v>
      </c>
      <c r="H2315" s="1063">
        <v>227</v>
      </c>
      <c r="I2315" s="1063">
        <v>190</v>
      </c>
      <c r="J2315" s="1182">
        <f t="shared" si="473"/>
        <v>83.70044052863436</v>
      </c>
      <c r="K2315" s="1027">
        <f t="shared" si="475"/>
        <v>227</v>
      </c>
      <c r="L2315" s="1027">
        <f t="shared" si="476"/>
        <v>190</v>
      </c>
      <c r="M2315" s="1187">
        <f t="shared" si="474"/>
        <v>83.70044052863436</v>
      </c>
    </row>
    <row r="2316" spans="1:13" ht="15">
      <c r="A2316" s="79"/>
      <c r="C2316" s="969" t="s">
        <v>2727</v>
      </c>
      <c r="D2316" s="88" t="s">
        <v>4710</v>
      </c>
      <c r="E2316" s="1065"/>
      <c r="F2316" s="1065"/>
      <c r="G2316" s="1182" t="e">
        <f t="shared" si="472"/>
        <v>#DIV/0!</v>
      </c>
      <c r="H2316" s="1063">
        <v>227</v>
      </c>
      <c r="I2316" s="1063">
        <v>184</v>
      </c>
      <c r="J2316" s="1182">
        <f t="shared" si="473"/>
        <v>81.057268722466958</v>
      </c>
      <c r="K2316" s="1027">
        <f t="shared" si="475"/>
        <v>227</v>
      </c>
      <c r="L2316" s="1027">
        <f t="shared" si="476"/>
        <v>184</v>
      </c>
      <c r="M2316" s="1187">
        <f t="shared" si="474"/>
        <v>81.057268722466958</v>
      </c>
    </row>
    <row r="2317" spans="1:13" ht="15">
      <c r="A2317" s="79"/>
      <c r="C2317" s="969" t="s">
        <v>2676</v>
      </c>
      <c r="D2317" s="88" t="s">
        <v>4657</v>
      </c>
      <c r="E2317" s="1065"/>
      <c r="F2317" s="1065"/>
      <c r="G2317" s="1182" t="e">
        <f t="shared" si="472"/>
        <v>#DIV/0!</v>
      </c>
      <c r="H2317" s="1063"/>
      <c r="I2317" s="1063">
        <v>88</v>
      </c>
      <c r="J2317" s="1182" t="e">
        <f t="shared" si="473"/>
        <v>#DIV/0!</v>
      </c>
      <c r="K2317" s="1027">
        <f t="shared" si="475"/>
        <v>0</v>
      </c>
      <c r="L2317" s="1027">
        <f t="shared" si="476"/>
        <v>88</v>
      </c>
      <c r="M2317" s="1187" t="e">
        <f t="shared" si="474"/>
        <v>#DIV/0!</v>
      </c>
    </row>
    <row r="2318" spans="1:13" ht="15">
      <c r="A2318" s="79"/>
      <c r="C2318" s="969" t="s">
        <v>2728</v>
      </c>
      <c r="D2318" s="88" t="s">
        <v>4711</v>
      </c>
      <c r="E2318" s="1065"/>
      <c r="F2318" s="1065"/>
      <c r="G2318" s="1182" t="e">
        <f t="shared" si="472"/>
        <v>#DIV/0!</v>
      </c>
      <c r="H2318" s="1063">
        <v>545</v>
      </c>
      <c r="I2318" s="1063">
        <v>403</v>
      </c>
      <c r="J2318" s="1182">
        <f t="shared" si="473"/>
        <v>73.944954128440372</v>
      </c>
      <c r="K2318" s="1027">
        <f t="shared" si="475"/>
        <v>545</v>
      </c>
      <c r="L2318" s="1027">
        <f t="shared" si="476"/>
        <v>403</v>
      </c>
      <c r="M2318" s="1187">
        <f t="shared" si="474"/>
        <v>73.944954128440372</v>
      </c>
    </row>
    <row r="2319" spans="1:13" ht="15">
      <c r="A2319" s="79"/>
      <c r="C2319" s="969">
        <v>241029</v>
      </c>
      <c r="D2319" s="88" t="s">
        <v>4712</v>
      </c>
      <c r="E2319" s="1065"/>
      <c r="F2319" s="1065"/>
      <c r="G2319" s="1182" t="e">
        <f t="shared" si="472"/>
        <v>#DIV/0!</v>
      </c>
      <c r="H2319" s="1063"/>
      <c r="I2319" s="1063"/>
      <c r="J2319" s="1182" t="e">
        <f t="shared" si="473"/>
        <v>#DIV/0!</v>
      </c>
      <c r="K2319" s="1027">
        <f t="shared" si="475"/>
        <v>0</v>
      </c>
      <c r="L2319" s="1027">
        <f t="shared" si="476"/>
        <v>0</v>
      </c>
      <c r="M2319" s="1187" t="e">
        <f t="shared" si="474"/>
        <v>#DIV/0!</v>
      </c>
    </row>
    <row r="2320" spans="1:13" ht="15">
      <c r="A2320" s="79"/>
      <c r="C2320" s="969" t="s">
        <v>2729</v>
      </c>
      <c r="D2320" s="88" t="s">
        <v>4713</v>
      </c>
      <c r="E2320" s="1065"/>
      <c r="F2320" s="1065"/>
      <c r="G2320" s="1182" t="e">
        <f t="shared" si="472"/>
        <v>#DIV/0!</v>
      </c>
      <c r="H2320" s="1063"/>
      <c r="I2320" s="1063"/>
      <c r="J2320" s="1182" t="e">
        <f t="shared" si="473"/>
        <v>#DIV/0!</v>
      </c>
      <c r="K2320" s="1027">
        <f t="shared" si="475"/>
        <v>0</v>
      </c>
      <c r="L2320" s="1027">
        <f t="shared" si="476"/>
        <v>0</v>
      </c>
      <c r="M2320" s="1187" t="e">
        <f t="shared" si="474"/>
        <v>#DIV/0!</v>
      </c>
    </row>
    <row r="2321" spans="1:13" ht="15">
      <c r="A2321" s="79"/>
      <c r="C2321" s="969" t="s">
        <v>1929</v>
      </c>
      <c r="D2321" s="963" t="s">
        <v>3925</v>
      </c>
      <c r="E2321" s="1065"/>
      <c r="F2321" s="1065"/>
      <c r="G2321" s="1182" t="e">
        <f t="shared" si="472"/>
        <v>#DIV/0!</v>
      </c>
      <c r="H2321" s="1063">
        <v>111</v>
      </c>
      <c r="I2321" s="1063">
        <v>111</v>
      </c>
      <c r="J2321" s="1182">
        <f t="shared" si="473"/>
        <v>100</v>
      </c>
      <c r="K2321" s="1027">
        <f t="shared" si="475"/>
        <v>111</v>
      </c>
      <c r="L2321" s="1027">
        <f t="shared" si="476"/>
        <v>111</v>
      </c>
      <c r="M2321" s="1187">
        <f t="shared" si="474"/>
        <v>100</v>
      </c>
    </row>
    <row r="2322" spans="1:13" ht="15">
      <c r="A2322" s="79"/>
      <c r="C2322" s="969" t="s">
        <v>2730</v>
      </c>
      <c r="D2322" s="88" t="s">
        <v>4714</v>
      </c>
      <c r="E2322" s="1065"/>
      <c r="F2322" s="1065"/>
      <c r="G2322" s="1182" t="e">
        <f t="shared" si="472"/>
        <v>#DIV/0!</v>
      </c>
      <c r="H2322" s="1063">
        <v>563</v>
      </c>
      <c r="I2322" s="1063">
        <v>419</v>
      </c>
      <c r="J2322" s="1182">
        <f t="shared" si="473"/>
        <v>74.422735346358792</v>
      </c>
      <c r="K2322" s="1027">
        <f t="shared" si="475"/>
        <v>563</v>
      </c>
      <c r="L2322" s="1027">
        <f t="shared" si="476"/>
        <v>419</v>
      </c>
      <c r="M2322" s="1187">
        <f t="shared" si="474"/>
        <v>74.422735346358792</v>
      </c>
    </row>
    <row r="2323" spans="1:13" ht="15">
      <c r="A2323" s="79"/>
      <c r="C2323" s="969" t="s">
        <v>2731</v>
      </c>
      <c r="D2323" s="88" t="s">
        <v>4715</v>
      </c>
      <c r="E2323" s="1065"/>
      <c r="F2323" s="1065"/>
      <c r="G2323" s="1182" t="e">
        <f t="shared" si="472"/>
        <v>#DIV/0!</v>
      </c>
      <c r="H2323" s="1063"/>
      <c r="I2323" s="1063"/>
      <c r="J2323" s="1182" t="e">
        <f t="shared" si="473"/>
        <v>#DIV/0!</v>
      </c>
      <c r="K2323" s="1027">
        <f t="shared" si="475"/>
        <v>0</v>
      </c>
      <c r="L2323" s="1027">
        <f t="shared" si="476"/>
        <v>0</v>
      </c>
      <c r="M2323" s="1187" t="e">
        <f t="shared" si="474"/>
        <v>#DIV/0!</v>
      </c>
    </row>
    <row r="2324" spans="1:13" ht="15">
      <c r="A2324" s="79"/>
      <c r="C2324" s="969" t="s">
        <v>2088</v>
      </c>
      <c r="D2324" s="88" t="s">
        <v>4092</v>
      </c>
      <c r="E2324" s="1065">
        <v>1</v>
      </c>
      <c r="F2324" s="1065"/>
      <c r="G2324" s="1182">
        <f t="shared" si="472"/>
        <v>0</v>
      </c>
      <c r="H2324" s="1063"/>
      <c r="I2324" s="1063"/>
      <c r="J2324" s="1182" t="e">
        <f t="shared" si="473"/>
        <v>#DIV/0!</v>
      </c>
      <c r="K2324" s="1027">
        <f t="shared" si="475"/>
        <v>1</v>
      </c>
      <c r="L2324" s="1027">
        <f t="shared" si="476"/>
        <v>0</v>
      </c>
      <c r="M2324" s="1187">
        <f t="shared" si="474"/>
        <v>0</v>
      </c>
    </row>
    <row r="2325" spans="1:13" ht="15">
      <c r="A2325" s="79"/>
      <c r="C2325" s="969" t="s">
        <v>1892</v>
      </c>
      <c r="D2325" s="88" t="s">
        <v>3892</v>
      </c>
      <c r="E2325" s="1065"/>
      <c r="F2325" s="1065"/>
      <c r="G2325" s="1182" t="e">
        <f t="shared" si="472"/>
        <v>#DIV/0!</v>
      </c>
      <c r="H2325" s="1063">
        <v>4</v>
      </c>
      <c r="I2325" s="1063">
        <v>4</v>
      </c>
      <c r="J2325" s="1182">
        <f t="shared" si="473"/>
        <v>100</v>
      </c>
      <c r="K2325" s="1027">
        <f t="shared" si="475"/>
        <v>4</v>
      </c>
      <c r="L2325" s="1027">
        <f t="shared" si="476"/>
        <v>4</v>
      </c>
      <c r="M2325" s="1187">
        <f t="shared" si="474"/>
        <v>100</v>
      </c>
    </row>
    <row r="2326" spans="1:13" ht="15">
      <c r="A2326" s="79"/>
      <c r="C2326" s="969" t="s">
        <v>1884</v>
      </c>
      <c r="D2326" s="88" t="s">
        <v>3884</v>
      </c>
      <c r="E2326" s="1065"/>
      <c r="F2326" s="1065"/>
      <c r="G2326" s="1182" t="e">
        <f t="shared" si="472"/>
        <v>#DIV/0!</v>
      </c>
      <c r="H2326" s="1063"/>
      <c r="I2326" s="1063"/>
      <c r="J2326" s="1182" t="e">
        <f t="shared" si="473"/>
        <v>#DIV/0!</v>
      </c>
      <c r="K2326" s="1027">
        <f t="shared" si="475"/>
        <v>0</v>
      </c>
      <c r="L2326" s="1027">
        <f t="shared" si="476"/>
        <v>0</v>
      </c>
      <c r="M2326" s="1187" t="e">
        <f t="shared" si="474"/>
        <v>#DIV/0!</v>
      </c>
    </row>
    <row r="2327" spans="1:13" ht="15">
      <c r="A2327" s="79"/>
      <c r="C2327" s="969" t="s">
        <v>1890</v>
      </c>
      <c r="D2327" s="88" t="s">
        <v>3890</v>
      </c>
      <c r="E2327" s="1065"/>
      <c r="F2327" s="1065"/>
      <c r="G2327" s="1182" t="e">
        <f t="shared" si="472"/>
        <v>#DIV/0!</v>
      </c>
      <c r="H2327" s="1063"/>
      <c r="I2327" s="1063"/>
      <c r="J2327" s="1182" t="e">
        <f t="shared" si="473"/>
        <v>#DIV/0!</v>
      </c>
      <c r="K2327" s="1027">
        <f t="shared" si="475"/>
        <v>0</v>
      </c>
      <c r="L2327" s="1027">
        <f t="shared" si="476"/>
        <v>0</v>
      </c>
      <c r="M2327" s="1187" t="e">
        <f t="shared" si="474"/>
        <v>#DIV/0!</v>
      </c>
    </row>
    <row r="2328" spans="1:13" ht="15">
      <c r="A2328" s="79"/>
      <c r="C2328" s="969" t="s">
        <v>1773</v>
      </c>
      <c r="D2328" s="88" t="s">
        <v>3750</v>
      </c>
      <c r="E2328" s="1065"/>
      <c r="F2328" s="1065"/>
      <c r="G2328" s="1182" t="e">
        <f t="shared" si="472"/>
        <v>#DIV/0!</v>
      </c>
      <c r="H2328" s="1063">
        <v>6</v>
      </c>
      <c r="I2328" s="1063"/>
      <c r="J2328" s="1182">
        <f t="shared" si="473"/>
        <v>0</v>
      </c>
      <c r="K2328" s="1027">
        <f t="shared" si="475"/>
        <v>6</v>
      </c>
      <c r="L2328" s="1027">
        <f t="shared" si="476"/>
        <v>0</v>
      </c>
      <c r="M2328" s="1187">
        <f t="shared" si="474"/>
        <v>0</v>
      </c>
    </row>
    <row r="2329" spans="1:13" ht="26.25">
      <c r="A2329" s="79"/>
      <c r="C2329" s="969" t="s">
        <v>2042</v>
      </c>
      <c r="D2329" s="933" t="s">
        <v>4046</v>
      </c>
      <c r="E2329" s="1065"/>
      <c r="F2329" s="1065"/>
      <c r="G2329" s="1182" t="e">
        <f t="shared" si="472"/>
        <v>#DIV/0!</v>
      </c>
      <c r="H2329" s="1063"/>
      <c r="I2329" s="1063"/>
      <c r="J2329" s="1182" t="e">
        <f t="shared" si="473"/>
        <v>#DIV/0!</v>
      </c>
      <c r="K2329" s="1027">
        <f t="shared" si="475"/>
        <v>0</v>
      </c>
      <c r="L2329" s="1027">
        <f t="shared" si="476"/>
        <v>0</v>
      </c>
      <c r="M2329" s="1187" t="e">
        <f t="shared" si="474"/>
        <v>#DIV/0!</v>
      </c>
    </row>
    <row r="2330" spans="1:13" ht="15">
      <c r="A2330" s="79"/>
      <c r="C2330" s="969" t="s">
        <v>1946</v>
      </c>
      <c r="D2330" s="88" t="s">
        <v>5333</v>
      </c>
      <c r="E2330" s="1065">
        <v>1</v>
      </c>
      <c r="F2330" s="1065"/>
      <c r="G2330" s="1182">
        <f t="shared" si="472"/>
        <v>0</v>
      </c>
      <c r="H2330" s="1063">
        <v>4</v>
      </c>
      <c r="I2330" s="1063">
        <v>3</v>
      </c>
      <c r="J2330" s="1182">
        <f t="shared" si="473"/>
        <v>75</v>
      </c>
      <c r="K2330" s="1027">
        <f t="shared" si="475"/>
        <v>5</v>
      </c>
      <c r="L2330" s="1027">
        <f t="shared" si="476"/>
        <v>3</v>
      </c>
      <c r="M2330" s="1187">
        <f t="shared" si="474"/>
        <v>60</v>
      </c>
    </row>
    <row r="2331" spans="1:13" ht="15">
      <c r="A2331" s="79"/>
      <c r="C2331" s="969" t="s">
        <v>1951</v>
      </c>
      <c r="D2331" s="88" t="s">
        <v>3945</v>
      </c>
      <c r="E2331" s="1065"/>
      <c r="F2331" s="1065"/>
      <c r="G2331" s="1182" t="e">
        <f t="shared" si="472"/>
        <v>#DIV/0!</v>
      </c>
      <c r="H2331" s="1063"/>
      <c r="I2331" s="1063"/>
      <c r="J2331" s="1182" t="e">
        <f t="shared" si="473"/>
        <v>#DIV/0!</v>
      </c>
      <c r="K2331" s="1027">
        <f t="shared" si="475"/>
        <v>0</v>
      </c>
      <c r="L2331" s="1027">
        <f t="shared" si="476"/>
        <v>0</v>
      </c>
      <c r="M2331" s="1187" t="e">
        <f t="shared" si="474"/>
        <v>#DIV/0!</v>
      </c>
    </row>
    <row r="2332" spans="1:13" ht="15">
      <c r="A2332" s="79"/>
      <c r="C2332" s="969" t="s">
        <v>2697</v>
      </c>
      <c r="D2332" s="1038" t="s">
        <v>4677</v>
      </c>
      <c r="E2332" s="1065"/>
      <c r="F2332" s="1065"/>
      <c r="G2332" s="1182" t="e">
        <f t="shared" si="472"/>
        <v>#DIV/0!</v>
      </c>
      <c r="H2332" s="1063"/>
      <c r="I2332" s="1063"/>
      <c r="J2332" s="1182" t="e">
        <f t="shared" si="473"/>
        <v>#DIV/0!</v>
      </c>
      <c r="K2332" s="1027">
        <f t="shared" si="475"/>
        <v>0</v>
      </c>
      <c r="L2332" s="1027">
        <f t="shared" si="476"/>
        <v>0</v>
      </c>
      <c r="M2332" s="1187" t="e">
        <f t="shared" si="474"/>
        <v>#DIV/0!</v>
      </c>
    </row>
    <row r="2333" spans="1:13" ht="15">
      <c r="A2333" s="79"/>
      <c r="C2333" s="969">
        <v>260056</v>
      </c>
      <c r="D2333" s="88" t="s">
        <v>4716</v>
      </c>
      <c r="E2333" s="1065"/>
      <c r="F2333" s="1065"/>
      <c r="G2333" s="1182" t="e">
        <f t="shared" si="472"/>
        <v>#DIV/0!</v>
      </c>
      <c r="H2333" s="1063"/>
      <c r="I2333" s="1063"/>
      <c r="J2333" s="1182" t="e">
        <f t="shared" si="473"/>
        <v>#DIV/0!</v>
      </c>
      <c r="K2333" s="1027">
        <f t="shared" si="475"/>
        <v>0</v>
      </c>
      <c r="L2333" s="1027">
        <f t="shared" si="476"/>
        <v>0</v>
      </c>
      <c r="M2333" s="1187" t="e">
        <f t="shared" si="474"/>
        <v>#DIV/0!</v>
      </c>
    </row>
    <row r="2334" spans="1:13" ht="15">
      <c r="A2334" s="79"/>
      <c r="C2334" s="969" t="s">
        <v>2044</v>
      </c>
      <c r="D2334" s="933" t="s">
        <v>4048</v>
      </c>
      <c r="E2334" s="1065"/>
      <c r="F2334" s="1065"/>
      <c r="G2334" s="1182" t="e">
        <f t="shared" si="472"/>
        <v>#DIV/0!</v>
      </c>
      <c r="H2334" s="1063"/>
      <c r="I2334" s="1063"/>
      <c r="J2334" s="1182" t="e">
        <f t="shared" si="473"/>
        <v>#DIV/0!</v>
      </c>
      <c r="K2334" s="1027">
        <f t="shared" si="475"/>
        <v>0</v>
      </c>
      <c r="L2334" s="1027">
        <f t="shared" si="476"/>
        <v>0</v>
      </c>
      <c r="M2334" s="1187" t="e">
        <f t="shared" si="474"/>
        <v>#DIV/0!</v>
      </c>
    </row>
    <row r="2335" spans="1:13" ht="15">
      <c r="A2335" s="79"/>
      <c r="C2335" s="969" t="s">
        <v>1971</v>
      </c>
      <c r="D2335" s="945" t="s">
        <v>3967</v>
      </c>
      <c r="E2335" s="1065">
        <v>1</v>
      </c>
      <c r="F2335" s="1065">
        <v>2</v>
      </c>
      <c r="G2335" s="1182">
        <f t="shared" si="472"/>
        <v>200</v>
      </c>
      <c r="H2335" s="1063"/>
      <c r="I2335" s="1063"/>
      <c r="J2335" s="1182" t="e">
        <f t="shared" si="473"/>
        <v>#DIV/0!</v>
      </c>
      <c r="K2335" s="1027">
        <f t="shared" si="475"/>
        <v>1</v>
      </c>
      <c r="L2335" s="1027">
        <f t="shared" si="476"/>
        <v>2</v>
      </c>
      <c r="M2335" s="1187">
        <f t="shared" si="474"/>
        <v>200</v>
      </c>
    </row>
    <row r="2336" spans="1:13" ht="15">
      <c r="A2336" s="79"/>
      <c r="C2336" s="969" t="s">
        <v>2371</v>
      </c>
      <c r="D2336" s="88" t="s">
        <v>4372</v>
      </c>
      <c r="E2336" s="1065">
        <v>1</v>
      </c>
      <c r="F2336" s="1065"/>
      <c r="G2336" s="1182">
        <f t="shared" ref="G2336:G2343" si="477">SUM(F2336/E2336*100)</f>
        <v>0</v>
      </c>
      <c r="H2336" s="1063"/>
      <c r="I2336" s="1063"/>
      <c r="J2336" s="1182" t="e">
        <f t="shared" ref="J2336:J2343" si="478">SUM(I2336/H2336*100)</f>
        <v>#DIV/0!</v>
      </c>
      <c r="K2336" s="1027">
        <f t="shared" si="475"/>
        <v>1</v>
      </c>
      <c r="L2336" s="1027">
        <f t="shared" si="476"/>
        <v>0</v>
      </c>
      <c r="M2336" s="1187">
        <f t="shared" ref="M2336:M2343" si="479">SUM(L2336/K2336*100)</f>
        <v>0</v>
      </c>
    </row>
    <row r="2337" spans="1:13" ht="15">
      <c r="A2337" s="79"/>
      <c r="C2337" s="969" t="s">
        <v>2113</v>
      </c>
      <c r="D2337" s="940" t="s">
        <v>4116</v>
      </c>
      <c r="E2337" s="1065"/>
      <c r="F2337" s="1065"/>
      <c r="G2337" s="1182" t="e">
        <f t="shared" si="477"/>
        <v>#DIV/0!</v>
      </c>
      <c r="H2337" s="1063"/>
      <c r="I2337" s="1063">
        <v>10</v>
      </c>
      <c r="J2337" s="1182" t="e">
        <f t="shared" si="478"/>
        <v>#DIV/0!</v>
      </c>
      <c r="K2337" s="1027">
        <f t="shared" si="475"/>
        <v>0</v>
      </c>
      <c r="L2337" s="1027">
        <f t="shared" si="476"/>
        <v>10</v>
      </c>
      <c r="M2337" s="1187" t="e">
        <f t="shared" si="479"/>
        <v>#DIV/0!</v>
      </c>
    </row>
    <row r="2338" spans="1:13" ht="15">
      <c r="A2338" s="79"/>
      <c r="C2338" s="969" t="s">
        <v>1772</v>
      </c>
      <c r="D2338" s="956" t="s">
        <v>3748</v>
      </c>
      <c r="E2338" s="1065"/>
      <c r="F2338" s="1065"/>
      <c r="G2338" s="1182" t="e">
        <f t="shared" si="477"/>
        <v>#DIV/0!</v>
      </c>
      <c r="H2338" s="1063"/>
      <c r="I2338" s="1063">
        <v>5</v>
      </c>
      <c r="J2338" s="1182" t="e">
        <f t="shared" si="478"/>
        <v>#DIV/0!</v>
      </c>
      <c r="K2338" s="1027">
        <f t="shared" si="475"/>
        <v>0</v>
      </c>
      <c r="L2338" s="1027">
        <f t="shared" si="476"/>
        <v>5</v>
      </c>
      <c r="M2338" s="1187" t="e">
        <f t="shared" si="479"/>
        <v>#DIV/0!</v>
      </c>
    </row>
    <row r="2339" spans="1:13" ht="26.25">
      <c r="A2339" s="79"/>
      <c r="C2339" s="969" t="s">
        <v>1767</v>
      </c>
      <c r="D2339" s="963" t="s">
        <v>3749</v>
      </c>
      <c r="E2339" s="1065"/>
      <c r="F2339" s="1065"/>
      <c r="G2339" s="1182" t="e">
        <f t="shared" ref="G2339:G2342" si="480">SUM(F2339/E2339*100)</f>
        <v>#DIV/0!</v>
      </c>
      <c r="H2339" s="1063"/>
      <c r="I2339" s="1063">
        <v>2</v>
      </c>
      <c r="J2339" s="1182" t="e">
        <f t="shared" ref="J2339:J2342" si="481">SUM(I2339/H2339*100)</f>
        <v>#DIV/0!</v>
      </c>
      <c r="K2339" s="1027">
        <f t="shared" ref="K2339:K2344" si="482">E2339+H2339</f>
        <v>0</v>
      </c>
      <c r="L2339" s="1027">
        <f t="shared" ref="L2339:L2344" si="483">F2339+I2339</f>
        <v>2</v>
      </c>
      <c r="M2339" s="1187" t="e">
        <f t="shared" ref="M2339:M2342" si="484">SUM(L2339/K2339*100)</f>
        <v>#DIV/0!</v>
      </c>
    </row>
    <row r="2340" spans="1:13" ht="15">
      <c r="A2340" s="79"/>
      <c r="C2340" s="969"/>
      <c r="D2340" s="88"/>
      <c r="E2340" s="1065"/>
      <c r="F2340" s="1065"/>
      <c r="G2340" s="1182" t="e">
        <f t="shared" si="480"/>
        <v>#DIV/0!</v>
      </c>
      <c r="H2340" s="1063"/>
      <c r="I2340" s="1063"/>
      <c r="J2340" s="1182" t="e">
        <f t="shared" si="481"/>
        <v>#DIV/0!</v>
      </c>
      <c r="K2340" s="1027">
        <f t="shared" si="482"/>
        <v>0</v>
      </c>
      <c r="L2340" s="1027">
        <f t="shared" si="483"/>
        <v>0</v>
      </c>
      <c r="M2340" s="1187" t="e">
        <f t="shared" si="484"/>
        <v>#DIV/0!</v>
      </c>
    </row>
    <row r="2341" spans="1:13" ht="15">
      <c r="A2341" s="79"/>
      <c r="C2341" s="969"/>
      <c r="D2341" s="88"/>
      <c r="E2341" s="1065"/>
      <c r="F2341" s="1065"/>
      <c r="G2341" s="1182" t="e">
        <f t="shared" si="480"/>
        <v>#DIV/0!</v>
      </c>
      <c r="H2341" s="1063"/>
      <c r="I2341" s="1063"/>
      <c r="J2341" s="1182" t="e">
        <f t="shared" si="481"/>
        <v>#DIV/0!</v>
      </c>
      <c r="K2341" s="1027">
        <f t="shared" si="482"/>
        <v>0</v>
      </c>
      <c r="L2341" s="1027">
        <f t="shared" si="483"/>
        <v>0</v>
      </c>
      <c r="M2341" s="1187" t="e">
        <f t="shared" si="484"/>
        <v>#DIV/0!</v>
      </c>
    </row>
    <row r="2342" spans="1:13" ht="15">
      <c r="A2342" s="79"/>
      <c r="C2342" s="969"/>
      <c r="D2342" s="88"/>
      <c r="E2342" s="1065"/>
      <c r="F2342" s="1065"/>
      <c r="G2342" s="1182" t="e">
        <f t="shared" si="480"/>
        <v>#DIV/0!</v>
      </c>
      <c r="H2342" s="1063"/>
      <c r="I2342" s="1063"/>
      <c r="J2342" s="1182" t="e">
        <f t="shared" si="481"/>
        <v>#DIV/0!</v>
      </c>
      <c r="K2342" s="1027">
        <f t="shared" si="482"/>
        <v>0</v>
      </c>
      <c r="L2342" s="1027">
        <f t="shared" si="483"/>
        <v>0</v>
      </c>
      <c r="M2342" s="1187" t="e">
        <f t="shared" si="484"/>
        <v>#DIV/0!</v>
      </c>
    </row>
    <row r="2343" spans="1:13" ht="15">
      <c r="A2343" s="79"/>
      <c r="C2343" s="969"/>
      <c r="D2343" s="88"/>
      <c r="E2343" s="1065"/>
      <c r="F2343" s="1065"/>
      <c r="G2343" s="1182" t="e">
        <f t="shared" si="477"/>
        <v>#DIV/0!</v>
      </c>
      <c r="H2343" s="1063"/>
      <c r="I2343" s="1063"/>
      <c r="J2343" s="1182" t="e">
        <f t="shared" si="478"/>
        <v>#DIV/0!</v>
      </c>
      <c r="K2343" s="1027">
        <f t="shared" si="482"/>
        <v>0</v>
      </c>
      <c r="L2343" s="1027">
        <f t="shared" si="483"/>
        <v>0</v>
      </c>
      <c r="M2343" s="1187" t="e">
        <f t="shared" si="479"/>
        <v>#DIV/0!</v>
      </c>
    </row>
    <row r="2344" spans="1:13" ht="15">
      <c r="A2344" s="79"/>
      <c r="C2344" s="969"/>
      <c r="D2344" s="88"/>
      <c r="E2344" s="1065"/>
      <c r="F2344" s="1065"/>
      <c r="G2344" s="1182" t="e">
        <f t="shared" si="472"/>
        <v>#DIV/0!</v>
      </c>
      <c r="H2344" s="1063"/>
      <c r="I2344" s="1063"/>
      <c r="J2344" s="1182" t="e">
        <f t="shared" si="473"/>
        <v>#DIV/0!</v>
      </c>
      <c r="K2344" s="1027">
        <f t="shared" si="482"/>
        <v>0</v>
      </c>
      <c r="L2344" s="1027">
        <f t="shared" si="483"/>
        <v>0</v>
      </c>
      <c r="M2344" s="1187" t="e">
        <f t="shared" si="474"/>
        <v>#DIV/0!</v>
      </c>
    </row>
    <row r="2345" spans="1:13" ht="15">
      <c r="E2345" s="1068"/>
      <c r="F2345" s="1068"/>
      <c r="G2345" s="1068"/>
      <c r="H2345" s="1068"/>
      <c r="I2345" s="1068"/>
      <c r="J2345" s="1068"/>
      <c r="K2345" s="1068"/>
      <c r="L2345" s="1068"/>
    </row>
    <row r="2346" spans="1:13" ht="25.5">
      <c r="A2346" s="510" t="s">
        <v>5357</v>
      </c>
      <c r="B2346" s="206" t="s">
        <v>1699</v>
      </c>
      <c r="C2346" s="926"/>
      <c r="D2346" s="927"/>
      <c r="E2346" s="1057"/>
      <c r="F2346" s="1057"/>
      <c r="G2346" s="1057"/>
      <c r="H2346" s="1057"/>
      <c r="I2346" s="1057"/>
      <c r="J2346" s="1057"/>
      <c r="K2346" s="1057"/>
      <c r="L2346" s="1057"/>
      <c r="M2346" s="206"/>
    </row>
    <row r="2347" spans="1:13" ht="14.25">
      <c r="A2347" s="510"/>
      <c r="B2347" s="177" t="s">
        <v>189</v>
      </c>
      <c r="C2347" s="179"/>
      <c r="D2347" s="78"/>
      <c r="E2347" s="1090">
        <f t="shared" ref="E2347:L2347" si="485">SUM(E2348:E2350)</f>
        <v>17555</v>
      </c>
      <c r="F2347" s="1090">
        <f t="shared" si="485"/>
        <v>13958</v>
      </c>
      <c r="G2347" s="1188">
        <f t="shared" ref="G2347:G2353" si="486">SUM(F2347/E2347*100)</f>
        <v>79.510111079464536</v>
      </c>
      <c r="H2347" s="1090">
        <f t="shared" si="485"/>
        <v>0</v>
      </c>
      <c r="I2347" s="1090">
        <f t="shared" si="485"/>
        <v>0</v>
      </c>
      <c r="J2347" s="1188" t="e">
        <f t="shared" ref="J2347:J2353" si="487">SUM(I2347/H2347*100)</f>
        <v>#DIV/0!</v>
      </c>
      <c r="K2347" s="1090">
        <f t="shared" si="485"/>
        <v>17555</v>
      </c>
      <c r="L2347" s="1090">
        <f t="shared" si="485"/>
        <v>13958</v>
      </c>
      <c r="M2347" s="1188">
        <f t="shared" ref="M2347:M2353" si="488">SUM(L2347/K2347*100)</f>
        <v>79.510111079464536</v>
      </c>
    </row>
    <row r="2348" spans="1:13" ht="15">
      <c r="A2348" s="510"/>
      <c r="C2348" s="925" t="s">
        <v>1758</v>
      </c>
      <c r="D2348" s="963" t="s">
        <v>3741</v>
      </c>
      <c r="E2348" s="1067">
        <v>17555</v>
      </c>
      <c r="F2348" s="1067">
        <v>13957</v>
      </c>
      <c r="G2348" s="1182">
        <f t="shared" si="486"/>
        <v>79.50441469666761</v>
      </c>
      <c r="H2348" s="1030"/>
      <c r="I2348" s="1030"/>
      <c r="J2348" s="1182" t="e">
        <f t="shared" si="487"/>
        <v>#DIV/0!</v>
      </c>
      <c r="K2348" s="1027">
        <f t="shared" ref="K2348:L2350" si="489">E2348+H2348</f>
        <v>17555</v>
      </c>
      <c r="L2348" s="1027">
        <f t="shared" si="489"/>
        <v>13957</v>
      </c>
      <c r="M2348" s="1182">
        <f t="shared" si="488"/>
        <v>79.50441469666761</v>
      </c>
    </row>
    <row r="2349" spans="1:13" ht="15.75" thickBot="1">
      <c r="A2349" s="510"/>
      <c r="C2349" s="925" t="s">
        <v>1759</v>
      </c>
      <c r="D2349" s="963" t="s">
        <v>3742</v>
      </c>
      <c r="E2349" s="1030"/>
      <c r="F2349" s="1030">
        <v>1</v>
      </c>
      <c r="G2349" s="1182" t="e">
        <f t="shared" si="486"/>
        <v>#DIV/0!</v>
      </c>
      <c r="H2349" s="1030"/>
      <c r="I2349" s="1030"/>
      <c r="J2349" s="1182" t="e">
        <f t="shared" si="487"/>
        <v>#DIV/0!</v>
      </c>
      <c r="K2349" s="1027">
        <f t="shared" si="489"/>
        <v>0</v>
      </c>
      <c r="L2349" s="1027">
        <f t="shared" si="489"/>
        <v>1</v>
      </c>
      <c r="M2349" s="1182" t="e">
        <f t="shared" si="488"/>
        <v>#DIV/0!</v>
      </c>
    </row>
    <row r="2350" spans="1:13" ht="15.75" thickTop="1">
      <c r="A2350" s="510"/>
      <c r="C2350" s="925" t="s">
        <v>1777</v>
      </c>
      <c r="D2350" s="1034" t="s">
        <v>3769</v>
      </c>
      <c r="E2350" s="1030"/>
      <c r="F2350" s="1030"/>
      <c r="G2350" s="1182" t="e">
        <f t="shared" si="486"/>
        <v>#DIV/0!</v>
      </c>
      <c r="H2350" s="1030"/>
      <c r="I2350" s="1030"/>
      <c r="J2350" s="1182" t="e">
        <f t="shared" si="487"/>
        <v>#DIV/0!</v>
      </c>
      <c r="K2350" s="1027">
        <f t="shared" si="489"/>
        <v>0</v>
      </c>
      <c r="L2350" s="1027">
        <f t="shared" si="489"/>
        <v>0</v>
      </c>
      <c r="M2350" s="1182" t="e">
        <f t="shared" si="488"/>
        <v>#DIV/0!</v>
      </c>
    </row>
    <row r="2351" spans="1:13" ht="15">
      <c r="A2351" s="510"/>
      <c r="C2351" s="171"/>
      <c r="D2351" s="1037"/>
      <c r="E2351" s="1070"/>
      <c r="F2351" s="1070"/>
      <c r="G2351" s="1182" t="e">
        <f t="shared" si="486"/>
        <v>#DIV/0!</v>
      </c>
      <c r="H2351" s="1070"/>
      <c r="I2351" s="1070"/>
      <c r="J2351" s="1182" t="e">
        <f t="shared" si="487"/>
        <v>#DIV/0!</v>
      </c>
      <c r="K2351" s="1070">
        <f t="shared" ref="K2351:L2353" si="490">SUM(E2351,H2351)</f>
        <v>0</v>
      </c>
      <c r="L2351" s="1070">
        <f t="shared" si="490"/>
        <v>0</v>
      </c>
      <c r="M2351" s="1182" t="e">
        <f t="shared" si="488"/>
        <v>#DIV/0!</v>
      </c>
    </row>
    <row r="2352" spans="1:13" ht="15">
      <c r="A2352" s="510"/>
      <c r="C2352" s="171"/>
      <c r="D2352" s="1037"/>
      <c r="E2352" s="1070"/>
      <c r="F2352" s="1070"/>
      <c r="G2352" s="1182" t="e">
        <f t="shared" si="486"/>
        <v>#DIV/0!</v>
      </c>
      <c r="H2352" s="1070"/>
      <c r="I2352" s="1070"/>
      <c r="J2352" s="1182" t="e">
        <f t="shared" si="487"/>
        <v>#DIV/0!</v>
      </c>
      <c r="K2352" s="1070">
        <f t="shared" si="490"/>
        <v>0</v>
      </c>
      <c r="L2352" s="1070">
        <f t="shared" si="490"/>
        <v>0</v>
      </c>
      <c r="M2352" s="1182" t="e">
        <f t="shared" si="488"/>
        <v>#DIV/0!</v>
      </c>
    </row>
    <row r="2353" spans="1:13" ht="15">
      <c r="A2353" s="510"/>
      <c r="B2353" s="149"/>
      <c r="C2353" s="171"/>
      <c r="D2353" s="80"/>
      <c r="E2353" s="1070"/>
      <c r="F2353" s="1070"/>
      <c r="G2353" s="1182" t="e">
        <f t="shared" si="486"/>
        <v>#DIV/0!</v>
      </c>
      <c r="H2353" s="1070"/>
      <c r="I2353" s="1070"/>
      <c r="J2353" s="1182" t="e">
        <f t="shared" si="487"/>
        <v>#DIV/0!</v>
      </c>
      <c r="K2353" s="1070">
        <f t="shared" si="490"/>
        <v>0</v>
      </c>
      <c r="L2353" s="1070">
        <f t="shared" si="490"/>
        <v>0</v>
      </c>
      <c r="M2353" s="1182" t="e">
        <f t="shared" si="488"/>
        <v>#DIV/0!</v>
      </c>
    </row>
    <row r="2354" spans="1:13" ht="15">
      <c r="A2354" s="510"/>
      <c r="E2354" s="1068"/>
      <c r="F2354" s="1068"/>
      <c r="G2354" s="1068"/>
      <c r="H2354" s="1068"/>
      <c r="I2354" s="1068"/>
      <c r="J2354" s="1068"/>
      <c r="K2354" s="1068"/>
      <c r="L2354" s="1068"/>
    </row>
    <row r="2355" spans="1:13" ht="15">
      <c r="A2355" s="510"/>
      <c r="B2355" s="206" t="s">
        <v>1698</v>
      </c>
      <c r="C2355" s="926"/>
      <c r="D2355" s="927"/>
      <c r="E2355" s="1057"/>
      <c r="F2355" s="1057"/>
      <c r="G2355" s="1057"/>
      <c r="H2355" s="1057"/>
      <c r="I2355" s="1057"/>
      <c r="J2355" s="1057"/>
      <c r="K2355" s="1057"/>
      <c r="L2355" s="1057"/>
      <c r="M2355" s="206"/>
    </row>
    <row r="2356" spans="1:13" ht="14.25">
      <c r="A2356" s="510"/>
      <c r="B2356" s="177" t="s">
        <v>188</v>
      </c>
      <c r="C2356" s="178"/>
      <c r="D2356" s="78"/>
      <c r="E2356" s="1092">
        <f>SUM(E2357,E2358)</f>
        <v>34658</v>
      </c>
      <c r="F2356" s="1092">
        <f t="shared" ref="F2356:L2356" si="491">SUM(F2357,F2358)</f>
        <v>27297</v>
      </c>
      <c r="G2356" s="1188">
        <f t="shared" ref="G2356:G2419" si="492">SUM(F2356/E2356*100)</f>
        <v>78.761036412949395</v>
      </c>
      <c r="H2356" s="1092">
        <f t="shared" si="491"/>
        <v>0</v>
      </c>
      <c r="I2356" s="1092">
        <f t="shared" si="491"/>
        <v>0</v>
      </c>
      <c r="J2356" s="1188" t="e">
        <f t="shared" ref="J2356:J2419" si="493">SUM(I2356/H2356*100)</f>
        <v>#DIV/0!</v>
      </c>
      <c r="K2356" s="1092">
        <f t="shared" si="491"/>
        <v>34658</v>
      </c>
      <c r="L2356" s="1092">
        <f t="shared" si="491"/>
        <v>27297</v>
      </c>
      <c r="M2356" s="1188">
        <f t="shared" ref="M2356:M2419" si="494">SUM(L2356/K2356*100)</f>
        <v>78.761036412949395</v>
      </c>
    </row>
    <row r="2357" spans="1:13" ht="14.25">
      <c r="A2357" s="510"/>
      <c r="B2357" s="177" t="s">
        <v>186</v>
      </c>
      <c r="C2357" s="178"/>
      <c r="D2357" s="78"/>
      <c r="E2357" s="1027">
        <v>0</v>
      </c>
      <c r="F2357" s="1027">
        <v>0</v>
      </c>
      <c r="G2357" s="1187" t="e">
        <f t="shared" si="492"/>
        <v>#DIV/0!</v>
      </c>
      <c r="H2357" s="1027">
        <v>0</v>
      </c>
      <c r="I2357" s="1027">
        <v>0</v>
      </c>
      <c r="J2357" s="1187" t="e">
        <f t="shared" si="493"/>
        <v>#DIV/0!</v>
      </c>
      <c r="K2357" s="1027">
        <v>0</v>
      </c>
      <c r="L2357" s="1027">
        <v>0</v>
      </c>
      <c r="M2357" s="1187" t="e">
        <f t="shared" si="494"/>
        <v>#DIV/0!</v>
      </c>
    </row>
    <row r="2358" spans="1:13" ht="14.25">
      <c r="A2358" s="510"/>
      <c r="B2358" s="181" t="s">
        <v>1697</v>
      </c>
      <c r="C2358" s="180"/>
      <c r="D2358" s="78"/>
      <c r="E2358" s="1093">
        <f t="shared" ref="E2358:L2358" si="495">SUM(E2359:E2467)</f>
        <v>34658</v>
      </c>
      <c r="F2358" s="1093">
        <f t="shared" si="495"/>
        <v>27297</v>
      </c>
      <c r="G2358" s="1187">
        <f t="shared" si="492"/>
        <v>78.761036412949395</v>
      </c>
      <c r="H2358" s="1093">
        <f t="shared" si="495"/>
        <v>0</v>
      </c>
      <c r="I2358" s="1093">
        <f t="shared" si="495"/>
        <v>0</v>
      </c>
      <c r="J2358" s="1187" t="e">
        <f t="shared" si="493"/>
        <v>#DIV/0!</v>
      </c>
      <c r="K2358" s="1093">
        <f t="shared" si="495"/>
        <v>34658</v>
      </c>
      <c r="L2358" s="1093">
        <f t="shared" si="495"/>
        <v>27297</v>
      </c>
      <c r="M2358" s="1187">
        <f t="shared" si="494"/>
        <v>78.761036412949395</v>
      </c>
    </row>
    <row r="2359" spans="1:13" ht="15">
      <c r="A2359" s="510"/>
      <c r="C2359" s="925" t="s">
        <v>1959</v>
      </c>
      <c r="D2359" s="945" t="s">
        <v>3955</v>
      </c>
      <c r="E2359" s="1067">
        <v>5496</v>
      </c>
      <c r="F2359" s="1067">
        <v>4543</v>
      </c>
      <c r="G2359" s="1182">
        <f t="shared" si="492"/>
        <v>82.660116448326065</v>
      </c>
      <c r="H2359" s="1030"/>
      <c r="I2359" s="1030"/>
      <c r="J2359" s="1182" t="e">
        <f t="shared" si="493"/>
        <v>#DIV/0!</v>
      </c>
      <c r="K2359" s="1027">
        <f t="shared" ref="K2359:K2390" si="496">E2359+H2359</f>
        <v>5496</v>
      </c>
      <c r="L2359" s="1027">
        <f t="shared" ref="L2359:L2390" si="497">F2359+I2359</f>
        <v>4543</v>
      </c>
      <c r="M2359" s="1187">
        <f t="shared" si="494"/>
        <v>82.660116448326065</v>
      </c>
    </row>
    <row r="2360" spans="1:13" ht="15">
      <c r="A2360" s="510"/>
      <c r="C2360" s="925" t="s">
        <v>1880</v>
      </c>
      <c r="D2360" s="963" t="s">
        <v>3880</v>
      </c>
      <c r="E2360" s="1030">
        <v>5501</v>
      </c>
      <c r="F2360" s="1030">
        <v>4476</v>
      </c>
      <c r="G2360" s="1182">
        <f t="shared" si="492"/>
        <v>81.36702417742228</v>
      </c>
      <c r="H2360" s="1030"/>
      <c r="I2360" s="1030"/>
      <c r="J2360" s="1182" t="e">
        <f t="shared" si="493"/>
        <v>#DIV/0!</v>
      </c>
      <c r="K2360" s="1027">
        <f t="shared" si="496"/>
        <v>5501</v>
      </c>
      <c r="L2360" s="1027">
        <f t="shared" si="497"/>
        <v>4476</v>
      </c>
      <c r="M2360" s="1187">
        <f t="shared" si="494"/>
        <v>81.36702417742228</v>
      </c>
    </row>
    <row r="2361" spans="1:13" ht="15">
      <c r="A2361" s="510"/>
      <c r="C2361" s="925" t="s">
        <v>1964</v>
      </c>
      <c r="D2361" s="966" t="s">
        <v>3960</v>
      </c>
      <c r="E2361" s="1030">
        <v>29</v>
      </c>
      <c r="F2361" s="1030">
        <v>12</v>
      </c>
      <c r="G2361" s="1182">
        <f t="shared" si="492"/>
        <v>41.379310344827587</v>
      </c>
      <c r="H2361" s="1030"/>
      <c r="I2361" s="1030"/>
      <c r="J2361" s="1182" t="e">
        <f t="shared" si="493"/>
        <v>#DIV/0!</v>
      </c>
      <c r="K2361" s="1027">
        <f t="shared" si="496"/>
        <v>29</v>
      </c>
      <c r="L2361" s="1027">
        <f t="shared" si="497"/>
        <v>12</v>
      </c>
      <c r="M2361" s="1187">
        <f t="shared" si="494"/>
        <v>41.379310344827587</v>
      </c>
    </row>
    <row r="2362" spans="1:13" ht="15">
      <c r="A2362" s="510"/>
      <c r="C2362" s="925" t="s">
        <v>2353</v>
      </c>
      <c r="D2362" s="963" t="s">
        <v>4355</v>
      </c>
      <c r="E2362" s="1030">
        <v>23</v>
      </c>
      <c r="F2362" s="1030">
        <v>11</v>
      </c>
      <c r="G2362" s="1182">
        <f t="shared" si="492"/>
        <v>47.826086956521742</v>
      </c>
      <c r="H2362" s="1030"/>
      <c r="I2362" s="1030"/>
      <c r="J2362" s="1182" t="e">
        <f t="shared" si="493"/>
        <v>#DIV/0!</v>
      </c>
      <c r="K2362" s="1027">
        <f t="shared" si="496"/>
        <v>23</v>
      </c>
      <c r="L2362" s="1027">
        <f t="shared" si="497"/>
        <v>11</v>
      </c>
      <c r="M2362" s="1187">
        <f t="shared" si="494"/>
        <v>47.826086956521742</v>
      </c>
    </row>
    <row r="2363" spans="1:13" ht="15">
      <c r="A2363" s="510"/>
      <c r="C2363" s="925" t="s">
        <v>1922</v>
      </c>
      <c r="D2363" s="940" t="s">
        <v>3919</v>
      </c>
      <c r="E2363" s="1032">
        <v>1245</v>
      </c>
      <c r="F2363" s="1032">
        <v>900</v>
      </c>
      <c r="G2363" s="1182">
        <f t="shared" si="492"/>
        <v>72.289156626506028</v>
      </c>
      <c r="H2363" s="1032"/>
      <c r="I2363" s="1032"/>
      <c r="J2363" s="1182" t="e">
        <f t="shared" si="493"/>
        <v>#DIV/0!</v>
      </c>
      <c r="K2363" s="1027">
        <f t="shared" si="496"/>
        <v>1245</v>
      </c>
      <c r="L2363" s="1027">
        <f t="shared" si="497"/>
        <v>900</v>
      </c>
      <c r="M2363" s="1187">
        <f t="shared" si="494"/>
        <v>72.289156626506028</v>
      </c>
    </row>
    <row r="2364" spans="1:13" ht="26.25">
      <c r="A2364" s="510"/>
      <c r="C2364" s="925" t="s">
        <v>1842</v>
      </c>
      <c r="D2364" s="940" t="s">
        <v>3838</v>
      </c>
      <c r="E2364" s="1032">
        <v>9</v>
      </c>
      <c r="F2364" s="1032">
        <v>2</v>
      </c>
      <c r="G2364" s="1182">
        <f t="shared" si="492"/>
        <v>22.222222222222221</v>
      </c>
      <c r="H2364" s="1032"/>
      <c r="I2364" s="1032"/>
      <c r="J2364" s="1182" t="e">
        <f t="shared" si="493"/>
        <v>#DIV/0!</v>
      </c>
      <c r="K2364" s="1027">
        <f t="shared" si="496"/>
        <v>9</v>
      </c>
      <c r="L2364" s="1027">
        <f t="shared" si="497"/>
        <v>2</v>
      </c>
      <c r="M2364" s="1187">
        <f t="shared" si="494"/>
        <v>22.222222222222221</v>
      </c>
    </row>
    <row r="2365" spans="1:13" ht="26.25">
      <c r="A2365" s="510"/>
      <c r="C2365" s="925" t="s">
        <v>2382</v>
      </c>
      <c r="D2365" s="963" t="s">
        <v>4382</v>
      </c>
      <c r="E2365" s="1030">
        <v>6</v>
      </c>
      <c r="F2365" s="1030">
        <v>4</v>
      </c>
      <c r="G2365" s="1182">
        <f t="shared" si="492"/>
        <v>66.666666666666657</v>
      </c>
      <c r="H2365" s="1030"/>
      <c r="I2365" s="1030"/>
      <c r="J2365" s="1182" t="e">
        <f t="shared" si="493"/>
        <v>#DIV/0!</v>
      </c>
      <c r="K2365" s="1027">
        <f t="shared" si="496"/>
        <v>6</v>
      </c>
      <c r="L2365" s="1027">
        <f t="shared" si="497"/>
        <v>4</v>
      </c>
      <c r="M2365" s="1187">
        <f t="shared" si="494"/>
        <v>66.666666666666657</v>
      </c>
    </row>
    <row r="2366" spans="1:13" ht="15">
      <c r="A2366" s="510"/>
      <c r="C2366" s="925" t="s">
        <v>1859</v>
      </c>
      <c r="D2366" s="963" t="s">
        <v>3859</v>
      </c>
      <c r="E2366" s="1030">
        <v>957</v>
      </c>
      <c r="F2366" s="1030">
        <v>725</v>
      </c>
      <c r="G2366" s="1182">
        <f t="shared" si="492"/>
        <v>75.757575757575751</v>
      </c>
      <c r="H2366" s="1030"/>
      <c r="I2366" s="1030"/>
      <c r="J2366" s="1182" t="e">
        <f t="shared" si="493"/>
        <v>#DIV/0!</v>
      </c>
      <c r="K2366" s="1027">
        <f t="shared" si="496"/>
        <v>957</v>
      </c>
      <c r="L2366" s="1027">
        <f t="shared" si="497"/>
        <v>725</v>
      </c>
      <c r="M2366" s="1187">
        <f t="shared" si="494"/>
        <v>75.757575757575751</v>
      </c>
    </row>
    <row r="2367" spans="1:13" ht="15">
      <c r="A2367" s="510"/>
      <c r="C2367" s="925" t="s">
        <v>2310</v>
      </c>
      <c r="D2367" s="963" t="s">
        <v>4315</v>
      </c>
      <c r="E2367" s="1032">
        <v>28</v>
      </c>
      <c r="F2367" s="1032">
        <v>51</v>
      </c>
      <c r="G2367" s="1182">
        <f t="shared" si="492"/>
        <v>182.14285714285714</v>
      </c>
      <c r="H2367" s="1032"/>
      <c r="I2367" s="1032"/>
      <c r="J2367" s="1182" t="e">
        <f t="shared" si="493"/>
        <v>#DIV/0!</v>
      </c>
      <c r="K2367" s="1027">
        <f t="shared" si="496"/>
        <v>28</v>
      </c>
      <c r="L2367" s="1027">
        <f t="shared" si="497"/>
        <v>51</v>
      </c>
      <c r="M2367" s="1187">
        <f t="shared" si="494"/>
        <v>182.14285714285714</v>
      </c>
    </row>
    <row r="2368" spans="1:13" ht="15">
      <c r="A2368" s="510"/>
      <c r="C2368" s="925" t="s">
        <v>2167</v>
      </c>
      <c r="D2368" s="1035" t="s">
        <v>4177</v>
      </c>
      <c r="E2368" s="1030">
        <v>24</v>
      </c>
      <c r="F2368" s="1030">
        <v>27</v>
      </c>
      <c r="G2368" s="1182">
        <f t="shared" si="492"/>
        <v>112.5</v>
      </c>
      <c r="H2368" s="1030"/>
      <c r="I2368" s="1030"/>
      <c r="J2368" s="1182" t="e">
        <f t="shared" si="493"/>
        <v>#DIV/0!</v>
      </c>
      <c r="K2368" s="1027">
        <f t="shared" si="496"/>
        <v>24</v>
      </c>
      <c r="L2368" s="1027">
        <f t="shared" si="497"/>
        <v>27</v>
      </c>
      <c r="M2368" s="1187">
        <f t="shared" si="494"/>
        <v>112.5</v>
      </c>
    </row>
    <row r="2369" spans="1:13" ht="15">
      <c r="A2369" s="510"/>
      <c r="C2369" s="925" t="s">
        <v>1819</v>
      </c>
      <c r="D2369" s="1035" t="s">
        <v>3815</v>
      </c>
      <c r="E2369" s="1032">
        <v>9</v>
      </c>
      <c r="F2369" s="1032">
        <v>1</v>
      </c>
      <c r="G2369" s="1182">
        <f t="shared" si="492"/>
        <v>11.111111111111111</v>
      </c>
      <c r="H2369" s="1032"/>
      <c r="I2369" s="1032"/>
      <c r="J2369" s="1182" t="e">
        <f t="shared" si="493"/>
        <v>#DIV/0!</v>
      </c>
      <c r="K2369" s="1027">
        <f t="shared" si="496"/>
        <v>9</v>
      </c>
      <c r="L2369" s="1027">
        <f t="shared" si="497"/>
        <v>1</v>
      </c>
      <c r="M2369" s="1187">
        <f t="shared" si="494"/>
        <v>11.111111111111111</v>
      </c>
    </row>
    <row r="2370" spans="1:13" ht="26.25">
      <c r="A2370" s="510"/>
      <c r="C2370" s="925" t="s">
        <v>2383</v>
      </c>
      <c r="D2370" s="963" t="s">
        <v>4383</v>
      </c>
      <c r="E2370" s="1030"/>
      <c r="F2370" s="1030">
        <v>3</v>
      </c>
      <c r="G2370" s="1182" t="e">
        <f t="shared" si="492"/>
        <v>#DIV/0!</v>
      </c>
      <c r="H2370" s="1030"/>
      <c r="I2370" s="1030"/>
      <c r="J2370" s="1182" t="e">
        <f t="shared" si="493"/>
        <v>#DIV/0!</v>
      </c>
      <c r="K2370" s="1027">
        <f t="shared" si="496"/>
        <v>0</v>
      </c>
      <c r="L2370" s="1027">
        <f t="shared" si="497"/>
        <v>3</v>
      </c>
      <c r="M2370" s="1187" t="e">
        <f t="shared" si="494"/>
        <v>#DIV/0!</v>
      </c>
    </row>
    <row r="2371" spans="1:13" ht="15">
      <c r="A2371" s="510"/>
      <c r="C2371" s="925" t="s">
        <v>2372</v>
      </c>
      <c r="D2371" s="963" t="s">
        <v>4373</v>
      </c>
      <c r="E2371" s="1030">
        <v>7</v>
      </c>
      <c r="F2371" s="1030">
        <v>7</v>
      </c>
      <c r="G2371" s="1182">
        <f t="shared" si="492"/>
        <v>100</v>
      </c>
      <c r="H2371" s="1030"/>
      <c r="I2371" s="1030"/>
      <c r="J2371" s="1182" t="e">
        <f t="shared" si="493"/>
        <v>#DIV/0!</v>
      </c>
      <c r="K2371" s="1027">
        <f t="shared" si="496"/>
        <v>7</v>
      </c>
      <c r="L2371" s="1027">
        <f t="shared" si="497"/>
        <v>7</v>
      </c>
      <c r="M2371" s="1187">
        <f t="shared" si="494"/>
        <v>100</v>
      </c>
    </row>
    <row r="2372" spans="1:13" ht="15">
      <c r="A2372" s="510"/>
      <c r="C2372" s="925" t="s">
        <v>1970</v>
      </c>
      <c r="D2372" s="963" t="s">
        <v>3966</v>
      </c>
      <c r="E2372" s="1030">
        <v>321</v>
      </c>
      <c r="F2372" s="1030">
        <v>256</v>
      </c>
      <c r="G2372" s="1182">
        <f t="shared" si="492"/>
        <v>79.750778816199372</v>
      </c>
      <c r="H2372" s="1030"/>
      <c r="I2372" s="1030"/>
      <c r="J2372" s="1182" t="e">
        <f t="shared" si="493"/>
        <v>#DIV/0!</v>
      </c>
      <c r="K2372" s="1027">
        <f t="shared" si="496"/>
        <v>321</v>
      </c>
      <c r="L2372" s="1027">
        <f t="shared" si="497"/>
        <v>256</v>
      </c>
      <c r="M2372" s="1187">
        <f t="shared" si="494"/>
        <v>79.750778816199372</v>
      </c>
    </row>
    <row r="2373" spans="1:13" ht="15">
      <c r="A2373" s="510"/>
      <c r="C2373" s="925" t="s">
        <v>1760</v>
      </c>
      <c r="D2373" s="940" t="s">
        <v>3755</v>
      </c>
      <c r="E2373" s="1119">
        <v>1226</v>
      </c>
      <c r="F2373" s="1119">
        <v>945</v>
      </c>
      <c r="G2373" s="1182">
        <f t="shared" si="492"/>
        <v>77.079934747145188</v>
      </c>
      <c r="H2373" s="1032"/>
      <c r="I2373" s="1032"/>
      <c r="J2373" s="1182" t="e">
        <f t="shared" si="493"/>
        <v>#DIV/0!</v>
      </c>
      <c r="K2373" s="1027">
        <f t="shared" si="496"/>
        <v>1226</v>
      </c>
      <c r="L2373" s="1027">
        <f t="shared" si="497"/>
        <v>945</v>
      </c>
      <c r="M2373" s="1187">
        <f t="shared" si="494"/>
        <v>77.079934747145188</v>
      </c>
    </row>
    <row r="2374" spans="1:13" ht="15">
      <c r="A2374" s="510"/>
      <c r="C2374" s="925" t="s">
        <v>2491</v>
      </c>
      <c r="D2374" s="963" t="s">
        <v>4487</v>
      </c>
      <c r="E2374" s="1032">
        <v>1</v>
      </c>
      <c r="F2374" s="1032">
        <v>3</v>
      </c>
      <c r="G2374" s="1182">
        <f t="shared" si="492"/>
        <v>300</v>
      </c>
      <c r="H2374" s="1032"/>
      <c r="I2374" s="1032"/>
      <c r="J2374" s="1182" t="e">
        <f t="shared" si="493"/>
        <v>#DIV/0!</v>
      </c>
      <c r="K2374" s="1027">
        <f t="shared" si="496"/>
        <v>1</v>
      </c>
      <c r="L2374" s="1027">
        <f t="shared" si="497"/>
        <v>3</v>
      </c>
      <c r="M2374" s="1187">
        <f t="shared" si="494"/>
        <v>300</v>
      </c>
    </row>
    <row r="2375" spans="1:13" ht="15">
      <c r="A2375" s="510"/>
      <c r="C2375" s="925" t="s">
        <v>2492</v>
      </c>
      <c r="D2375" s="963" t="s">
        <v>4488</v>
      </c>
      <c r="E2375" s="1030">
        <v>2</v>
      </c>
      <c r="F2375" s="1030">
        <v>8</v>
      </c>
      <c r="G2375" s="1182">
        <f t="shared" si="492"/>
        <v>400</v>
      </c>
      <c r="H2375" s="1030"/>
      <c r="I2375" s="1030"/>
      <c r="J2375" s="1182" t="e">
        <f t="shared" si="493"/>
        <v>#DIV/0!</v>
      </c>
      <c r="K2375" s="1027">
        <f t="shared" si="496"/>
        <v>2</v>
      </c>
      <c r="L2375" s="1027">
        <f t="shared" si="497"/>
        <v>8</v>
      </c>
      <c r="M2375" s="1187">
        <f t="shared" si="494"/>
        <v>400</v>
      </c>
    </row>
    <row r="2376" spans="1:13" ht="26.25">
      <c r="A2376" s="510"/>
      <c r="C2376" s="925" t="s">
        <v>2494</v>
      </c>
      <c r="D2376" s="963" t="s">
        <v>5294</v>
      </c>
      <c r="E2376" s="1032">
        <v>25</v>
      </c>
      <c r="F2376" s="1032">
        <v>16</v>
      </c>
      <c r="G2376" s="1182">
        <f t="shared" si="492"/>
        <v>64</v>
      </c>
      <c r="H2376" s="1032"/>
      <c r="I2376" s="1032"/>
      <c r="J2376" s="1182" t="e">
        <f t="shared" si="493"/>
        <v>#DIV/0!</v>
      </c>
      <c r="K2376" s="1027">
        <f t="shared" si="496"/>
        <v>25</v>
      </c>
      <c r="L2376" s="1027">
        <f t="shared" si="497"/>
        <v>16</v>
      </c>
      <c r="M2376" s="1187">
        <f t="shared" si="494"/>
        <v>64</v>
      </c>
    </row>
    <row r="2377" spans="1:13" ht="15">
      <c r="A2377" s="510"/>
      <c r="C2377" s="925" t="s">
        <v>2366</v>
      </c>
      <c r="D2377" s="963" t="s">
        <v>4367</v>
      </c>
      <c r="E2377" s="1030">
        <v>1</v>
      </c>
      <c r="F2377" s="1030">
        <v>2</v>
      </c>
      <c r="G2377" s="1182">
        <f t="shared" si="492"/>
        <v>200</v>
      </c>
      <c r="H2377" s="1030"/>
      <c r="I2377" s="1030"/>
      <c r="J2377" s="1182" t="e">
        <f t="shared" si="493"/>
        <v>#DIV/0!</v>
      </c>
      <c r="K2377" s="1027">
        <f t="shared" si="496"/>
        <v>1</v>
      </c>
      <c r="L2377" s="1027">
        <f t="shared" si="497"/>
        <v>2</v>
      </c>
      <c r="M2377" s="1187">
        <f t="shared" si="494"/>
        <v>200</v>
      </c>
    </row>
    <row r="2378" spans="1:13" ht="15">
      <c r="A2378" s="510"/>
      <c r="C2378" s="925" t="s">
        <v>2732</v>
      </c>
      <c r="D2378" s="963" t="s">
        <v>5391</v>
      </c>
      <c r="E2378" s="1032">
        <v>134</v>
      </c>
      <c r="F2378" s="1032">
        <v>108</v>
      </c>
      <c r="G2378" s="1182">
        <f t="shared" si="492"/>
        <v>80.597014925373131</v>
      </c>
      <c r="H2378" s="1032"/>
      <c r="I2378" s="1032"/>
      <c r="J2378" s="1182" t="e">
        <f t="shared" si="493"/>
        <v>#DIV/0!</v>
      </c>
      <c r="K2378" s="1027">
        <f t="shared" si="496"/>
        <v>134</v>
      </c>
      <c r="L2378" s="1027">
        <f t="shared" si="497"/>
        <v>108</v>
      </c>
      <c r="M2378" s="1187">
        <f t="shared" si="494"/>
        <v>80.597014925373131</v>
      </c>
    </row>
    <row r="2379" spans="1:13" ht="15">
      <c r="A2379" s="510"/>
      <c r="C2379" s="925" t="s">
        <v>2113</v>
      </c>
      <c r="D2379" s="940" t="s">
        <v>4116</v>
      </c>
      <c r="E2379" s="1030">
        <v>187</v>
      </c>
      <c r="F2379" s="1030">
        <v>140</v>
      </c>
      <c r="G2379" s="1182">
        <f t="shared" si="492"/>
        <v>74.866310160427801</v>
      </c>
      <c r="H2379" s="1030"/>
      <c r="I2379" s="1030"/>
      <c r="J2379" s="1182" t="e">
        <f t="shared" si="493"/>
        <v>#DIV/0!</v>
      </c>
      <c r="K2379" s="1027">
        <f t="shared" si="496"/>
        <v>187</v>
      </c>
      <c r="L2379" s="1027">
        <f t="shared" si="497"/>
        <v>140</v>
      </c>
      <c r="M2379" s="1187">
        <f t="shared" si="494"/>
        <v>74.866310160427801</v>
      </c>
    </row>
    <row r="2380" spans="1:13" ht="15">
      <c r="A2380" s="510"/>
      <c r="C2380" s="925" t="s">
        <v>1971</v>
      </c>
      <c r="D2380" s="945" t="s">
        <v>3967</v>
      </c>
      <c r="E2380" s="1032">
        <v>118</v>
      </c>
      <c r="F2380" s="1032">
        <v>79</v>
      </c>
      <c r="G2380" s="1182">
        <f t="shared" si="492"/>
        <v>66.949152542372886</v>
      </c>
      <c r="H2380" s="1032"/>
      <c r="I2380" s="1032"/>
      <c r="J2380" s="1182" t="e">
        <f t="shared" si="493"/>
        <v>#DIV/0!</v>
      </c>
      <c r="K2380" s="1027">
        <f t="shared" si="496"/>
        <v>118</v>
      </c>
      <c r="L2380" s="1027">
        <f t="shared" si="497"/>
        <v>79</v>
      </c>
      <c r="M2380" s="1187">
        <f t="shared" si="494"/>
        <v>66.949152542372886</v>
      </c>
    </row>
    <row r="2381" spans="1:13" ht="15">
      <c r="A2381" s="510"/>
      <c r="C2381" s="925" t="s">
        <v>1884</v>
      </c>
      <c r="D2381" s="963" t="s">
        <v>3884</v>
      </c>
      <c r="E2381" s="1032">
        <v>402</v>
      </c>
      <c r="F2381" s="1032">
        <v>421</v>
      </c>
      <c r="G2381" s="1182">
        <f t="shared" si="492"/>
        <v>104.72636815920397</v>
      </c>
      <c r="H2381" s="1032"/>
      <c r="I2381" s="1032"/>
      <c r="J2381" s="1182" t="e">
        <f t="shared" si="493"/>
        <v>#DIV/0!</v>
      </c>
      <c r="K2381" s="1027">
        <f t="shared" si="496"/>
        <v>402</v>
      </c>
      <c r="L2381" s="1027">
        <f t="shared" si="497"/>
        <v>421</v>
      </c>
      <c r="M2381" s="1187">
        <f t="shared" si="494"/>
        <v>104.72636815920397</v>
      </c>
    </row>
    <row r="2382" spans="1:13" ht="15">
      <c r="A2382" s="510"/>
      <c r="C2382" s="925" t="s">
        <v>1761</v>
      </c>
      <c r="D2382" s="933" t="s">
        <v>3751</v>
      </c>
      <c r="E2382" s="1032">
        <v>793</v>
      </c>
      <c r="F2382" s="1032">
        <v>653</v>
      </c>
      <c r="G2382" s="1182">
        <f t="shared" si="492"/>
        <v>82.34552332912989</v>
      </c>
      <c r="H2382" s="1032"/>
      <c r="I2382" s="1032"/>
      <c r="J2382" s="1182" t="e">
        <f t="shared" si="493"/>
        <v>#DIV/0!</v>
      </c>
      <c r="K2382" s="1027">
        <f t="shared" si="496"/>
        <v>793</v>
      </c>
      <c r="L2382" s="1027">
        <f t="shared" si="497"/>
        <v>653</v>
      </c>
      <c r="M2382" s="1187">
        <f t="shared" si="494"/>
        <v>82.34552332912989</v>
      </c>
    </row>
    <row r="2383" spans="1:13" ht="15">
      <c r="A2383" s="510"/>
      <c r="C2383" s="925" t="s">
        <v>1972</v>
      </c>
      <c r="D2383" s="945" t="s">
        <v>3968</v>
      </c>
      <c r="E2383" s="1032">
        <v>32</v>
      </c>
      <c r="F2383" s="1032">
        <v>24</v>
      </c>
      <c r="G2383" s="1182">
        <f t="shared" si="492"/>
        <v>75</v>
      </c>
      <c r="H2383" s="1032"/>
      <c r="I2383" s="1032"/>
      <c r="J2383" s="1182" t="e">
        <f t="shared" si="493"/>
        <v>#DIV/0!</v>
      </c>
      <c r="K2383" s="1027">
        <f t="shared" si="496"/>
        <v>32</v>
      </c>
      <c r="L2383" s="1027">
        <f t="shared" si="497"/>
        <v>24</v>
      </c>
      <c r="M2383" s="1187">
        <f t="shared" si="494"/>
        <v>75</v>
      </c>
    </row>
    <row r="2384" spans="1:13" ht="15">
      <c r="A2384" s="510"/>
      <c r="C2384" s="925" t="s">
        <v>1929</v>
      </c>
      <c r="D2384" s="963" t="s">
        <v>3925</v>
      </c>
      <c r="E2384" s="1030"/>
      <c r="F2384" s="1030"/>
      <c r="G2384" s="1182" t="e">
        <f t="shared" si="492"/>
        <v>#DIV/0!</v>
      </c>
      <c r="H2384" s="1030"/>
      <c r="I2384" s="1030"/>
      <c r="J2384" s="1182" t="e">
        <f t="shared" si="493"/>
        <v>#DIV/0!</v>
      </c>
      <c r="K2384" s="1027">
        <f t="shared" si="496"/>
        <v>0</v>
      </c>
      <c r="L2384" s="1027">
        <f t="shared" si="497"/>
        <v>0</v>
      </c>
      <c r="M2384" s="1187" t="e">
        <f t="shared" si="494"/>
        <v>#DIV/0!</v>
      </c>
    </row>
    <row r="2385" spans="1:13" ht="15">
      <c r="A2385" s="510"/>
      <c r="C2385" s="925" t="s">
        <v>1871</v>
      </c>
      <c r="D2385" s="963" t="s">
        <v>3871</v>
      </c>
      <c r="E2385" s="1030">
        <v>29</v>
      </c>
      <c r="F2385" s="1030"/>
      <c r="G2385" s="1182">
        <f t="shared" si="492"/>
        <v>0</v>
      </c>
      <c r="H2385" s="1030"/>
      <c r="I2385" s="1030"/>
      <c r="J2385" s="1182" t="e">
        <f t="shared" si="493"/>
        <v>#DIV/0!</v>
      </c>
      <c r="K2385" s="1027">
        <f t="shared" si="496"/>
        <v>29</v>
      </c>
      <c r="L2385" s="1027">
        <f t="shared" si="497"/>
        <v>0</v>
      </c>
      <c r="M2385" s="1187">
        <f t="shared" si="494"/>
        <v>0</v>
      </c>
    </row>
    <row r="2386" spans="1:13" ht="15">
      <c r="A2386" s="510"/>
      <c r="C2386" s="925" t="s">
        <v>1872</v>
      </c>
      <c r="D2386" s="963" t="s">
        <v>3872</v>
      </c>
      <c r="E2386" s="1030">
        <v>50</v>
      </c>
      <c r="F2386" s="1030">
        <v>53</v>
      </c>
      <c r="G2386" s="1182">
        <f t="shared" si="492"/>
        <v>106</v>
      </c>
      <c r="H2386" s="1030"/>
      <c r="I2386" s="1030"/>
      <c r="J2386" s="1182" t="e">
        <f t="shared" si="493"/>
        <v>#DIV/0!</v>
      </c>
      <c r="K2386" s="1027">
        <f t="shared" si="496"/>
        <v>50</v>
      </c>
      <c r="L2386" s="1027">
        <f t="shared" si="497"/>
        <v>53</v>
      </c>
      <c r="M2386" s="1187">
        <f t="shared" si="494"/>
        <v>106</v>
      </c>
    </row>
    <row r="2387" spans="1:13" ht="15">
      <c r="A2387" s="510"/>
      <c r="C2387" s="925" t="s">
        <v>2600</v>
      </c>
      <c r="D2387" s="963" t="s">
        <v>4583</v>
      </c>
      <c r="E2387" s="1030">
        <v>399</v>
      </c>
      <c r="F2387" s="1030">
        <v>329</v>
      </c>
      <c r="G2387" s="1182">
        <f t="shared" si="492"/>
        <v>82.456140350877192</v>
      </c>
      <c r="H2387" s="1030"/>
      <c r="I2387" s="1030"/>
      <c r="J2387" s="1182" t="e">
        <f t="shared" si="493"/>
        <v>#DIV/0!</v>
      </c>
      <c r="K2387" s="1027">
        <f t="shared" si="496"/>
        <v>399</v>
      </c>
      <c r="L2387" s="1027">
        <f t="shared" si="497"/>
        <v>329</v>
      </c>
      <c r="M2387" s="1187">
        <f t="shared" si="494"/>
        <v>82.456140350877192</v>
      </c>
    </row>
    <row r="2388" spans="1:13" ht="26.25">
      <c r="A2388" s="510"/>
      <c r="C2388" s="925" t="s">
        <v>2042</v>
      </c>
      <c r="D2388" s="933" t="s">
        <v>4046</v>
      </c>
      <c r="E2388" s="1030"/>
      <c r="F2388" s="1030">
        <v>1</v>
      </c>
      <c r="G2388" s="1182" t="e">
        <f t="shared" si="492"/>
        <v>#DIV/0!</v>
      </c>
      <c r="H2388" s="1030"/>
      <c r="I2388" s="1030"/>
      <c r="J2388" s="1182" t="e">
        <f t="shared" si="493"/>
        <v>#DIV/0!</v>
      </c>
      <c r="K2388" s="1027">
        <f t="shared" si="496"/>
        <v>0</v>
      </c>
      <c r="L2388" s="1027">
        <f t="shared" si="497"/>
        <v>1</v>
      </c>
      <c r="M2388" s="1187" t="e">
        <f t="shared" si="494"/>
        <v>#DIV/0!</v>
      </c>
    </row>
    <row r="2389" spans="1:13" ht="26.25">
      <c r="A2389" s="510"/>
      <c r="C2389" s="925" t="s">
        <v>1875</v>
      </c>
      <c r="D2389" s="963" t="s">
        <v>3875</v>
      </c>
      <c r="E2389" s="1030">
        <v>26</v>
      </c>
      <c r="F2389" s="1030">
        <v>22</v>
      </c>
      <c r="G2389" s="1182">
        <f t="shared" si="492"/>
        <v>84.615384615384613</v>
      </c>
      <c r="H2389" s="1030"/>
      <c r="I2389" s="1030"/>
      <c r="J2389" s="1182" t="e">
        <f t="shared" si="493"/>
        <v>#DIV/0!</v>
      </c>
      <c r="K2389" s="1027">
        <f t="shared" si="496"/>
        <v>26</v>
      </c>
      <c r="L2389" s="1027">
        <f t="shared" si="497"/>
        <v>22</v>
      </c>
      <c r="M2389" s="1187">
        <f t="shared" si="494"/>
        <v>84.615384615384613</v>
      </c>
    </row>
    <row r="2390" spans="1:13" ht="26.25">
      <c r="A2390" s="510"/>
      <c r="C2390" s="925" t="s">
        <v>1876</v>
      </c>
      <c r="D2390" s="963" t="s">
        <v>3876</v>
      </c>
      <c r="E2390" s="1067">
        <v>1398</v>
      </c>
      <c r="F2390" s="1067">
        <v>1008</v>
      </c>
      <c r="G2390" s="1182">
        <f t="shared" si="492"/>
        <v>72.103004291845494</v>
      </c>
      <c r="H2390" s="1030"/>
      <c r="I2390" s="1030"/>
      <c r="J2390" s="1182" t="e">
        <f t="shared" si="493"/>
        <v>#DIV/0!</v>
      </c>
      <c r="K2390" s="1027">
        <f t="shared" si="496"/>
        <v>1398</v>
      </c>
      <c r="L2390" s="1027">
        <f t="shared" si="497"/>
        <v>1008</v>
      </c>
      <c r="M2390" s="1187">
        <f t="shared" si="494"/>
        <v>72.103004291845494</v>
      </c>
    </row>
    <row r="2391" spans="1:13" ht="15">
      <c r="A2391" s="510"/>
      <c r="C2391" s="925" t="s">
        <v>1762</v>
      </c>
      <c r="D2391" s="963" t="s">
        <v>3744</v>
      </c>
      <c r="E2391" s="1030">
        <v>166</v>
      </c>
      <c r="F2391" s="1030">
        <v>167</v>
      </c>
      <c r="G2391" s="1182">
        <f t="shared" si="492"/>
        <v>100.60240963855422</v>
      </c>
      <c r="H2391" s="1030"/>
      <c r="I2391" s="1030"/>
      <c r="J2391" s="1182" t="e">
        <f t="shared" si="493"/>
        <v>#DIV/0!</v>
      </c>
      <c r="K2391" s="1027">
        <f t="shared" ref="K2391:K2422" si="498">E2391+H2391</f>
        <v>166</v>
      </c>
      <c r="L2391" s="1027">
        <f t="shared" ref="L2391:L2422" si="499">F2391+I2391</f>
        <v>167</v>
      </c>
      <c r="M2391" s="1187">
        <f t="shared" si="494"/>
        <v>100.60240963855422</v>
      </c>
    </row>
    <row r="2392" spans="1:13" ht="15">
      <c r="A2392" s="510"/>
      <c r="C2392" s="925" t="s">
        <v>1891</v>
      </c>
      <c r="D2392" s="963" t="s">
        <v>3891</v>
      </c>
      <c r="E2392" s="1067">
        <v>1014</v>
      </c>
      <c r="F2392" s="1067">
        <v>787</v>
      </c>
      <c r="G2392" s="1182">
        <f t="shared" si="492"/>
        <v>77.613412228796847</v>
      </c>
      <c r="H2392" s="1030"/>
      <c r="I2392" s="1030"/>
      <c r="J2392" s="1182" t="e">
        <f t="shared" si="493"/>
        <v>#DIV/0!</v>
      </c>
      <c r="K2392" s="1027">
        <f t="shared" si="498"/>
        <v>1014</v>
      </c>
      <c r="L2392" s="1027">
        <f t="shared" si="499"/>
        <v>787</v>
      </c>
      <c r="M2392" s="1187">
        <f t="shared" si="494"/>
        <v>77.613412228796847</v>
      </c>
    </row>
    <row r="2393" spans="1:13" ht="15">
      <c r="A2393" s="510"/>
      <c r="C2393" s="925" t="s">
        <v>1877</v>
      </c>
      <c r="D2393" s="963" t="s">
        <v>3877</v>
      </c>
      <c r="E2393" s="1030">
        <v>632</v>
      </c>
      <c r="F2393" s="1030">
        <v>276</v>
      </c>
      <c r="G2393" s="1182">
        <f t="shared" si="492"/>
        <v>43.670886075949369</v>
      </c>
      <c r="H2393" s="1030"/>
      <c r="I2393" s="1030"/>
      <c r="J2393" s="1182" t="e">
        <f t="shared" si="493"/>
        <v>#DIV/0!</v>
      </c>
      <c r="K2393" s="1027">
        <f t="shared" si="498"/>
        <v>632</v>
      </c>
      <c r="L2393" s="1027">
        <f t="shared" si="499"/>
        <v>276</v>
      </c>
      <c r="M2393" s="1187">
        <f t="shared" si="494"/>
        <v>43.670886075949369</v>
      </c>
    </row>
    <row r="2394" spans="1:13" ht="15">
      <c r="A2394" s="510"/>
      <c r="C2394" s="925" t="s">
        <v>1878</v>
      </c>
      <c r="D2394" s="963" t="s">
        <v>3878</v>
      </c>
      <c r="E2394" s="1067">
        <v>5395</v>
      </c>
      <c r="F2394" s="1067">
        <v>3994</v>
      </c>
      <c r="G2394" s="1182">
        <f t="shared" si="492"/>
        <v>74.031510658016686</v>
      </c>
      <c r="H2394" s="1030"/>
      <c r="I2394" s="1030"/>
      <c r="J2394" s="1182" t="e">
        <f t="shared" si="493"/>
        <v>#DIV/0!</v>
      </c>
      <c r="K2394" s="1027">
        <f t="shared" si="498"/>
        <v>5395</v>
      </c>
      <c r="L2394" s="1027">
        <f t="shared" si="499"/>
        <v>3994</v>
      </c>
      <c r="M2394" s="1187">
        <f t="shared" si="494"/>
        <v>74.031510658016686</v>
      </c>
    </row>
    <row r="2395" spans="1:13" ht="26.25">
      <c r="A2395" s="510"/>
      <c r="C2395" s="925" t="s">
        <v>1763</v>
      </c>
      <c r="D2395" s="954" t="s">
        <v>3745</v>
      </c>
      <c r="E2395" s="1067">
        <v>6058</v>
      </c>
      <c r="F2395" s="1067">
        <v>4887</v>
      </c>
      <c r="G2395" s="1182">
        <f t="shared" si="492"/>
        <v>80.670188180917791</v>
      </c>
      <c r="H2395" s="1030"/>
      <c r="I2395" s="1030"/>
      <c r="J2395" s="1182" t="e">
        <f t="shared" si="493"/>
        <v>#DIV/0!</v>
      </c>
      <c r="K2395" s="1027">
        <f t="shared" si="498"/>
        <v>6058</v>
      </c>
      <c r="L2395" s="1027">
        <f t="shared" si="499"/>
        <v>4887</v>
      </c>
      <c r="M2395" s="1187">
        <f t="shared" si="494"/>
        <v>80.670188180917791</v>
      </c>
    </row>
    <row r="2396" spans="1:13" ht="15">
      <c r="A2396" s="510"/>
      <c r="C2396" s="925" t="s">
        <v>1764</v>
      </c>
      <c r="D2396" s="940" t="s">
        <v>3760</v>
      </c>
      <c r="E2396" s="1030">
        <v>195</v>
      </c>
      <c r="F2396" s="1030">
        <v>116</v>
      </c>
      <c r="G2396" s="1182">
        <f t="shared" si="492"/>
        <v>59.487179487179489</v>
      </c>
      <c r="H2396" s="1030"/>
      <c r="I2396" s="1030"/>
      <c r="J2396" s="1182" t="e">
        <f t="shared" si="493"/>
        <v>#DIV/0!</v>
      </c>
      <c r="K2396" s="1027">
        <f t="shared" si="498"/>
        <v>195</v>
      </c>
      <c r="L2396" s="1027">
        <f t="shared" si="499"/>
        <v>116</v>
      </c>
      <c r="M2396" s="1187">
        <f t="shared" si="494"/>
        <v>59.487179487179489</v>
      </c>
    </row>
    <row r="2397" spans="1:13" ht="15">
      <c r="A2397" s="510"/>
      <c r="C2397" s="925" t="s">
        <v>1894</v>
      </c>
      <c r="D2397" s="963" t="s">
        <v>5296</v>
      </c>
      <c r="E2397" s="1032">
        <v>65</v>
      </c>
      <c r="F2397" s="1032">
        <v>53</v>
      </c>
      <c r="G2397" s="1182">
        <f t="shared" si="492"/>
        <v>81.538461538461533</v>
      </c>
      <c r="H2397" s="1032"/>
      <c r="I2397" s="1032"/>
      <c r="J2397" s="1182" t="e">
        <f t="shared" si="493"/>
        <v>#DIV/0!</v>
      </c>
      <c r="K2397" s="1027">
        <f t="shared" si="498"/>
        <v>65</v>
      </c>
      <c r="L2397" s="1027">
        <f t="shared" si="499"/>
        <v>53</v>
      </c>
      <c r="M2397" s="1187">
        <f t="shared" si="494"/>
        <v>81.538461538461533</v>
      </c>
    </row>
    <row r="2398" spans="1:13" ht="15">
      <c r="A2398" s="510"/>
      <c r="C2398" s="925" t="s">
        <v>1765</v>
      </c>
      <c r="D2398" s="938" t="s">
        <v>3754</v>
      </c>
      <c r="E2398" s="1032">
        <v>3</v>
      </c>
      <c r="F2398" s="1032">
        <v>3</v>
      </c>
      <c r="G2398" s="1182">
        <f t="shared" si="492"/>
        <v>100</v>
      </c>
      <c r="H2398" s="1032"/>
      <c r="I2398" s="1032"/>
      <c r="J2398" s="1182" t="e">
        <f t="shared" si="493"/>
        <v>#DIV/0!</v>
      </c>
      <c r="K2398" s="1027">
        <f t="shared" si="498"/>
        <v>3</v>
      </c>
      <c r="L2398" s="1027">
        <f t="shared" si="499"/>
        <v>3</v>
      </c>
      <c r="M2398" s="1187">
        <f t="shared" si="494"/>
        <v>100</v>
      </c>
    </row>
    <row r="2399" spans="1:13" ht="26.25">
      <c r="A2399" s="510"/>
      <c r="C2399" s="925" t="s">
        <v>1766</v>
      </c>
      <c r="D2399" s="933" t="s">
        <v>3746</v>
      </c>
      <c r="E2399" s="1119">
        <v>1744</v>
      </c>
      <c r="F2399" s="1119">
        <v>1446</v>
      </c>
      <c r="G2399" s="1182">
        <f t="shared" si="492"/>
        <v>82.912844036697251</v>
      </c>
      <c r="H2399" s="1032"/>
      <c r="I2399" s="1032"/>
      <c r="J2399" s="1182" t="e">
        <f t="shared" si="493"/>
        <v>#DIV/0!</v>
      </c>
      <c r="K2399" s="1027">
        <f t="shared" si="498"/>
        <v>1744</v>
      </c>
      <c r="L2399" s="1027">
        <f t="shared" si="499"/>
        <v>1446</v>
      </c>
      <c r="M2399" s="1187">
        <f t="shared" si="494"/>
        <v>82.912844036697251</v>
      </c>
    </row>
    <row r="2400" spans="1:13" ht="26.25">
      <c r="A2400" s="510"/>
      <c r="C2400" s="925" t="s">
        <v>1767</v>
      </c>
      <c r="D2400" s="963" t="s">
        <v>3749</v>
      </c>
      <c r="E2400" s="1032">
        <v>462</v>
      </c>
      <c r="F2400" s="1032">
        <v>327</v>
      </c>
      <c r="G2400" s="1182">
        <f t="shared" si="492"/>
        <v>70.779220779220779</v>
      </c>
      <c r="H2400" s="1032"/>
      <c r="I2400" s="1032"/>
      <c r="J2400" s="1182" t="e">
        <f t="shared" si="493"/>
        <v>#DIV/0!</v>
      </c>
      <c r="K2400" s="1027">
        <f t="shared" si="498"/>
        <v>462</v>
      </c>
      <c r="L2400" s="1027">
        <f t="shared" si="499"/>
        <v>327</v>
      </c>
      <c r="M2400" s="1187">
        <f t="shared" si="494"/>
        <v>70.779220779220779</v>
      </c>
    </row>
    <row r="2401" spans="1:13" ht="15">
      <c r="A2401" s="510"/>
      <c r="C2401" s="925" t="s">
        <v>2249</v>
      </c>
      <c r="D2401" s="1035" t="s">
        <v>4257</v>
      </c>
      <c r="E2401" s="1032">
        <v>1</v>
      </c>
      <c r="F2401" s="1032"/>
      <c r="G2401" s="1182">
        <f t="shared" si="492"/>
        <v>0</v>
      </c>
      <c r="H2401" s="1032"/>
      <c r="I2401" s="1032"/>
      <c r="J2401" s="1182" t="e">
        <f t="shared" si="493"/>
        <v>#DIV/0!</v>
      </c>
      <c r="K2401" s="1027">
        <f t="shared" si="498"/>
        <v>1</v>
      </c>
      <c r="L2401" s="1027">
        <f t="shared" si="499"/>
        <v>0</v>
      </c>
      <c r="M2401" s="1187">
        <f t="shared" si="494"/>
        <v>0</v>
      </c>
    </row>
    <row r="2402" spans="1:13" ht="15">
      <c r="A2402" s="510"/>
      <c r="C2402" s="925" t="s">
        <v>1977</v>
      </c>
      <c r="D2402" s="933" t="s">
        <v>3973</v>
      </c>
      <c r="E2402" s="1032">
        <v>2</v>
      </c>
      <c r="F2402" s="1032"/>
      <c r="G2402" s="1182">
        <f t="shared" si="492"/>
        <v>0</v>
      </c>
      <c r="H2402" s="1032"/>
      <c r="I2402" s="1032"/>
      <c r="J2402" s="1182" t="e">
        <f t="shared" si="493"/>
        <v>#DIV/0!</v>
      </c>
      <c r="K2402" s="1027">
        <f t="shared" si="498"/>
        <v>2</v>
      </c>
      <c r="L2402" s="1027">
        <f t="shared" si="499"/>
        <v>0</v>
      </c>
      <c r="M2402" s="1187">
        <f t="shared" si="494"/>
        <v>0</v>
      </c>
    </row>
    <row r="2403" spans="1:13" ht="15">
      <c r="A2403" s="510"/>
      <c r="C2403" s="925" t="s">
        <v>2680</v>
      </c>
      <c r="D2403" s="933" t="s">
        <v>4050</v>
      </c>
      <c r="E2403" s="1032">
        <v>47</v>
      </c>
      <c r="F2403" s="1032">
        <v>43</v>
      </c>
      <c r="G2403" s="1182">
        <f t="shared" si="492"/>
        <v>91.489361702127653</v>
      </c>
      <c r="H2403" s="1032"/>
      <c r="I2403" s="1032"/>
      <c r="J2403" s="1182" t="e">
        <f t="shared" si="493"/>
        <v>#DIV/0!</v>
      </c>
      <c r="K2403" s="1027">
        <f t="shared" si="498"/>
        <v>47</v>
      </c>
      <c r="L2403" s="1027">
        <f t="shared" si="499"/>
        <v>43</v>
      </c>
      <c r="M2403" s="1187">
        <f t="shared" si="494"/>
        <v>91.489361702127653</v>
      </c>
    </row>
    <row r="2404" spans="1:13" ht="29.25">
      <c r="A2404" s="510"/>
      <c r="C2404" s="925" t="s">
        <v>2048</v>
      </c>
      <c r="D2404" s="972" t="s">
        <v>4053</v>
      </c>
      <c r="E2404" s="1030">
        <v>98</v>
      </c>
      <c r="F2404" s="1030">
        <v>76</v>
      </c>
      <c r="G2404" s="1182">
        <f t="shared" si="492"/>
        <v>77.551020408163268</v>
      </c>
      <c r="H2404" s="1030"/>
      <c r="I2404" s="1030"/>
      <c r="J2404" s="1182" t="e">
        <f t="shared" si="493"/>
        <v>#DIV/0!</v>
      </c>
      <c r="K2404" s="1027">
        <f t="shared" si="498"/>
        <v>98</v>
      </c>
      <c r="L2404" s="1027">
        <f t="shared" si="499"/>
        <v>76</v>
      </c>
      <c r="M2404" s="1187">
        <f t="shared" si="494"/>
        <v>77.551020408163268</v>
      </c>
    </row>
    <row r="2405" spans="1:13" ht="26.25">
      <c r="A2405" s="510"/>
      <c r="C2405" s="925" t="s">
        <v>2354</v>
      </c>
      <c r="D2405" s="963" t="s">
        <v>4356</v>
      </c>
      <c r="E2405" s="1030"/>
      <c r="F2405" s="1030">
        <v>1</v>
      </c>
      <c r="G2405" s="1182" t="e">
        <f t="shared" si="492"/>
        <v>#DIV/0!</v>
      </c>
      <c r="H2405" s="1030"/>
      <c r="I2405" s="1030"/>
      <c r="J2405" s="1182" t="e">
        <f t="shared" si="493"/>
        <v>#DIV/0!</v>
      </c>
      <c r="K2405" s="1027">
        <f t="shared" si="498"/>
        <v>0</v>
      </c>
      <c r="L2405" s="1027">
        <f t="shared" si="499"/>
        <v>1</v>
      </c>
      <c r="M2405" s="1187" t="e">
        <f t="shared" si="494"/>
        <v>#DIV/0!</v>
      </c>
    </row>
    <row r="2406" spans="1:13" ht="15">
      <c r="A2406" s="510"/>
      <c r="C2406" s="925" t="s">
        <v>2459</v>
      </c>
      <c r="D2406" s="956" t="s">
        <v>4458</v>
      </c>
      <c r="E2406" s="1030"/>
      <c r="F2406" s="1030">
        <v>1</v>
      </c>
      <c r="G2406" s="1182" t="e">
        <f t="shared" si="492"/>
        <v>#DIV/0!</v>
      </c>
      <c r="H2406" s="1030"/>
      <c r="I2406" s="1030"/>
      <c r="J2406" s="1182" t="e">
        <f t="shared" si="493"/>
        <v>#DIV/0!</v>
      </c>
      <c r="K2406" s="1027">
        <f t="shared" si="498"/>
        <v>0</v>
      </c>
      <c r="L2406" s="1027">
        <f t="shared" si="499"/>
        <v>1</v>
      </c>
      <c r="M2406" s="1187" t="e">
        <f t="shared" si="494"/>
        <v>#DIV/0!</v>
      </c>
    </row>
    <row r="2407" spans="1:13" ht="15">
      <c r="A2407" s="510"/>
      <c r="C2407" s="925" t="s">
        <v>2392</v>
      </c>
      <c r="D2407" s="963" t="s">
        <v>4391</v>
      </c>
      <c r="E2407" s="1032">
        <v>1</v>
      </c>
      <c r="F2407" s="1032">
        <v>4</v>
      </c>
      <c r="G2407" s="1182">
        <f t="shared" si="492"/>
        <v>400</v>
      </c>
      <c r="H2407" s="1032"/>
      <c r="I2407" s="1032"/>
      <c r="J2407" s="1182" t="e">
        <f t="shared" si="493"/>
        <v>#DIV/0!</v>
      </c>
      <c r="K2407" s="1027">
        <f t="shared" si="498"/>
        <v>1</v>
      </c>
      <c r="L2407" s="1027">
        <f t="shared" si="499"/>
        <v>4</v>
      </c>
      <c r="M2407" s="1187">
        <f t="shared" si="494"/>
        <v>400</v>
      </c>
    </row>
    <row r="2408" spans="1:13" ht="15">
      <c r="A2408" s="510"/>
      <c r="C2408" s="925" t="s">
        <v>2040</v>
      </c>
      <c r="D2408" s="933" t="s">
        <v>4044</v>
      </c>
      <c r="E2408" s="1030">
        <v>19</v>
      </c>
      <c r="F2408" s="1030">
        <v>23</v>
      </c>
      <c r="G2408" s="1182">
        <f t="shared" si="492"/>
        <v>121.05263157894737</v>
      </c>
      <c r="H2408" s="1030"/>
      <c r="I2408" s="1030"/>
      <c r="J2408" s="1182" t="e">
        <f t="shared" si="493"/>
        <v>#DIV/0!</v>
      </c>
      <c r="K2408" s="1027">
        <f t="shared" si="498"/>
        <v>19</v>
      </c>
      <c r="L2408" s="1027">
        <f t="shared" si="499"/>
        <v>23</v>
      </c>
      <c r="M2408" s="1187">
        <f t="shared" si="494"/>
        <v>121.05263157894737</v>
      </c>
    </row>
    <row r="2409" spans="1:13" ht="15">
      <c r="A2409" s="510"/>
      <c r="C2409" s="990" t="s">
        <v>1946</v>
      </c>
      <c r="D2409" s="88" t="s">
        <v>5333</v>
      </c>
      <c r="E2409" s="1032">
        <v>6</v>
      </c>
      <c r="F2409" s="1032"/>
      <c r="G2409" s="1182">
        <f t="shared" si="492"/>
        <v>0</v>
      </c>
      <c r="H2409" s="1032"/>
      <c r="I2409" s="1032"/>
      <c r="J2409" s="1182" t="e">
        <f t="shared" si="493"/>
        <v>#DIV/0!</v>
      </c>
      <c r="K2409" s="1027">
        <f t="shared" si="498"/>
        <v>6</v>
      </c>
      <c r="L2409" s="1027">
        <f t="shared" si="499"/>
        <v>0</v>
      </c>
      <c r="M2409" s="1187">
        <f t="shared" si="494"/>
        <v>0</v>
      </c>
    </row>
    <row r="2410" spans="1:13" ht="15">
      <c r="A2410" s="510"/>
      <c r="C2410" s="925" t="s">
        <v>1768</v>
      </c>
      <c r="D2410" s="940" t="s">
        <v>3759</v>
      </c>
      <c r="E2410" s="1030">
        <v>1</v>
      </c>
      <c r="F2410" s="1030"/>
      <c r="G2410" s="1182">
        <f t="shared" si="492"/>
        <v>0</v>
      </c>
      <c r="H2410" s="1030"/>
      <c r="I2410" s="1030"/>
      <c r="J2410" s="1182" t="e">
        <f t="shared" si="493"/>
        <v>#DIV/0!</v>
      </c>
      <c r="K2410" s="1027">
        <f t="shared" si="498"/>
        <v>1</v>
      </c>
      <c r="L2410" s="1027">
        <f t="shared" si="499"/>
        <v>0</v>
      </c>
      <c r="M2410" s="1187">
        <f t="shared" si="494"/>
        <v>0</v>
      </c>
    </row>
    <row r="2411" spans="1:13" ht="26.25">
      <c r="A2411" s="510"/>
      <c r="C2411" s="925" t="s">
        <v>1769</v>
      </c>
      <c r="D2411" s="938" t="s">
        <v>3752</v>
      </c>
      <c r="E2411" s="1030">
        <v>108</v>
      </c>
      <c r="F2411" s="1030">
        <v>121</v>
      </c>
      <c r="G2411" s="1182">
        <f t="shared" si="492"/>
        <v>112.03703703703705</v>
      </c>
      <c r="H2411" s="1030"/>
      <c r="I2411" s="1030"/>
      <c r="J2411" s="1182" t="e">
        <f t="shared" si="493"/>
        <v>#DIV/0!</v>
      </c>
      <c r="K2411" s="1027">
        <f t="shared" si="498"/>
        <v>108</v>
      </c>
      <c r="L2411" s="1027">
        <f t="shared" si="499"/>
        <v>121</v>
      </c>
      <c r="M2411" s="1187">
        <f t="shared" si="494"/>
        <v>112.03703703703705</v>
      </c>
    </row>
    <row r="2412" spans="1:13" ht="26.25">
      <c r="A2412" s="510"/>
      <c r="C2412" s="925" t="s">
        <v>1896</v>
      </c>
      <c r="D2412" s="963" t="s">
        <v>3894</v>
      </c>
      <c r="E2412" s="1030"/>
      <c r="F2412" s="1030">
        <v>1</v>
      </c>
      <c r="G2412" s="1182" t="e">
        <f t="shared" si="492"/>
        <v>#DIV/0!</v>
      </c>
      <c r="H2412" s="1030"/>
      <c r="I2412" s="1030"/>
      <c r="J2412" s="1182" t="e">
        <f t="shared" si="493"/>
        <v>#DIV/0!</v>
      </c>
      <c r="K2412" s="1027">
        <f t="shared" si="498"/>
        <v>0</v>
      </c>
      <c r="L2412" s="1027">
        <f t="shared" si="499"/>
        <v>1</v>
      </c>
      <c r="M2412" s="1187" t="e">
        <f t="shared" si="494"/>
        <v>#DIV/0!</v>
      </c>
    </row>
    <row r="2413" spans="1:13" ht="15">
      <c r="A2413" s="510"/>
      <c r="C2413" s="925" t="s">
        <v>1879</v>
      </c>
      <c r="D2413" s="963" t="s">
        <v>3879</v>
      </c>
      <c r="E2413" s="1030"/>
      <c r="F2413" s="1030"/>
      <c r="G2413" s="1182" t="e">
        <f t="shared" si="492"/>
        <v>#DIV/0!</v>
      </c>
      <c r="H2413" s="1030"/>
      <c r="I2413" s="1030"/>
      <c r="J2413" s="1182" t="e">
        <f t="shared" si="493"/>
        <v>#DIV/0!</v>
      </c>
      <c r="K2413" s="1027">
        <f t="shared" si="498"/>
        <v>0</v>
      </c>
      <c r="L2413" s="1027">
        <f t="shared" si="499"/>
        <v>0</v>
      </c>
      <c r="M2413" s="1187" t="e">
        <f t="shared" si="494"/>
        <v>#DIV/0!</v>
      </c>
    </row>
    <row r="2414" spans="1:13" ht="15">
      <c r="A2414" s="510"/>
      <c r="C2414" s="925" t="s">
        <v>1908</v>
      </c>
      <c r="D2414" s="938" t="s">
        <v>3906</v>
      </c>
      <c r="E2414" s="1030">
        <v>1</v>
      </c>
      <c r="F2414" s="1030">
        <v>1</v>
      </c>
      <c r="G2414" s="1182">
        <f t="shared" si="492"/>
        <v>100</v>
      </c>
      <c r="H2414" s="1030"/>
      <c r="I2414" s="1030"/>
      <c r="J2414" s="1182" t="e">
        <f t="shared" si="493"/>
        <v>#DIV/0!</v>
      </c>
      <c r="K2414" s="1027">
        <f t="shared" si="498"/>
        <v>1</v>
      </c>
      <c r="L2414" s="1027">
        <f t="shared" si="499"/>
        <v>1</v>
      </c>
      <c r="M2414" s="1187">
        <f t="shared" si="494"/>
        <v>100</v>
      </c>
    </row>
    <row r="2415" spans="1:13" ht="15">
      <c r="A2415" s="510"/>
      <c r="C2415" s="925" t="s">
        <v>2493</v>
      </c>
      <c r="D2415" s="1035" t="s">
        <v>4489</v>
      </c>
      <c r="E2415" s="1030">
        <v>2</v>
      </c>
      <c r="F2415" s="1030">
        <v>1</v>
      </c>
      <c r="G2415" s="1182">
        <f t="shared" si="492"/>
        <v>50</v>
      </c>
      <c r="H2415" s="1030"/>
      <c r="I2415" s="1030"/>
      <c r="J2415" s="1182" t="e">
        <f t="shared" si="493"/>
        <v>#DIV/0!</v>
      </c>
      <c r="K2415" s="1027">
        <f t="shared" si="498"/>
        <v>2</v>
      </c>
      <c r="L2415" s="1027">
        <f t="shared" si="499"/>
        <v>1</v>
      </c>
      <c r="M2415" s="1187">
        <f t="shared" si="494"/>
        <v>50</v>
      </c>
    </row>
    <row r="2416" spans="1:13" ht="15">
      <c r="A2416" s="510"/>
      <c r="C2416" s="925" t="s">
        <v>2733</v>
      </c>
      <c r="D2416" s="1035" t="s">
        <v>4717</v>
      </c>
      <c r="E2416" s="1030"/>
      <c r="F2416" s="1030"/>
      <c r="G2416" s="1182" t="e">
        <f t="shared" si="492"/>
        <v>#DIV/0!</v>
      </c>
      <c r="H2416" s="1030"/>
      <c r="I2416" s="1030"/>
      <c r="J2416" s="1182" t="e">
        <f t="shared" si="493"/>
        <v>#DIV/0!</v>
      </c>
      <c r="K2416" s="1027">
        <f t="shared" si="498"/>
        <v>0</v>
      </c>
      <c r="L2416" s="1027">
        <f t="shared" si="499"/>
        <v>0</v>
      </c>
      <c r="M2416" s="1187" t="e">
        <f t="shared" si="494"/>
        <v>#DIV/0!</v>
      </c>
    </row>
    <row r="2417" spans="1:13" ht="15">
      <c r="A2417" s="510"/>
      <c r="C2417" s="925" t="s">
        <v>2734</v>
      </c>
      <c r="D2417" s="1035" t="s">
        <v>4718</v>
      </c>
      <c r="E2417" s="1030">
        <v>2</v>
      </c>
      <c r="F2417" s="1030">
        <v>1</v>
      </c>
      <c r="G2417" s="1182">
        <f t="shared" si="492"/>
        <v>50</v>
      </c>
      <c r="H2417" s="1030"/>
      <c r="I2417" s="1030"/>
      <c r="J2417" s="1182" t="e">
        <f t="shared" si="493"/>
        <v>#DIV/0!</v>
      </c>
      <c r="K2417" s="1027">
        <f t="shared" si="498"/>
        <v>2</v>
      </c>
      <c r="L2417" s="1027">
        <f t="shared" si="499"/>
        <v>1</v>
      </c>
      <c r="M2417" s="1187">
        <f t="shared" si="494"/>
        <v>50</v>
      </c>
    </row>
    <row r="2418" spans="1:13" ht="15">
      <c r="A2418" s="510"/>
      <c r="C2418" s="925" t="s">
        <v>2735</v>
      </c>
      <c r="D2418" s="1035" t="s">
        <v>4719</v>
      </c>
      <c r="E2418" s="1030"/>
      <c r="F2418" s="1030"/>
      <c r="G2418" s="1182" t="e">
        <f t="shared" si="492"/>
        <v>#DIV/0!</v>
      </c>
      <c r="H2418" s="1030"/>
      <c r="I2418" s="1030"/>
      <c r="J2418" s="1182" t="e">
        <f t="shared" si="493"/>
        <v>#DIV/0!</v>
      </c>
      <c r="K2418" s="1027">
        <f t="shared" si="498"/>
        <v>0</v>
      </c>
      <c r="L2418" s="1027">
        <f t="shared" si="499"/>
        <v>0</v>
      </c>
      <c r="M2418" s="1187" t="e">
        <f t="shared" si="494"/>
        <v>#DIV/0!</v>
      </c>
    </row>
    <row r="2419" spans="1:13" ht="15">
      <c r="A2419" s="510"/>
      <c r="C2419" s="925" t="s">
        <v>2384</v>
      </c>
      <c r="D2419" s="963" t="s">
        <v>4384</v>
      </c>
      <c r="E2419" s="1030"/>
      <c r="F2419" s="1030">
        <v>1</v>
      </c>
      <c r="G2419" s="1182" t="e">
        <f t="shared" si="492"/>
        <v>#DIV/0!</v>
      </c>
      <c r="H2419" s="1030"/>
      <c r="I2419" s="1030"/>
      <c r="J2419" s="1182" t="e">
        <f t="shared" si="493"/>
        <v>#DIV/0!</v>
      </c>
      <c r="K2419" s="1027">
        <f t="shared" si="498"/>
        <v>0</v>
      </c>
      <c r="L2419" s="1027">
        <f t="shared" si="499"/>
        <v>1</v>
      </c>
      <c r="M2419" s="1187" t="e">
        <f t="shared" si="494"/>
        <v>#DIV/0!</v>
      </c>
    </row>
    <row r="2420" spans="1:13" ht="15">
      <c r="A2420" s="510"/>
      <c r="C2420" s="925" t="s">
        <v>2239</v>
      </c>
      <c r="D2420" s="1035" t="s">
        <v>4247</v>
      </c>
      <c r="E2420" s="1030">
        <v>2</v>
      </c>
      <c r="F2420" s="1030"/>
      <c r="G2420" s="1182">
        <f t="shared" ref="G2420:G2467" si="500">SUM(F2420/E2420*100)</f>
        <v>0</v>
      </c>
      <c r="H2420" s="1030"/>
      <c r="I2420" s="1030"/>
      <c r="J2420" s="1182" t="e">
        <f t="shared" ref="J2420:J2467" si="501">SUM(I2420/H2420*100)</f>
        <v>#DIV/0!</v>
      </c>
      <c r="K2420" s="1027">
        <f t="shared" si="498"/>
        <v>2</v>
      </c>
      <c r="L2420" s="1027">
        <f t="shared" si="499"/>
        <v>0</v>
      </c>
      <c r="M2420" s="1187">
        <f t="shared" ref="M2420:M2467" si="502">SUM(L2420/K2420*100)</f>
        <v>0</v>
      </c>
    </row>
    <row r="2421" spans="1:13" ht="15">
      <c r="A2421" s="510"/>
      <c r="C2421" s="925" t="s">
        <v>2401</v>
      </c>
      <c r="D2421" s="1035" t="s">
        <v>4399</v>
      </c>
      <c r="E2421" s="1030">
        <v>2</v>
      </c>
      <c r="F2421" s="1030"/>
      <c r="G2421" s="1182">
        <f t="shared" si="500"/>
        <v>0</v>
      </c>
      <c r="H2421" s="1030"/>
      <c r="I2421" s="1030"/>
      <c r="J2421" s="1182" t="e">
        <f t="shared" si="501"/>
        <v>#DIV/0!</v>
      </c>
      <c r="K2421" s="1027">
        <f t="shared" si="498"/>
        <v>2</v>
      </c>
      <c r="L2421" s="1027">
        <f t="shared" si="499"/>
        <v>0</v>
      </c>
      <c r="M2421" s="1187">
        <f t="shared" si="502"/>
        <v>0</v>
      </c>
    </row>
    <row r="2422" spans="1:13" ht="15">
      <c r="A2422" s="510"/>
      <c r="C2422" s="925" t="s">
        <v>2256</v>
      </c>
      <c r="D2422" s="963" t="s">
        <v>4264</v>
      </c>
      <c r="E2422" s="1030">
        <v>6</v>
      </c>
      <c r="F2422" s="1030"/>
      <c r="G2422" s="1182">
        <f t="shared" si="500"/>
        <v>0</v>
      </c>
      <c r="H2422" s="1030"/>
      <c r="I2422" s="1030"/>
      <c r="J2422" s="1182" t="e">
        <f t="shared" si="501"/>
        <v>#DIV/0!</v>
      </c>
      <c r="K2422" s="1027">
        <f t="shared" si="498"/>
        <v>6</v>
      </c>
      <c r="L2422" s="1027">
        <f t="shared" si="499"/>
        <v>0</v>
      </c>
      <c r="M2422" s="1187">
        <f t="shared" si="502"/>
        <v>0</v>
      </c>
    </row>
    <row r="2423" spans="1:13" ht="15">
      <c r="A2423" s="510"/>
      <c r="C2423" s="925" t="s">
        <v>2498</v>
      </c>
      <c r="D2423" s="1035" t="s">
        <v>4493</v>
      </c>
      <c r="E2423" s="1030">
        <v>1</v>
      </c>
      <c r="F2423" s="1030"/>
      <c r="G2423" s="1182">
        <f t="shared" si="500"/>
        <v>0</v>
      </c>
      <c r="H2423" s="1030"/>
      <c r="I2423" s="1030"/>
      <c r="J2423" s="1182" t="e">
        <f t="shared" si="501"/>
        <v>#DIV/0!</v>
      </c>
      <c r="K2423" s="1027">
        <f t="shared" ref="K2423:K2454" si="503">E2423+H2423</f>
        <v>1</v>
      </c>
      <c r="L2423" s="1027">
        <f t="shared" ref="L2423:L2454" si="504">F2423+I2423</f>
        <v>0</v>
      </c>
      <c r="M2423" s="1187">
        <f t="shared" si="502"/>
        <v>0</v>
      </c>
    </row>
    <row r="2424" spans="1:13" ht="15">
      <c r="A2424" s="510"/>
      <c r="C2424" s="925" t="s">
        <v>2736</v>
      </c>
      <c r="D2424" s="1035" t="s">
        <v>4720</v>
      </c>
      <c r="E2424" s="1030"/>
      <c r="F2424" s="1030"/>
      <c r="G2424" s="1182" t="e">
        <f t="shared" si="500"/>
        <v>#DIV/0!</v>
      </c>
      <c r="H2424" s="1030"/>
      <c r="I2424" s="1030"/>
      <c r="J2424" s="1182" t="e">
        <f t="shared" si="501"/>
        <v>#DIV/0!</v>
      </c>
      <c r="K2424" s="1027">
        <f t="shared" si="503"/>
        <v>0</v>
      </c>
      <c r="L2424" s="1027">
        <f t="shared" si="504"/>
        <v>0</v>
      </c>
      <c r="M2424" s="1187" t="e">
        <f t="shared" si="502"/>
        <v>#DIV/0!</v>
      </c>
    </row>
    <row r="2425" spans="1:13" ht="15">
      <c r="A2425" s="510"/>
      <c r="C2425" s="925" t="s">
        <v>2737</v>
      </c>
      <c r="D2425" s="1035" t="s">
        <v>4721</v>
      </c>
      <c r="E2425" s="1030"/>
      <c r="F2425" s="1030"/>
      <c r="G2425" s="1182" t="e">
        <f t="shared" si="500"/>
        <v>#DIV/0!</v>
      </c>
      <c r="H2425" s="1030"/>
      <c r="I2425" s="1030"/>
      <c r="J2425" s="1182" t="e">
        <f t="shared" si="501"/>
        <v>#DIV/0!</v>
      </c>
      <c r="K2425" s="1027">
        <f t="shared" si="503"/>
        <v>0</v>
      </c>
      <c r="L2425" s="1027">
        <f t="shared" si="504"/>
        <v>0</v>
      </c>
      <c r="M2425" s="1187" t="e">
        <f t="shared" si="502"/>
        <v>#DIV/0!</v>
      </c>
    </row>
    <row r="2426" spans="1:13" ht="15">
      <c r="A2426" s="510"/>
      <c r="C2426" s="925" t="s">
        <v>1966</v>
      </c>
      <c r="D2426" s="945" t="s">
        <v>3962</v>
      </c>
      <c r="E2426" s="1030"/>
      <c r="F2426" s="1030"/>
      <c r="G2426" s="1182" t="e">
        <f t="shared" si="500"/>
        <v>#DIV/0!</v>
      </c>
      <c r="H2426" s="1030"/>
      <c r="I2426" s="1030"/>
      <c r="J2426" s="1182" t="e">
        <f t="shared" si="501"/>
        <v>#DIV/0!</v>
      </c>
      <c r="K2426" s="1027">
        <f t="shared" si="503"/>
        <v>0</v>
      </c>
      <c r="L2426" s="1027">
        <f t="shared" si="504"/>
        <v>0</v>
      </c>
      <c r="M2426" s="1187" t="e">
        <f t="shared" si="502"/>
        <v>#DIV/0!</v>
      </c>
    </row>
    <row r="2427" spans="1:13" ht="15">
      <c r="A2427" s="510"/>
      <c r="C2427" s="925" t="s">
        <v>2209</v>
      </c>
      <c r="D2427" s="963" t="s">
        <v>4218</v>
      </c>
      <c r="E2427" s="1030"/>
      <c r="F2427" s="1030"/>
      <c r="G2427" s="1182" t="e">
        <f t="shared" si="500"/>
        <v>#DIV/0!</v>
      </c>
      <c r="H2427" s="1030"/>
      <c r="I2427" s="1030"/>
      <c r="J2427" s="1182" t="e">
        <f t="shared" si="501"/>
        <v>#DIV/0!</v>
      </c>
      <c r="K2427" s="1027">
        <f t="shared" si="503"/>
        <v>0</v>
      </c>
      <c r="L2427" s="1027">
        <f t="shared" si="504"/>
        <v>0</v>
      </c>
      <c r="M2427" s="1187" t="e">
        <f t="shared" si="502"/>
        <v>#DIV/0!</v>
      </c>
    </row>
    <row r="2428" spans="1:13" ht="15">
      <c r="A2428" s="510"/>
      <c r="C2428" s="925" t="s">
        <v>1945</v>
      </c>
      <c r="D2428" s="963" t="s">
        <v>3940</v>
      </c>
      <c r="E2428" s="1030">
        <v>6</v>
      </c>
      <c r="F2428" s="1030">
        <v>6</v>
      </c>
      <c r="G2428" s="1182">
        <f t="shared" si="500"/>
        <v>100</v>
      </c>
      <c r="H2428" s="1030"/>
      <c r="I2428" s="1030"/>
      <c r="J2428" s="1182" t="e">
        <f t="shared" si="501"/>
        <v>#DIV/0!</v>
      </c>
      <c r="K2428" s="1027">
        <f t="shared" si="503"/>
        <v>6</v>
      </c>
      <c r="L2428" s="1027">
        <f t="shared" si="504"/>
        <v>6</v>
      </c>
      <c r="M2428" s="1187">
        <f t="shared" si="502"/>
        <v>100</v>
      </c>
    </row>
    <row r="2429" spans="1:13" ht="15">
      <c r="A2429" s="510"/>
      <c r="C2429" s="925" t="s">
        <v>1892</v>
      </c>
      <c r="D2429" s="88" t="s">
        <v>3892</v>
      </c>
      <c r="E2429" s="1030">
        <v>47</v>
      </c>
      <c r="F2429" s="1030">
        <v>34</v>
      </c>
      <c r="G2429" s="1182">
        <f t="shared" si="500"/>
        <v>72.340425531914903</v>
      </c>
      <c r="H2429" s="1030"/>
      <c r="I2429" s="1030"/>
      <c r="J2429" s="1182" t="e">
        <f t="shared" si="501"/>
        <v>#DIV/0!</v>
      </c>
      <c r="K2429" s="1027">
        <f t="shared" si="503"/>
        <v>47</v>
      </c>
      <c r="L2429" s="1027">
        <f t="shared" si="504"/>
        <v>34</v>
      </c>
      <c r="M2429" s="1187">
        <f t="shared" si="502"/>
        <v>72.340425531914903</v>
      </c>
    </row>
    <row r="2430" spans="1:13" ht="26.25">
      <c r="A2430" s="510"/>
      <c r="C2430" s="925" t="s">
        <v>1941</v>
      </c>
      <c r="D2430" s="963" t="s">
        <v>3936</v>
      </c>
      <c r="E2430" s="1030"/>
      <c r="F2430" s="1030"/>
      <c r="G2430" s="1182" t="e">
        <f t="shared" si="500"/>
        <v>#DIV/0!</v>
      </c>
      <c r="H2430" s="1030"/>
      <c r="I2430" s="1030"/>
      <c r="J2430" s="1182" t="e">
        <f t="shared" si="501"/>
        <v>#DIV/0!</v>
      </c>
      <c r="K2430" s="1027">
        <f t="shared" si="503"/>
        <v>0</v>
      </c>
      <c r="L2430" s="1027">
        <f t="shared" si="504"/>
        <v>0</v>
      </c>
      <c r="M2430" s="1187" t="e">
        <f t="shared" si="502"/>
        <v>#DIV/0!</v>
      </c>
    </row>
    <row r="2431" spans="1:13" ht="15">
      <c r="A2431" s="510"/>
      <c r="C2431" s="925" t="s">
        <v>2738</v>
      </c>
      <c r="D2431" s="1035" t="s">
        <v>4722</v>
      </c>
      <c r="E2431" s="1030">
        <v>1</v>
      </c>
      <c r="F2431" s="1030">
        <v>2</v>
      </c>
      <c r="G2431" s="1182">
        <f t="shared" si="500"/>
        <v>200</v>
      </c>
      <c r="H2431" s="1030"/>
      <c r="I2431" s="1030"/>
      <c r="J2431" s="1182" t="e">
        <f t="shared" si="501"/>
        <v>#DIV/0!</v>
      </c>
      <c r="K2431" s="1027">
        <f t="shared" si="503"/>
        <v>1</v>
      </c>
      <c r="L2431" s="1027">
        <f t="shared" si="504"/>
        <v>2</v>
      </c>
      <c r="M2431" s="1187">
        <f t="shared" si="502"/>
        <v>200</v>
      </c>
    </row>
    <row r="2432" spans="1:13" ht="15">
      <c r="A2432" s="510"/>
      <c r="C2432" s="925" t="s">
        <v>2060</v>
      </c>
      <c r="D2432" s="945" t="s">
        <v>4065</v>
      </c>
      <c r="E2432" s="1030"/>
      <c r="F2432" s="1030"/>
      <c r="G2432" s="1182" t="e">
        <f t="shared" si="500"/>
        <v>#DIV/0!</v>
      </c>
      <c r="H2432" s="1030"/>
      <c r="I2432" s="1030"/>
      <c r="J2432" s="1182" t="e">
        <f t="shared" si="501"/>
        <v>#DIV/0!</v>
      </c>
      <c r="K2432" s="1027">
        <f t="shared" si="503"/>
        <v>0</v>
      </c>
      <c r="L2432" s="1027">
        <f t="shared" si="504"/>
        <v>0</v>
      </c>
      <c r="M2432" s="1187" t="e">
        <f t="shared" si="502"/>
        <v>#DIV/0!</v>
      </c>
    </row>
    <row r="2433" spans="1:13" ht="15">
      <c r="A2433" s="510"/>
      <c r="C2433" s="925" t="s">
        <v>1887</v>
      </c>
      <c r="D2433" s="963" t="s">
        <v>3887</v>
      </c>
      <c r="E2433" s="1030">
        <v>1</v>
      </c>
      <c r="F2433" s="1030">
        <v>4</v>
      </c>
      <c r="G2433" s="1182">
        <f t="shared" si="500"/>
        <v>400</v>
      </c>
      <c r="H2433" s="1030"/>
      <c r="I2433" s="1030"/>
      <c r="J2433" s="1182" t="e">
        <f t="shared" si="501"/>
        <v>#DIV/0!</v>
      </c>
      <c r="K2433" s="1027">
        <f t="shared" si="503"/>
        <v>1</v>
      </c>
      <c r="L2433" s="1027">
        <f t="shared" si="504"/>
        <v>4</v>
      </c>
      <c r="M2433" s="1187">
        <f t="shared" si="502"/>
        <v>400</v>
      </c>
    </row>
    <row r="2434" spans="1:13" ht="15">
      <c r="A2434" s="510"/>
      <c r="C2434" s="925" t="s">
        <v>2503</v>
      </c>
      <c r="D2434" s="963" t="s">
        <v>4498</v>
      </c>
      <c r="E2434" s="1030"/>
      <c r="F2434" s="1030"/>
      <c r="G2434" s="1182" t="e">
        <f t="shared" si="500"/>
        <v>#DIV/0!</v>
      </c>
      <c r="H2434" s="1030"/>
      <c r="I2434" s="1030"/>
      <c r="J2434" s="1182" t="e">
        <f t="shared" si="501"/>
        <v>#DIV/0!</v>
      </c>
      <c r="K2434" s="1027">
        <f t="shared" si="503"/>
        <v>0</v>
      </c>
      <c r="L2434" s="1027">
        <f t="shared" si="504"/>
        <v>0</v>
      </c>
      <c r="M2434" s="1187" t="e">
        <f t="shared" si="502"/>
        <v>#DIV/0!</v>
      </c>
    </row>
    <row r="2435" spans="1:13" ht="15">
      <c r="A2435" s="510"/>
      <c r="C2435" s="925" t="s">
        <v>2212</v>
      </c>
      <c r="D2435" s="963" t="s">
        <v>4221</v>
      </c>
      <c r="E2435" s="1030">
        <v>1</v>
      </c>
      <c r="F2435" s="1030">
        <v>1</v>
      </c>
      <c r="G2435" s="1182">
        <f t="shared" si="500"/>
        <v>100</v>
      </c>
      <c r="H2435" s="1030"/>
      <c r="I2435" s="1030"/>
      <c r="J2435" s="1182" t="e">
        <f t="shared" si="501"/>
        <v>#DIV/0!</v>
      </c>
      <c r="K2435" s="1027">
        <f t="shared" si="503"/>
        <v>1</v>
      </c>
      <c r="L2435" s="1027">
        <f t="shared" si="504"/>
        <v>1</v>
      </c>
      <c r="M2435" s="1187">
        <f t="shared" si="502"/>
        <v>100</v>
      </c>
    </row>
    <row r="2436" spans="1:13" ht="15">
      <c r="A2436" s="510"/>
      <c r="C2436" s="925" t="s">
        <v>1770</v>
      </c>
      <c r="D2436" s="956" t="s">
        <v>3747</v>
      </c>
      <c r="E2436" s="1030">
        <v>9</v>
      </c>
      <c r="F2436" s="1030">
        <v>10</v>
      </c>
      <c r="G2436" s="1182">
        <f t="shared" si="500"/>
        <v>111.11111111111111</v>
      </c>
      <c r="H2436" s="1030"/>
      <c r="I2436" s="1030"/>
      <c r="J2436" s="1182" t="e">
        <f t="shared" si="501"/>
        <v>#DIV/0!</v>
      </c>
      <c r="K2436" s="1027">
        <f t="shared" si="503"/>
        <v>9</v>
      </c>
      <c r="L2436" s="1027">
        <f t="shared" si="504"/>
        <v>10</v>
      </c>
      <c r="M2436" s="1187">
        <f t="shared" si="502"/>
        <v>111.11111111111111</v>
      </c>
    </row>
    <row r="2437" spans="1:13" ht="25.5">
      <c r="A2437" s="510"/>
      <c r="C2437" s="925" t="s">
        <v>2067</v>
      </c>
      <c r="D2437" s="1038" t="s">
        <v>4072</v>
      </c>
      <c r="E2437" s="1030"/>
      <c r="F2437" s="1030"/>
      <c r="G2437" s="1182" t="e">
        <f t="shared" si="500"/>
        <v>#DIV/0!</v>
      </c>
      <c r="H2437" s="1030"/>
      <c r="I2437" s="1030"/>
      <c r="J2437" s="1182" t="e">
        <f t="shared" si="501"/>
        <v>#DIV/0!</v>
      </c>
      <c r="K2437" s="1027">
        <f t="shared" si="503"/>
        <v>0</v>
      </c>
      <c r="L2437" s="1027">
        <f t="shared" si="504"/>
        <v>0</v>
      </c>
      <c r="M2437" s="1187" t="e">
        <f t="shared" si="502"/>
        <v>#DIV/0!</v>
      </c>
    </row>
    <row r="2438" spans="1:13" ht="15">
      <c r="A2438" s="510"/>
      <c r="C2438" s="925" t="s">
        <v>2213</v>
      </c>
      <c r="D2438" s="963" t="s">
        <v>4222</v>
      </c>
      <c r="E2438" s="1030">
        <v>8</v>
      </c>
      <c r="F2438" s="1030">
        <v>11</v>
      </c>
      <c r="G2438" s="1182">
        <f t="shared" si="500"/>
        <v>137.5</v>
      </c>
      <c r="H2438" s="1030"/>
      <c r="I2438" s="1030"/>
      <c r="J2438" s="1182" t="e">
        <f t="shared" si="501"/>
        <v>#DIV/0!</v>
      </c>
      <c r="K2438" s="1027">
        <f t="shared" si="503"/>
        <v>8</v>
      </c>
      <c r="L2438" s="1027">
        <f t="shared" si="504"/>
        <v>11</v>
      </c>
      <c r="M2438" s="1187">
        <f t="shared" si="502"/>
        <v>137.5</v>
      </c>
    </row>
    <row r="2439" spans="1:13" ht="15">
      <c r="A2439" s="510"/>
      <c r="C2439" s="925" t="s">
        <v>2739</v>
      </c>
      <c r="D2439" s="1035" t="s">
        <v>4723</v>
      </c>
      <c r="E2439" s="1030"/>
      <c r="F2439" s="1030"/>
      <c r="G2439" s="1182" t="e">
        <f t="shared" si="500"/>
        <v>#DIV/0!</v>
      </c>
      <c r="H2439" s="1030"/>
      <c r="I2439" s="1030"/>
      <c r="J2439" s="1182" t="e">
        <f t="shared" si="501"/>
        <v>#DIV/0!</v>
      </c>
      <c r="K2439" s="1027">
        <f t="shared" si="503"/>
        <v>0</v>
      </c>
      <c r="L2439" s="1027">
        <f t="shared" si="504"/>
        <v>0</v>
      </c>
      <c r="M2439" s="1187" t="e">
        <f t="shared" si="502"/>
        <v>#DIV/0!</v>
      </c>
    </row>
    <row r="2440" spans="1:13" ht="26.25">
      <c r="A2440" s="510"/>
      <c r="C2440" s="961" t="s">
        <v>2476</v>
      </c>
      <c r="D2440" s="938" t="s">
        <v>4473</v>
      </c>
      <c r="E2440" s="1065"/>
      <c r="F2440" s="1065"/>
      <c r="G2440" s="1182" t="e">
        <f t="shared" si="500"/>
        <v>#DIV/0!</v>
      </c>
      <c r="H2440" s="1096"/>
      <c r="I2440" s="1096"/>
      <c r="J2440" s="1182" t="e">
        <f t="shared" si="501"/>
        <v>#DIV/0!</v>
      </c>
      <c r="K2440" s="1027">
        <f t="shared" si="503"/>
        <v>0</v>
      </c>
      <c r="L2440" s="1027">
        <f t="shared" si="504"/>
        <v>0</v>
      </c>
      <c r="M2440" s="1187" t="e">
        <f t="shared" si="502"/>
        <v>#DIV/0!</v>
      </c>
    </row>
    <row r="2441" spans="1:13" ht="15">
      <c r="A2441" s="510"/>
      <c r="C2441" s="961" t="s">
        <v>2561</v>
      </c>
      <c r="D2441" s="963" t="s">
        <v>4551</v>
      </c>
      <c r="E2441" s="1065">
        <v>1</v>
      </c>
      <c r="F2441" s="1065"/>
      <c r="G2441" s="1182">
        <f t="shared" si="500"/>
        <v>0</v>
      </c>
      <c r="H2441" s="1096"/>
      <c r="I2441" s="1096"/>
      <c r="J2441" s="1182" t="e">
        <f t="shared" si="501"/>
        <v>#DIV/0!</v>
      </c>
      <c r="K2441" s="1027">
        <f t="shared" si="503"/>
        <v>1</v>
      </c>
      <c r="L2441" s="1027">
        <f t="shared" si="504"/>
        <v>0</v>
      </c>
      <c r="M2441" s="1187">
        <f t="shared" si="502"/>
        <v>0</v>
      </c>
    </row>
    <row r="2442" spans="1:13" ht="15">
      <c r="A2442" s="510"/>
      <c r="C2442" s="925" t="s">
        <v>2740</v>
      </c>
      <c r="D2442" s="963" t="s">
        <v>4403</v>
      </c>
      <c r="E2442" s="1030"/>
      <c r="F2442" s="1030"/>
      <c r="G2442" s="1182" t="e">
        <f t="shared" si="500"/>
        <v>#DIV/0!</v>
      </c>
      <c r="H2442" s="1030"/>
      <c r="I2442" s="1030"/>
      <c r="J2442" s="1182" t="e">
        <f t="shared" si="501"/>
        <v>#DIV/0!</v>
      </c>
      <c r="K2442" s="1027">
        <f t="shared" si="503"/>
        <v>0</v>
      </c>
      <c r="L2442" s="1027">
        <f t="shared" si="504"/>
        <v>0</v>
      </c>
      <c r="M2442" s="1187" t="e">
        <f t="shared" si="502"/>
        <v>#DIV/0!</v>
      </c>
    </row>
    <row r="2443" spans="1:13" ht="15">
      <c r="A2443" s="510"/>
      <c r="C2443" s="925" t="s">
        <v>2741</v>
      </c>
      <c r="D2443" s="1035" t="s">
        <v>4724</v>
      </c>
      <c r="E2443" s="1030"/>
      <c r="F2443" s="1030">
        <v>1</v>
      </c>
      <c r="G2443" s="1182" t="e">
        <f t="shared" si="500"/>
        <v>#DIV/0!</v>
      </c>
      <c r="H2443" s="1030"/>
      <c r="I2443" s="1030"/>
      <c r="J2443" s="1182" t="e">
        <f t="shared" si="501"/>
        <v>#DIV/0!</v>
      </c>
      <c r="K2443" s="1027">
        <f t="shared" si="503"/>
        <v>0</v>
      </c>
      <c r="L2443" s="1027">
        <f t="shared" si="504"/>
        <v>1</v>
      </c>
      <c r="M2443" s="1187" t="e">
        <f t="shared" si="502"/>
        <v>#DIV/0!</v>
      </c>
    </row>
    <row r="2444" spans="1:13" ht="15">
      <c r="A2444" s="510"/>
      <c r="C2444" s="925" t="s">
        <v>2144</v>
      </c>
      <c r="D2444" s="1035" t="s">
        <v>4154</v>
      </c>
      <c r="E2444" s="1030"/>
      <c r="F2444" s="1030"/>
      <c r="G2444" s="1182" t="e">
        <f t="shared" si="500"/>
        <v>#DIV/0!</v>
      </c>
      <c r="H2444" s="1030"/>
      <c r="I2444" s="1030"/>
      <c r="J2444" s="1182" t="e">
        <f t="shared" si="501"/>
        <v>#DIV/0!</v>
      </c>
      <c r="K2444" s="1027">
        <f t="shared" si="503"/>
        <v>0</v>
      </c>
      <c r="L2444" s="1027">
        <f t="shared" si="504"/>
        <v>0</v>
      </c>
      <c r="M2444" s="1187" t="e">
        <f t="shared" si="502"/>
        <v>#DIV/0!</v>
      </c>
    </row>
    <row r="2445" spans="1:13" ht="15">
      <c r="A2445" s="510"/>
      <c r="C2445" s="925" t="s">
        <v>2208</v>
      </c>
      <c r="D2445" s="1035" t="s">
        <v>4217</v>
      </c>
      <c r="E2445" s="1030">
        <v>1</v>
      </c>
      <c r="F2445" s="1030"/>
      <c r="G2445" s="1182">
        <f t="shared" si="500"/>
        <v>0</v>
      </c>
      <c r="H2445" s="1030"/>
      <c r="I2445" s="1030"/>
      <c r="J2445" s="1182" t="e">
        <f t="shared" si="501"/>
        <v>#DIV/0!</v>
      </c>
      <c r="K2445" s="1027">
        <f t="shared" si="503"/>
        <v>1</v>
      </c>
      <c r="L2445" s="1027">
        <f t="shared" si="504"/>
        <v>0</v>
      </c>
      <c r="M2445" s="1187">
        <f t="shared" si="502"/>
        <v>0</v>
      </c>
    </row>
    <row r="2446" spans="1:13" ht="15">
      <c r="A2446" s="510"/>
      <c r="C2446" s="925" t="s">
        <v>2255</v>
      </c>
      <c r="D2446" s="963" t="s">
        <v>4263</v>
      </c>
      <c r="E2446" s="1030"/>
      <c r="F2446" s="1030">
        <v>1</v>
      </c>
      <c r="G2446" s="1182" t="e">
        <f t="shared" si="500"/>
        <v>#DIV/0!</v>
      </c>
      <c r="H2446" s="1030"/>
      <c r="I2446" s="1030"/>
      <c r="J2446" s="1182" t="e">
        <f t="shared" si="501"/>
        <v>#DIV/0!</v>
      </c>
      <c r="K2446" s="1027">
        <f t="shared" si="503"/>
        <v>0</v>
      </c>
      <c r="L2446" s="1027">
        <f t="shared" si="504"/>
        <v>1</v>
      </c>
      <c r="M2446" s="1187" t="e">
        <f t="shared" si="502"/>
        <v>#DIV/0!</v>
      </c>
    </row>
    <row r="2447" spans="1:13" ht="15">
      <c r="A2447" s="510"/>
      <c r="C2447" s="925" t="s">
        <v>2325</v>
      </c>
      <c r="D2447" s="1035" t="s">
        <v>4328</v>
      </c>
      <c r="E2447" s="1030"/>
      <c r="F2447" s="1030"/>
      <c r="G2447" s="1182" t="e">
        <f t="shared" si="500"/>
        <v>#DIV/0!</v>
      </c>
      <c r="H2447" s="1030"/>
      <c r="I2447" s="1030"/>
      <c r="J2447" s="1182" t="e">
        <f t="shared" si="501"/>
        <v>#DIV/0!</v>
      </c>
      <c r="K2447" s="1027">
        <f t="shared" si="503"/>
        <v>0</v>
      </c>
      <c r="L2447" s="1027">
        <f t="shared" si="504"/>
        <v>0</v>
      </c>
      <c r="M2447" s="1187" t="e">
        <f t="shared" si="502"/>
        <v>#DIV/0!</v>
      </c>
    </row>
    <row r="2448" spans="1:13" ht="15">
      <c r="A2448" s="510"/>
      <c r="C2448" s="925" t="s">
        <v>1929</v>
      </c>
      <c r="D2448" s="963" t="s">
        <v>3925</v>
      </c>
      <c r="E2448" s="1030">
        <v>49</v>
      </c>
      <c r="F2448" s="1030">
        <v>28</v>
      </c>
      <c r="G2448" s="1182">
        <f t="shared" si="500"/>
        <v>57.142857142857139</v>
      </c>
      <c r="H2448" s="1030"/>
      <c r="I2448" s="1030"/>
      <c r="J2448" s="1182" t="e">
        <f t="shared" si="501"/>
        <v>#DIV/0!</v>
      </c>
      <c r="K2448" s="1027">
        <f t="shared" si="503"/>
        <v>49</v>
      </c>
      <c r="L2448" s="1027">
        <f t="shared" si="504"/>
        <v>28</v>
      </c>
      <c r="M2448" s="1187">
        <f t="shared" si="502"/>
        <v>57.142857142857139</v>
      </c>
    </row>
    <row r="2449" spans="1:13" ht="15">
      <c r="A2449" s="510"/>
      <c r="C2449" s="925" t="s">
        <v>1871</v>
      </c>
      <c r="D2449" s="963" t="s">
        <v>3871</v>
      </c>
      <c r="E2449" s="1030"/>
      <c r="F2449" s="1030">
        <v>21</v>
      </c>
      <c r="G2449" s="1182" t="e">
        <f t="shared" si="500"/>
        <v>#DIV/0!</v>
      </c>
      <c r="H2449" s="1030"/>
      <c r="I2449" s="1030"/>
      <c r="J2449" s="1182" t="e">
        <f t="shared" si="501"/>
        <v>#DIV/0!</v>
      </c>
      <c r="K2449" s="1027">
        <f t="shared" si="503"/>
        <v>0</v>
      </c>
      <c r="L2449" s="1027">
        <f t="shared" si="504"/>
        <v>21</v>
      </c>
      <c r="M2449" s="1187" t="e">
        <f t="shared" si="502"/>
        <v>#DIV/0!</v>
      </c>
    </row>
    <row r="2450" spans="1:13" ht="15">
      <c r="A2450" s="510"/>
      <c r="C2450" s="925" t="s">
        <v>2254</v>
      </c>
      <c r="D2450" s="963" t="s">
        <v>4262</v>
      </c>
      <c r="E2450" s="1030">
        <v>4</v>
      </c>
      <c r="F2450" s="1030">
        <v>2</v>
      </c>
      <c r="G2450" s="1182">
        <f t="shared" si="500"/>
        <v>50</v>
      </c>
      <c r="H2450" s="1030"/>
      <c r="I2450" s="1030"/>
      <c r="J2450" s="1182" t="e">
        <f t="shared" si="501"/>
        <v>#DIV/0!</v>
      </c>
      <c r="K2450" s="1027">
        <f t="shared" si="503"/>
        <v>4</v>
      </c>
      <c r="L2450" s="1027">
        <f t="shared" si="504"/>
        <v>2</v>
      </c>
      <c r="M2450" s="1187">
        <f t="shared" si="502"/>
        <v>50</v>
      </c>
    </row>
    <row r="2451" spans="1:13" ht="15">
      <c r="A2451" s="510"/>
      <c r="C2451" s="925" t="s">
        <v>2370</v>
      </c>
      <c r="D2451" s="963" t="s">
        <v>4371</v>
      </c>
      <c r="E2451" s="1030">
        <v>8</v>
      </c>
      <c r="F2451" s="1030">
        <v>5</v>
      </c>
      <c r="G2451" s="1182">
        <f t="shared" si="500"/>
        <v>62.5</v>
      </c>
      <c r="H2451" s="1030"/>
      <c r="I2451" s="1030"/>
      <c r="J2451" s="1182" t="e">
        <f t="shared" si="501"/>
        <v>#DIV/0!</v>
      </c>
      <c r="K2451" s="1027">
        <f t="shared" si="503"/>
        <v>8</v>
      </c>
      <c r="L2451" s="1027">
        <f t="shared" si="504"/>
        <v>5</v>
      </c>
      <c r="M2451" s="1187">
        <f t="shared" si="502"/>
        <v>62.5</v>
      </c>
    </row>
    <row r="2452" spans="1:13" ht="15">
      <c r="A2452" s="510"/>
      <c r="C2452" s="925" t="s">
        <v>1771</v>
      </c>
      <c r="D2452" s="940" t="s">
        <v>3753</v>
      </c>
      <c r="E2452" s="1030"/>
      <c r="F2452" s="1030"/>
      <c r="G2452" s="1182" t="e">
        <f t="shared" si="500"/>
        <v>#DIV/0!</v>
      </c>
      <c r="H2452" s="1030"/>
      <c r="I2452" s="1030"/>
      <c r="J2452" s="1182" t="e">
        <f t="shared" si="501"/>
        <v>#DIV/0!</v>
      </c>
      <c r="K2452" s="1027">
        <f t="shared" si="503"/>
        <v>0</v>
      </c>
      <c r="L2452" s="1027">
        <f t="shared" si="504"/>
        <v>0</v>
      </c>
      <c r="M2452" s="1187" t="e">
        <f t="shared" si="502"/>
        <v>#DIV/0!</v>
      </c>
    </row>
    <row r="2453" spans="1:13" ht="15">
      <c r="A2453" s="510"/>
      <c r="C2453" s="925" t="s">
        <v>1969</v>
      </c>
      <c r="D2453" s="945" t="s">
        <v>3965</v>
      </c>
      <c r="E2453" s="1030">
        <v>3</v>
      </c>
      <c r="F2453" s="1030"/>
      <c r="G2453" s="1182">
        <f t="shared" si="500"/>
        <v>0</v>
      </c>
      <c r="H2453" s="1030"/>
      <c r="I2453" s="1030"/>
      <c r="J2453" s="1182" t="e">
        <f t="shared" si="501"/>
        <v>#DIV/0!</v>
      </c>
      <c r="K2453" s="1027">
        <f t="shared" si="503"/>
        <v>3</v>
      </c>
      <c r="L2453" s="1027">
        <f t="shared" si="504"/>
        <v>0</v>
      </c>
      <c r="M2453" s="1187">
        <f t="shared" si="502"/>
        <v>0</v>
      </c>
    </row>
    <row r="2454" spans="1:13" ht="15">
      <c r="A2454" s="510"/>
      <c r="C2454" s="925" t="s">
        <v>2499</v>
      </c>
      <c r="D2454" s="1035" t="s">
        <v>4494</v>
      </c>
      <c r="E2454" s="1030">
        <v>4</v>
      </c>
      <c r="F2454" s="1030">
        <v>4</v>
      </c>
      <c r="G2454" s="1182">
        <f t="shared" si="500"/>
        <v>100</v>
      </c>
      <c r="H2454" s="1030"/>
      <c r="I2454" s="1030"/>
      <c r="J2454" s="1182" t="e">
        <f t="shared" si="501"/>
        <v>#DIV/0!</v>
      </c>
      <c r="K2454" s="1027">
        <f t="shared" si="503"/>
        <v>4</v>
      </c>
      <c r="L2454" s="1027">
        <f t="shared" si="504"/>
        <v>4</v>
      </c>
      <c r="M2454" s="1187">
        <f t="shared" si="502"/>
        <v>100</v>
      </c>
    </row>
    <row r="2455" spans="1:13" ht="15">
      <c r="A2455" s="510"/>
      <c r="C2455" s="925" t="s">
        <v>2742</v>
      </c>
      <c r="D2455" s="1035" t="s">
        <v>4725</v>
      </c>
      <c r="E2455" s="1030"/>
      <c r="F2455" s="1030"/>
      <c r="G2455" s="1182" t="e">
        <f t="shared" si="500"/>
        <v>#DIV/0!</v>
      </c>
      <c r="H2455" s="1030"/>
      <c r="I2455" s="1030"/>
      <c r="J2455" s="1182" t="e">
        <f t="shared" si="501"/>
        <v>#DIV/0!</v>
      </c>
      <c r="K2455" s="1027">
        <f t="shared" ref="K2455:K2467" si="505">E2455+H2455</f>
        <v>0</v>
      </c>
      <c r="L2455" s="1027">
        <f t="shared" ref="L2455:L2467" si="506">F2455+I2455</f>
        <v>0</v>
      </c>
      <c r="M2455" s="1187" t="e">
        <f t="shared" si="502"/>
        <v>#DIV/0!</v>
      </c>
    </row>
    <row r="2456" spans="1:13" ht="15">
      <c r="A2456" s="510"/>
      <c r="C2456" s="925" t="s">
        <v>2417</v>
      </c>
      <c r="D2456" s="1035" t="s">
        <v>4416</v>
      </c>
      <c r="E2456" s="1030">
        <v>1</v>
      </c>
      <c r="F2456" s="1030">
        <v>2</v>
      </c>
      <c r="G2456" s="1182">
        <f t="shared" si="500"/>
        <v>200</v>
      </c>
      <c r="H2456" s="1030"/>
      <c r="I2456" s="1030"/>
      <c r="J2456" s="1182" t="e">
        <f t="shared" si="501"/>
        <v>#DIV/0!</v>
      </c>
      <c r="K2456" s="1027">
        <f t="shared" si="505"/>
        <v>1</v>
      </c>
      <c r="L2456" s="1027">
        <f t="shared" si="506"/>
        <v>2</v>
      </c>
      <c r="M2456" s="1187">
        <f t="shared" si="502"/>
        <v>200</v>
      </c>
    </row>
    <row r="2457" spans="1:13" ht="15">
      <c r="A2457" s="510"/>
      <c r="C2457" s="925" t="s">
        <v>2355</v>
      </c>
      <c r="D2457" s="963" t="s">
        <v>4357</v>
      </c>
      <c r="E2457" s="1030">
        <v>1</v>
      </c>
      <c r="F2457" s="1030"/>
      <c r="G2457" s="1182">
        <f t="shared" si="500"/>
        <v>0</v>
      </c>
      <c r="H2457" s="1030"/>
      <c r="I2457" s="1030"/>
      <c r="J2457" s="1182" t="e">
        <f t="shared" si="501"/>
        <v>#DIV/0!</v>
      </c>
      <c r="K2457" s="1027">
        <f t="shared" si="505"/>
        <v>1</v>
      </c>
      <c r="L2457" s="1027">
        <f t="shared" si="506"/>
        <v>0</v>
      </c>
      <c r="M2457" s="1187">
        <f t="shared" si="502"/>
        <v>0</v>
      </c>
    </row>
    <row r="2458" spans="1:13" ht="15">
      <c r="A2458" s="510"/>
      <c r="C2458" s="925" t="s">
        <v>1909</v>
      </c>
      <c r="D2458" s="938" t="s">
        <v>3907</v>
      </c>
      <c r="E2458" s="1030">
        <v>1</v>
      </c>
      <c r="F2458" s="1030">
        <v>1</v>
      </c>
      <c r="G2458" s="1182">
        <f t="shared" si="500"/>
        <v>100</v>
      </c>
      <c r="H2458" s="1030"/>
      <c r="I2458" s="1030"/>
      <c r="J2458" s="1182" t="e">
        <f t="shared" si="501"/>
        <v>#DIV/0!</v>
      </c>
      <c r="K2458" s="1027">
        <f t="shared" si="505"/>
        <v>1</v>
      </c>
      <c r="L2458" s="1027">
        <f t="shared" si="506"/>
        <v>1</v>
      </c>
      <c r="M2458" s="1187">
        <f t="shared" si="502"/>
        <v>100</v>
      </c>
    </row>
    <row r="2459" spans="1:13" ht="15">
      <c r="A2459" s="510"/>
      <c r="C2459" s="925" t="s">
        <v>2364</v>
      </c>
      <c r="D2459" s="963" t="s">
        <v>4365</v>
      </c>
      <c r="E2459" s="1030">
        <v>1</v>
      </c>
      <c r="F2459" s="1030"/>
      <c r="G2459" s="1182">
        <f t="shared" si="500"/>
        <v>0</v>
      </c>
      <c r="H2459" s="1030"/>
      <c r="I2459" s="1030"/>
      <c r="J2459" s="1182" t="e">
        <f t="shared" si="501"/>
        <v>#DIV/0!</v>
      </c>
      <c r="K2459" s="1027">
        <f t="shared" si="505"/>
        <v>1</v>
      </c>
      <c r="L2459" s="1027">
        <f t="shared" si="506"/>
        <v>0</v>
      </c>
      <c r="M2459" s="1187">
        <f t="shared" si="502"/>
        <v>0</v>
      </c>
    </row>
    <row r="2460" spans="1:13" ht="15">
      <c r="A2460" s="510"/>
      <c r="C2460" s="925" t="s">
        <v>2040</v>
      </c>
      <c r="D2460" s="933" t="s">
        <v>4044</v>
      </c>
      <c r="E2460" s="1060"/>
      <c r="F2460" s="1060"/>
      <c r="G2460" s="1182" t="e">
        <f t="shared" ref="G2460:G2466" si="507">SUM(F2460/E2460*100)</f>
        <v>#DIV/0!</v>
      </c>
      <c r="H2460" s="1030"/>
      <c r="I2460" s="1030"/>
      <c r="J2460" s="1182" t="e">
        <f t="shared" ref="J2460:J2466" si="508">SUM(I2460/H2460*100)</f>
        <v>#DIV/0!</v>
      </c>
      <c r="K2460" s="1027">
        <f t="shared" si="505"/>
        <v>0</v>
      </c>
      <c r="L2460" s="1027">
        <f t="shared" si="506"/>
        <v>0</v>
      </c>
      <c r="M2460" s="1187" t="e">
        <f t="shared" ref="M2460:M2466" si="509">SUM(L2460/K2460*100)</f>
        <v>#DIV/0!</v>
      </c>
    </row>
    <row r="2461" spans="1:13" ht="15">
      <c r="A2461" s="510"/>
      <c r="C2461" s="925" t="s">
        <v>2386</v>
      </c>
      <c r="D2461" s="933" t="s">
        <v>4386</v>
      </c>
      <c r="E2461" s="1060"/>
      <c r="F2461" s="1060">
        <v>1</v>
      </c>
      <c r="G2461" s="1182" t="e">
        <f t="shared" si="507"/>
        <v>#DIV/0!</v>
      </c>
      <c r="H2461" s="1030"/>
      <c r="I2461" s="1030"/>
      <c r="J2461" s="1182" t="e">
        <f t="shared" si="508"/>
        <v>#DIV/0!</v>
      </c>
      <c r="K2461" s="1027">
        <f t="shared" si="505"/>
        <v>0</v>
      </c>
      <c r="L2461" s="1027">
        <f t="shared" si="506"/>
        <v>1</v>
      </c>
      <c r="M2461" s="1187" t="e">
        <f t="shared" si="509"/>
        <v>#DIV/0!</v>
      </c>
    </row>
    <row r="2462" spans="1:13" ht="15">
      <c r="A2462" s="510"/>
      <c r="C2462" s="925" t="s">
        <v>1965</v>
      </c>
      <c r="D2462" s="933" t="s">
        <v>3961</v>
      </c>
      <c r="E2462" s="1060"/>
      <c r="F2462" s="1060">
        <v>1</v>
      </c>
      <c r="G2462" s="1182" t="e">
        <f t="shared" si="507"/>
        <v>#DIV/0!</v>
      </c>
      <c r="H2462" s="1030"/>
      <c r="I2462" s="1030"/>
      <c r="J2462" s="1182" t="e">
        <f t="shared" si="508"/>
        <v>#DIV/0!</v>
      </c>
      <c r="K2462" s="1027">
        <f t="shared" si="505"/>
        <v>0</v>
      </c>
      <c r="L2462" s="1027">
        <f t="shared" si="506"/>
        <v>1</v>
      </c>
      <c r="M2462" s="1187" t="e">
        <f t="shared" si="509"/>
        <v>#DIV/0!</v>
      </c>
    </row>
    <row r="2463" spans="1:13" ht="15">
      <c r="A2463" s="510"/>
      <c r="C2463" s="925" t="s">
        <v>5392</v>
      </c>
      <c r="D2463" s="933" t="s">
        <v>5393</v>
      </c>
      <c r="E2463" s="1060"/>
      <c r="F2463" s="1060">
        <v>1</v>
      </c>
      <c r="G2463" s="1182" t="e">
        <f t="shared" si="507"/>
        <v>#DIV/0!</v>
      </c>
      <c r="H2463" s="1030"/>
      <c r="I2463" s="1030"/>
      <c r="J2463" s="1182" t="e">
        <f t="shared" si="508"/>
        <v>#DIV/0!</v>
      </c>
      <c r="K2463" s="1027">
        <f t="shared" si="505"/>
        <v>0</v>
      </c>
      <c r="L2463" s="1027">
        <f t="shared" si="506"/>
        <v>1</v>
      </c>
      <c r="M2463" s="1187" t="e">
        <f t="shared" si="509"/>
        <v>#DIV/0!</v>
      </c>
    </row>
    <row r="2464" spans="1:13" ht="15">
      <c r="A2464" s="510"/>
      <c r="C2464" s="925" t="s">
        <v>2697</v>
      </c>
      <c r="D2464" s="1038" t="s">
        <v>4677</v>
      </c>
      <c r="E2464" s="1060"/>
      <c r="F2464" s="1060">
        <v>1</v>
      </c>
      <c r="G2464" s="1182" t="e">
        <f t="shared" si="507"/>
        <v>#DIV/0!</v>
      </c>
      <c r="H2464" s="1030"/>
      <c r="I2464" s="1030"/>
      <c r="J2464" s="1182" t="e">
        <f t="shared" si="508"/>
        <v>#DIV/0!</v>
      </c>
      <c r="K2464" s="1027">
        <f t="shared" ref="K2464:K2466" si="510">E2464+H2464</f>
        <v>0</v>
      </c>
      <c r="L2464" s="1027">
        <f t="shared" ref="L2464:L2466" si="511">F2464+I2464</f>
        <v>1</v>
      </c>
      <c r="M2464" s="1187" t="e">
        <f t="shared" si="509"/>
        <v>#DIV/0!</v>
      </c>
    </row>
    <row r="2465" spans="1:13" ht="15">
      <c r="A2465" s="510"/>
      <c r="C2465" s="925"/>
      <c r="D2465" s="1038"/>
      <c r="E2465" s="1060"/>
      <c r="F2465" s="1060"/>
      <c r="G2465" s="1182" t="e">
        <f t="shared" si="507"/>
        <v>#DIV/0!</v>
      </c>
      <c r="H2465" s="1030"/>
      <c r="I2465" s="1030"/>
      <c r="J2465" s="1182" t="e">
        <f t="shared" si="508"/>
        <v>#DIV/0!</v>
      </c>
      <c r="K2465" s="1027">
        <f t="shared" si="510"/>
        <v>0</v>
      </c>
      <c r="L2465" s="1027">
        <f t="shared" si="511"/>
        <v>0</v>
      </c>
      <c r="M2465" s="1187" t="e">
        <f t="shared" si="509"/>
        <v>#DIV/0!</v>
      </c>
    </row>
    <row r="2466" spans="1:13" ht="15">
      <c r="A2466" s="510"/>
      <c r="C2466" s="925"/>
      <c r="D2466" s="1038"/>
      <c r="E2466" s="1060"/>
      <c r="F2466" s="1060"/>
      <c r="G2466" s="1182" t="e">
        <f t="shared" si="507"/>
        <v>#DIV/0!</v>
      </c>
      <c r="H2466" s="1030"/>
      <c r="I2466" s="1030"/>
      <c r="J2466" s="1182" t="e">
        <f t="shared" si="508"/>
        <v>#DIV/0!</v>
      </c>
      <c r="K2466" s="1027">
        <f t="shared" si="510"/>
        <v>0</v>
      </c>
      <c r="L2466" s="1027">
        <f t="shared" si="511"/>
        <v>0</v>
      </c>
      <c r="M2466" s="1187" t="e">
        <f t="shared" si="509"/>
        <v>#DIV/0!</v>
      </c>
    </row>
    <row r="2467" spans="1:13" ht="15">
      <c r="A2467" s="510"/>
      <c r="C2467" s="925"/>
      <c r="D2467" s="1038"/>
      <c r="E2467" s="1060"/>
      <c r="F2467" s="1060"/>
      <c r="G2467" s="1182" t="e">
        <f t="shared" si="500"/>
        <v>#DIV/0!</v>
      </c>
      <c r="H2467" s="1030"/>
      <c r="I2467" s="1030"/>
      <c r="J2467" s="1182" t="e">
        <f t="shared" si="501"/>
        <v>#DIV/0!</v>
      </c>
      <c r="K2467" s="1027">
        <f t="shared" si="505"/>
        <v>0</v>
      </c>
      <c r="L2467" s="1027">
        <f t="shared" si="506"/>
        <v>0</v>
      </c>
      <c r="M2467" s="1187" t="e">
        <f t="shared" si="502"/>
        <v>#DIV/0!</v>
      </c>
    </row>
    <row r="2468" spans="1:13" ht="15">
      <c r="E2468" s="1068"/>
      <c r="F2468" s="1068"/>
      <c r="G2468" s="1068"/>
      <c r="H2468" s="1068"/>
      <c r="I2468" s="1068"/>
      <c r="J2468" s="1068"/>
      <c r="K2468" s="1068"/>
      <c r="L2468" s="1068"/>
    </row>
    <row r="2469" spans="1:13" ht="38.25">
      <c r="A2469" s="510" t="s">
        <v>5336</v>
      </c>
      <c r="B2469" s="206" t="s">
        <v>1699</v>
      </c>
      <c r="C2469" s="926"/>
      <c r="D2469" s="927"/>
      <c r="E2469" s="1057"/>
      <c r="F2469" s="1057"/>
      <c r="G2469" s="1057"/>
      <c r="H2469" s="1057"/>
      <c r="I2469" s="1057"/>
      <c r="J2469" s="1057"/>
      <c r="K2469" s="1057"/>
      <c r="L2469" s="1057"/>
      <c r="M2469" s="206"/>
    </row>
    <row r="2470" spans="1:13" ht="15">
      <c r="A2470" s="510"/>
      <c r="E2470" s="1068"/>
      <c r="F2470" s="1068"/>
      <c r="G2470" s="1068"/>
      <c r="H2470" s="1068"/>
      <c r="I2470" s="1068"/>
      <c r="J2470" s="1068"/>
      <c r="K2470" s="1068"/>
      <c r="L2470" s="1068"/>
    </row>
    <row r="2471" spans="1:13" ht="15">
      <c r="A2471" s="510"/>
      <c r="B2471" s="206" t="s">
        <v>1698</v>
      </c>
      <c r="C2471" s="926"/>
      <c r="D2471" s="927"/>
      <c r="E2471" s="1057"/>
      <c r="F2471" s="1057"/>
      <c r="G2471" s="1057"/>
      <c r="H2471" s="1057"/>
      <c r="I2471" s="1057"/>
      <c r="J2471" s="1057"/>
      <c r="K2471" s="1057"/>
      <c r="L2471" s="1057"/>
      <c r="M2471" s="206"/>
    </row>
    <row r="2472" spans="1:13" ht="14.25">
      <c r="A2472" s="510"/>
      <c r="B2472" s="177" t="s">
        <v>188</v>
      </c>
      <c r="C2472" s="178"/>
      <c r="D2472" s="78"/>
      <c r="E2472" s="1028">
        <f t="shared" ref="E2472:L2472" si="512">SUM(E2473,E2474)</f>
        <v>0</v>
      </c>
      <c r="F2472" s="1028">
        <f t="shared" si="512"/>
        <v>0</v>
      </c>
      <c r="G2472" s="1188" t="e">
        <f t="shared" ref="G2472:G2535" si="513">SUM(F2472/E2472*100)</f>
        <v>#DIV/0!</v>
      </c>
      <c r="H2472" s="1028">
        <f t="shared" si="512"/>
        <v>107</v>
      </c>
      <c r="I2472" s="1028">
        <f t="shared" si="512"/>
        <v>11</v>
      </c>
      <c r="J2472" s="1188">
        <f t="shared" ref="J2472:J2535" si="514">SUM(I2472/H2472*100)</f>
        <v>10.2803738317757</v>
      </c>
      <c r="K2472" s="1028">
        <f t="shared" si="512"/>
        <v>107</v>
      </c>
      <c r="L2472" s="1028">
        <f t="shared" si="512"/>
        <v>11</v>
      </c>
      <c r="M2472" s="1188">
        <f t="shared" ref="M2472:M2535" si="515">SUM(L2472/K2472*100)</f>
        <v>10.2803738317757</v>
      </c>
    </row>
    <row r="2473" spans="1:13" ht="14.25">
      <c r="A2473" s="510"/>
      <c r="B2473" s="177" t="s">
        <v>186</v>
      </c>
      <c r="C2473" s="178"/>
      <c r="D2473" s="78"/>
      <c r="E2473" s="1027">
        <v>0</v>
      </c>
      <c r="F2473" s="1027">
        <v>0</v>
      </c>
      <c r="G2473" s="1187" t="e">
        <f t="shared" si="513"/>
        <v>#DIV/0!</v>
      </c>
      <c r="H2473" s="1027">
        <v>0</v>
      </c>
      <c r="I2473" s="1027">
        <v>0</v>
      </c>
      <c r="J2473" s="1187" t="e">
        <f t="shared" si="514"/>
        <v>#DIV/0!</v>
      </c>
      <c r="K2473" s="1027">
        <v>0</v>
      </c>
      <c r="L2473" s="1027">
        <v>0</v>
      </c>
      <c r="M2473" s="1187" t="e">
        <f t="shared" si="515"/>
        <v>#DIV/0!</v>
      </c>
    </row>
    <row r="2474" spans="1:13" ht="14.25">
      <c r="A2474" s="510"/>
      <c r="B2474" s="181" t="s">
        <v>1697</v>
      </c>
      <c r="C2474" s="180"/>
      <c r="D2474" s="78"/>
      <c r="E2474" s="1029">
        <f t="shared" ref="E2474:L2474" si="516">SUM(E2475:E2538)</f>
        <v>0</v>
      </c>
      <c r="F2474" s="1029">
        <f t="shared" si="516"/>
        <v>0</v>
      </c>
      <c r="G2474" s="1187" t="e">
        <f t="shared" si="513"/>
        <v>#DIV/0!</v>
      </c>
      <c r="H2474" s="1029">
        <f t="shared" si="516"/>
        <v>107</v>
      </c>
      <c r="I2474" s="1029">
        <f t="shared" si="516"/>
        <v>11</v>
      </c>
      <c r="J2474" s="1187">
        <f t="shared" si="514"/>
        <v>10.2803738317757</v>
      </c>
      <c r="K2474" s="1029">
        <f t="shared" si="516"/>
        <v>107</v>
      </c>
      <c r="L2474" s="1029">
        <f t="shared" si="516"/>
        <v>11</v>
      </c>
      <c r="M2474" s="1187">
        <f t="shared" si="515"/>
        <v>10.2803738317757</v>
      </c>
    </row>
    <row r="2475" spans="1:13" ht="15">
      <c r="A2475" s="510"/>
      <c r="B2475" s="181"/>
      <c r="C2475" s="925" t="s">
        <v>1959</v>
      </c>
      <c r="D2475" s="945" t="s">
        <v>3955</v>
      </c>
      <c r="E2475" s="1030"/>
      <c r="F2475" s="1030"/>
      <c r="G2475" s="1182" t="e">
        <f t="shared" si="513"/>
        <v>#DIV/0!</v>
      </c>
      <c r="H2475" s="1030"/>
      <c r="I2475" s="1030"/>
      <c r="J2475" s="1182" t="e">
        <f t="shared" si="514"/>
        <v>#DIV/0!</v>
      </c>
      <c r="K2475" s="1027">
        <f t="shared" ref="K2475:K2506" si="517">E2475+H2475</f>
        <v>0</v>
      </c>
      <c r="L2475" s="1027">
        <f t="shared" ref="L2475:L2506" si="518">F2475+I2475</f>
        <v>0</v>
      </c>
      <c r="M2475" s="1187" t="e">
        <f t="shared" si="515"/>
        <v>#DIV/0!</v>
      </c>
    </row>
    <row r="2476" spans="1:13" ht="15">
      <c r="A2476" s="510"/>
      <c r="B2476" s="181"/>
      <c r="C2476" s="925" t="s">
        <v>1775</v>
      </c>
      <c r="D2476" s="940" t="s">
        <v>3757</v>
      </c>
      <c r="E2476" s="1030"/>
      <c r="F2476" s="1030"/>
      <c r="G2476" s="1182" t="e">
        <f t="shared" si="513"/>
        <v>#DIV/0!</v>
      </c>
      <c r="H2476" s="1030"/>
      <c r="I2476" s="1030"/>
      <c r="J2476" s="1182" t="e">
        <f t="shared" si="514"/>
        <v>#DIV/0!</v>
      </c>
      <c r="K2476" s="1027">
        <f t="shared" si="517"/>
        <v>0</v>
      </c>
      <c r="L2476" s="1027">
        <f t="shared" si="518"/>
        <v>0</v>
      </c>
      <c r="M2476" s="1187" t="e">
        <f t="shared" si="515"/>
        <v>#DIV/0!</v>
      </c>
    </row>
    <row r="2477" spans="1:13" ht="15">
      <c r="A2477" s="510"/>
      <c r="B2477" s="181"/>
      <c r="C2477" s="925" t="s">
        <v>1873</v>
      </c>
      <c r="D2477" s="963" t="s">
        <v>3873</v>
      </c>
      <c r="E2477" s="1030"/>
      <c r="F2477" s="1030"/>
      <c r="G2477" s="1182" t="e">
        <f t="shared" si="513"/>
        <v>#DIV/0!</v>
      </c>
      <c r="H2477" s="1030">
        <v>1</v>
      </c>
      <c r="I2477" s="1030"/>
      <c r="J2477" s="1182">
        <f t="shared" si="514"/>
        <v>0</v>
      </c>
      <c r="K2477" s="1027">
        <f t="shared" si="517"/>
        <v>1</v>
      </c>
      <c r="L2477" s="1027">
        <f t="shared" si="518"/>
        <v>0</v>
      </c>
      <c r="M2477" s="1187">
        <f t="shared" si="515"/>
        <v>0</v>
      </c>
    </row>
    <row r="2478" spans="1:13" ht="15">
      <c r="A2478" s="510"/>
      <c r="B2478" s="181"/>
      <c r="C2478" s="925" t="s">
        <v>2056</v>
      </c>
      <c r="D2478" s="945" t="s">
        <v>4061</v>
      </c>
      <c r="E2478" s="1030"/>
      <c r="F2478" s="1030"/>
      <c r="G2478" s="1182" t="e">
        <f t="shared" si="513"/>
        <v>#DIV/0!</v>
      </c>
      <c r="H2478" s="1030"/>
      <c r="I2478" s="1030"/>
      <c r="J2478" s="1182" t="e">
        <f t="shared" si="514"/>
        <v>#DIV/0!</v>
      </c>
      <c r="K2478" s="1027">
        <f t="shared" si="517"/>
        <v>0</v>
      </c>
      <c r="L2478" s="1027">
        <f t="shared" si="518"/>
        <v>0</v>
      </c>
      <c r="M2478" s="1187" t="e">
        <f t="shared" si="515"/>
        <v>#DIV/0!</v>
      </c>
    </row>
    <row r="2479" spans="1:13" ht="15">
      <c r="A2479" s="510"/>
      <c r="B2479" s="181"/>
      <c r="C2479" s="925" t="s">
        <v>1774</v>
      </c>
      <c r="D2479" s="940" t="s">
        <v>3756</v>
      </c>
      <c r="E2479" s="1065"/>
      <c r="F2479" s="1065"/>
      <c r="G2479" s="1182" t="e">
        <f t="shared" si="513"/>
        <v>#DIV/0!</v>
      </c>
      <c r="H2479" s="1063"/>
      <c r="I2479" s="1063"/>
      <c r="J2479" s="1182" t="e">
        <f t="shared" si="514"/>
        <v>#DIV/0!</v>
      </c>
      <c r="K2479" s="1027">
        <f t="shared" si="517"/>
        <v>0</v>
      </c>
      <c r="L2479" s="1027">
        <f t="shared" si="518"/>
        <v>0</v>
      </c>
      <c r="M2479" s="1187" t="e">
        <f t="shared" si="515"/>
        <v>#DIV/0!</v>
      </c>
    </row>
    <row r="2480" spans="1:13" ht="15">
      <c r="A2480" s="510"/>
      <c r="B2480" s="181"/>
      <c r="C2480" s="925" t="s">
        <v>1918</v>
      </c>
      <c r="D2480" s="940" t="s">
        <v>3916</v>
      </c>
      <c r="E2480" s="1065"/>
      <c r="F2480" s="1065"/>
      <c r="G2480" s="1182" t="e">
        <f t="shared" si="513"/>
        <v>#DIV/0!</v>
      </c>
      <c r="H2480" s="1063"/>
      <c r="I2480" s="1063"/>
      <c r="J2480" s="1182" t="e">
        <f t="shared" si="514"/>
        <v>#DIV/0!</v>
      </c>
      <c r="K2480" s="1027">
        <f t="shared" si="517"/>
        <v>0</v>
      </c>
      <c r="L2480" s="1027">
        <f t="shared" si="518"/>
        <v>0</v>
      </c>
      <c r="M2480" s="1187" t="e">
        <f t="shared" si="515"/>
        <v>#DIV/0!</v>
      </c>
    </row>
    <row r="2481" spans="1:13" ht="15">
      <c r="A2481" s="510"/>
      <c r="B2481" s="181"/>
      <c r="C2481" s="925" t="s">
        <v>1879</v>
      </c>
      <c r="D2481" s="963" t="s">
        <v>3879</v>
      </c>
      <c r="E2481" s="1065"/>
      <c r="F2481" s="1065"/>
      <c r="G2481" s="1182" t="e">
        <f t="shared" si="513"/>
        <v>#DIV/0!</v>
      </c>
      <c r="H2481" s="1063">
        <v>8</v>
      </c>
      <c r="I2481" s="1063"/>
      <c r="J2481" s="1182">
        <f t="shared" si="514"/>
        <v>0</v>
      </c>
      <c r="K2481" s="1027">
        <f t="shared" si="517"/>
        <v>8</v>
      </c>
      <c r="L2481" s="1027">
        <f t="shared" si="518"/>
        <v>0</v>
      </c>
      <c r="M2481" s="1187">
        <f t="shared" si="515"/>
        <v>0</v>
      </c>
    </row>
    <row r="2482" spans="1:13" ht="15">
      <c r="A2482" s="510"/>
      <c r="B2482" s="181"/>
      <c r="C2482" s="925" t="s">
        <v>1880</v>
      </c>
      <c r="D2482" s="963" t="s">
        <v>3880</v>
      </c>
      <c r="E2482" s="1065"/>
      <c r="F2482" s="1065"/>
      <c r="G2482" s="1182" t="e">
        <f t="shared" si="513"/>
        <v>#DIV/0!</v>
      </c>
      <c r="H2482" s="1063"/>
      <c r="I2482" s="1063"/>
      <c r="J2482" s="1182" t="e">
        <f t="shared" si="514"/>
        <v>#DIV/0!</v>
      </c>
      <c r="K2482" s="1027">
        <f t="shared" si="517"/>
        <v>0</v>
      </c>
      <c r="L2482" s="1027">
        <f t="shared" si="518"/>
        <v>0</v>
      </c>
      <c r="M2482" s="1187" t="e">
        <f t="shared" si="515"/>
        <v>#DIV/0!</v>
      </c>
    </row>
    <row r="2483" spans="1:13" ht="15">
      <c r="A2483" s="510"/>
      <c r="B2483" s="181"/>
      <c r="C2483" s="925" t="s">
        <v>1942</v>
      </c>
      <c r="D2483" s="963" t="s">
        <v>3937</v>
      </c>
      <c r="E2483" s="1065"/>
      <c r="F2483" s="1065"/>
      <c r="G2483" s="1182" t="e">
        <f t="shared" si="513"/>
        <v>#DIV/0!</v>
      </c>
      <c r="H2483" s="1063"/>
      <c r="I2483" s="1063"/>
      <c r="J2483" s="1182" t="e">
        <f t="shared" si="514"/>
        <v>#DIV/0!</v>
      </c>
      <c r="K2483" s="1027">
        <f t="shared" si="517"/>
        <v>0</v>
      </c>
      <c r="L2483" s="1027">
        <f t="shared" si="518"/>
        <v>0</v>
      </c>
      <c r="M2483" s="1187" t="e">
        <f t="shared" si="515"/>
        <v>#DIV/0!</v>
      </c>
    </row>
    <row r="2484" spans="1:13" ht="15">
      <c r="A2484" s="510"/>
      <c r="B2484" s="181"/>
      <c r="C2484" s="925" t="s">
        <v>1859</v>
      </c>
      <c r="D2484" s="1035" t="s">
        <v>3859</v>
      </c>
      <c r="E2484" s="1065"/>
      <c r="F2484" s="1065"/>
      <c r="G2484" s="1182" t="e">
        <f t="shared" si="513"/>
        <v>#DIV/0!</v>
      </c>
      <c r="H2484" s="1063"/>
      <c r="I2484" s="1063"/>
      <c r="J2484" s="1182" t="e">
        <f t="shared" si="514"/>
        <v>#DIV/0!</v>
      </c>
      <c r="K2484" s="1027">
        <f t="shared" si="517"/>
        <v>0</v>
      </c>
      <c r="L2484" s="1027">
        <f t="shared" si="518"/>
        <v>0</v>
      </c>
      <c r="M2484" s="1187" t="e">
        <f t="shared" si="515"/>
        <v>#DIV/0!</v>
      </c>
    </row>
    <row r="2485" spans="1:13" ht="15">
      <c r="A2485" s="510"/>
      <c r="B2485" s="181"/>
      <c r="C2485" s="925" t="s">
        <v>1760</v>
      </c>
      <c r="D2485" s="940" t="s">
        <v>3755</v>
      </c>
      <c r="E2485" s="1065"/>
      <c r="F2485" s="1065"/>
      <c r="G2485" s="1182" t="e">
        <f t="shared" si="513"/>
        <v>#DIV/0!</v>
      </c>
      <c r="H2485" s="1063">
        <v>1</v>
      </c>
      <c r="I2485" s="1063"/>
      <c r="J2485" s="1182">
        <f t="shared" si="514"/>
        <v>0</v>
      </c>
      <c r="K2485" s="1027">
        <f t="shared" si="517"/>
        <v>1</v>
      </c>
      <c r="L2485" s="1027">
        <f t="shared" si="518"/>
        <v>0</v>
      </c>
      <c r="M2485" s="1187">
        <f t="shared" si="515"/>
        <v>0</v>
      </c>
    </row>
    <row r="2486" spans="1:13" ht="15">
      <c r="A2486" s="510"/>
      <c r="B2486" s="181"/>
      <c r="C2486" s="925" t="s">
        <v>1900</v>
      </c>
      <c r="D2486" s="963" t="s">
        <v>3898</v>
      </c>
      <c r="E2486" s="1065"/>
      <c r="F2486" s="1065"/>
      <c r="G2486" s="1182" t="e">
        <f t="shared" si="513"/>
        <v>#DIV/0!</v>
      </c>
      <c r="H2486" s="1063"/>
      <c r="I2486" s="1063"/>
      <c r="J2486" s="1182" t="e">
        <f t="shared" si="514"/>
        <v>#DIV/0!</v>
      </c>
      <c r="K2486" s="1027">
        <f t="shared" si="517"/>
        <v>0</v>
      </c>
      <c r="L2486" s="1027">
        <f t="shared" si="518"/>
        <v>0</v>
      </c>
      <c r="M2486" s="1187" t="e">
        <f t="shared" si="515"/>
        <v>#DIV/0!</v>
      </c>
    </row>
    <row r="2487" spans="1:13" ht="15">
      <c r="A2487" s="510"/>
      <c r="B2487" s="181"/>
      <c r="C2487" s="925" t="s">
        <v>2390</v>
      </c>
      <c r="D2487" s="963" t="s">
        <v>4389</v>
      </c>
      <c r="E2487" s="1065"/>
      <c r="F2487" s="1065"/>
      <c r="G2487" s="1182" t="e">
        <f t="shared" si="513"/>
        <v>#DIV/0!</v>
      </c>
      <c r="H2487" s="1063"/>
      <c r="I2487" s="1063"/>
      <c r="J2487" s="1182" t="e">
        <f t="shared" si="514"/>
        <v>#DIV/0!</v>
      </c>
      <c r="K2487" s="1027">
        <f t="shared" si="517"/>
        <v>0</v>
      </c>
      <c r="L2487" s="1027">
        <f t="shared" si="518"/>
        <v>0</v>
      </c>
      <c r="M2487" s="1187" t="e">
        <f t="shared" si="515"/>
        <v>#DIV/0!</v>
      </c>
    </row>
    <row r="2488" spans="1:13" ht="15">
      <c r="A2488" s="510"/>
      <c r="B2488" s="181"/>
      <c r="C2488" s="925" t="s">
        <v>1884</v>
      </c>
      <c r="D2488" s="963" t="s">
        <v>3884</v>
      </c>
      <c r="E2488" s="1065"/>
      <c r="F2488" s="1065"/>
      <c r="G2488" s="1182" t="e">
        <f t="shared" si="513"/>
        <v>#DIV/0!</v>
      </c>
      <c r="H2488" s="1063"/>
      <c r="I2488" s="1063"/>
      <c r="J2488" s="1182" t="e">
        <f t="shared" si="514"/>
        <v>#DIV/0!</v>
      </c>
      <c r="K2488" s="1027">
        <f t="shared" si="517"/>
        <v>0</v>
      </c>
      <c r="L2488" s="1027">
        <f t="shared" si="518"/>
        <v>0</v>
      </c>
      <c r="M2488" s="1187" t="e">
        <f t="shared" si="515"/>
        <v>#DIV/0!</v>
      </c>
    </row>
    <row r="2489" spans="1:13" ht="15">
      <c r="A2489" s="510"/>
      <c r="B2489" s="181"/>
      <c r="C2489" s="925" t="s">
        <v>1761</v>
      </c>
      <c r="D2489" s="933" t="s">
        <v>3751</v>
      </c>
      <c r="E2489" s="1065"/>
      <c r="F2489" s="1065"/>
      <c r="G2489" s="1182" t="e">
        <f t="shared" si="513"/>
        <v>#DIV/0!</v>
      </c>
      <c r="H2489" s="1063"/>
      <c r="I2489" s="1063"/>
      <c r="J2489" s="1182" t="e">
        <f t="shared" si="514"/>
        <v>#DIV/0!</v>
      </c>
      <c r="K2489" s="1027">
        <f t="shared" si="517"/>
        <v>0</v>
      </c>
      <c r="L2489" s="1027">
        <f t="shared" si="518"/>
        <v>0</v>
      </c>
      <c r="M2489" s="1187" t="e">
        <f t="shared" si="515"/>
        <v>#DIV/0!</v>
      </c>
    </row>
    <row r="2490" spans="1:13" ht="15">
      <c r="A2490" s="510"/>
      <c r="B2490" s="181"/>
      <c r="C2490" s="925" t="s">
        <v>2500</v>
      </c>
      <c r="D2490" s="88" t="s">
        <v>4495</v>
      </c>
      <c r="E2490" s="1065"/>
      <c r="F2490" s="1065"/>
      <c r="G2490" s="1182" t="e">
        <f t="shared" si="513"/>
        <v>#DIV/0!</v>
      </c>
      <c r="H2490" s="1063"/>
      <c r="I2490" s="1063"/>
      <c r="J2490" s="1182" t="e">
        <f t="shared" si="514"/>
        <v>#DIV/0!</v>
      </c>
      <c r="K2490" s="1027">
        <f t="shared" si="517"/>
        <v>0</v>
      </c>
      <c r="L2490" s="1027">
        <f t="shared" si="518"/>
        <v>0</v>
      </c>
      <c r="M2490" s="1187" t="e">
        <f t="shared" si="515"/>
        <v>#DIV/0!</v>
      </c>
    </row>
    <row r="2491" spans="1:13" ht="15">
      <c r="A2491" s="510"/>
      <c r="B2491" s="181"/>
      <c r="C2491" s="925" t="s">
        <v>2050</v>
      </c>
      <c r="D2491" s="88" t="s">
        <v>4055</v>
      </c>
      <c r="E2491" s="1065"/>
      <c r="F2491" s="1065"/>
      <c r="G2491" s="1182" t="e">
        <f t="shared" si="513"/>
        <v>#DIV/0!</v>
      </c>
      <c r="H2491" s="1063"/>
      <c r="I2491" s="1063"/>
      <c r="J2491" s="1182" t="e">
        <f t="shared" si="514"/>
        <v>#DIV/0!</v>
      </c>
      <c r="K2491" s="1027">
        <f t="shared" si="517"/>
        <v>0</v>
      </c>
      <c r="L2491" s="1027">
        <f t="shared" si="518"/>
        <v>0</v>
      </c>
      <c r="M2491" s="1187" t="e">
        <f t="shared" si="515"/>
        <v>#DIV/0!</v>
      </c>
    </row>
    <row r="2492" spans="1:13" ht="15">
      <c r="A2492" s="510"/>
      <c r="B2492" s="181"/>
      <c r="C2492" s="925" t="s">
        <v>1950</v>
      </c>
      <c r="D2492" s="88" t="s">
        <v>3944</v>
      </c>
      <c r="E2492" s="1065"/>
      <c r="F2492" s="1065"/>
      <c r="G2492" s="1182" t="e">
        <f t="shared" si="513"/>
        <v>#DIV/0!</v>
      </c>
      <c r="H2492" s="1063">
        <v>9</v>
      </c>
      <c r="I2492" s="1063"/>
      <c r="J2492" s="1182">
        <f t="shared" si="514"/>
        <v>0</v>
      </c>
      <c r="K2492" s="1027">
        <f t="shared" si="517"/>
        <v>9</v>
      </c>
      <c r="L2492" s="1027">
        <f t="shared" si="518"/>
        <v>0</v>
      </c>
      <c r="M2492" s="1187">
        <f t="shared" si="515"/>
        <v>0</v>
      </c>
    </row>
    <row r="2493" spans="1:13" ht="15">
      <c r="A2493" s="510"/>
      <c r="B2493" s="181"/>
      <c r="C2493" s="925" t="s">
        <v>2060</v>
      </c>
      <c r="D2493" s="945" t="s">
        <v>4065</v>
      </c>
      <c r="E2493" s="1065"/>
      <c r="F2493" s="1065"/>
      <c r="G2493" s="1182" t="e">
        <f t="shared" si="513"/>
        <v>#DIV/0!</v>
      </c>
      <c r="H2493" s="1063"/>
      <c r="I2493" s="1063"/>
      <c r="J2493" s="1182" t="e">
        <f t="shared" si="514"/>
        <v>#DIV/0!</v>
      </c>
      <c r="K2493" s="1027">
        <f t="shared" si="517"/>
        <v>0</v>
      </c>
      <c r="L2493" s="1027">
        <f t="shared" si="518"/>
        <v>0</v>
      </c>
      <c r="M2493" s="1187" t="e">
        <f t="shared" si="515"/>
        <v>#DIV/0!</v>
      </c>
    </row>
    <row r="2494" spans="1:13" ht="15">
      <c r="A2494" s="510"/>
      <c r="B2494" s="181"/>
      <c r="C2494" s="925" t="s">
        <v>1886</v>
      </c>
      <c r="D2494" s="88" t="s">
        <v>3886</v>
      </c>
      <c r="E2494" s="1065"/>
      <c r="F2494" s="1065"/>
      <c r="G2494" s="1182" t="e">
        <f t="shared" si="513"/>
        <v>#DIV/0!</v>
      </c>
      <c r="H2494" s="1063"/>
      <c r="I2494" s="1063"/>
      <c r="J2494" s="1182" t="e">
        <f t="shared" si="514"/>
        <v>#DIV/0!</v>
      </c>
      <c r="K2494" s="1027">
        <f t="shared" si="517"/>
        <v>0</v>
      </c>
      <c r="L2494" s="1027">
        <f t="shared" si="518"/>
        <v>0</v>
      </c>
      <c r="M2494" s="1187" t="e">
        <f t="shared" si="515"/>
        <v>#DIV/0!</v>
      </c>
    </row>
    <row r="2495" spans="1:13" ht="15">
      <c r="A2495" s="510"/>
      <c r="B2495" s="181"/>
      <c r="C2495" s="925" t="s">
        <v>1929</v>
      </c>
      <c r="D2495" s="963" t="s">
        <v>3925</v>
      </c>
      <c r="E2495" s="1065"/>
      <c r="F2495" s="1065"/>
      <c r="G2495" s="1182" t="e">
        <f t="shared" si="513"/>
        <v>#DIV/0!</v>
      </c>
      <c r="H2495" s="1063"/>
      <c r="I2495" s="1063"/>
      <c r="J2495" s="1182" t="e">
        <f t="shared" si="514"/>
        <v>#DIV/0!</v>
      </c>
      <c r="K2495" s="1027">
        <f t="shared" si="517"/>
        <v>0</v>
      </c>
      <c r="L2495" s="1027">
        <f t="shared" si="518"/>
        <v>0</v>
      </c>
      <c r="M2495" s="1187" t="e">
        <f t="shared" si="515"/>
        <v>#DIV/0!</v>
      </c>
    </row>
    <row r="2496" spans="1:13" ht="15">
      <c r="A2496" s="510"/>
      <c r="B2496" s="181"/>
      <c r="C2496" s="925" t="s">
        <v>1902</v>
      </c>
      <c r="D2496" s="88" t="s">
        <v>3900</v>
      </c>
      <c r="E2496" s="1065"/>
      <c r="F2496" s="1065"/>
      <c r="G2496" s="1182" t="e">
        <f t="shared" si="513"/>
        <v>#DIV/0!</v>
      </c>
      <c r="H2496" s="1063"/>
      <c r="I2496" s="1063"/>
      <c r="J2496" s="1182" t="e">
        <f t="shared" si="514"/>
        <v>#DIV/0!</v>
      </c>
      <c r="K2496" s="1027">
        <f t="shared" si="517"/>
        <v>0</v>
      </c>
      <c r="L2496" s="1027">
        <f t="shared" si="518"/>
        <v>0</v>
      </c>
      <c r="M2496" s="1187" t="e">
        <f t="shared" si="515"/>
        <v>#DIV/0!</v>
      </c>
    </row>
    <row r="2497" spans="1:13" ht="15">
      <c r="A2497" s="510"/>
      <c r="B2497" s="181"/>
      <c r="C2497" s="925" t="s">
        <v>2376</v>
      </c>
      <c r="D2497" s="88" t="s">
        <v>4377</v>
      </c>
      <c r="E2497" s="1065"/>
      <c r="F2497" s="1065"/>
      <c r="G2497" s="1182" t="e">
        <f t="shared" si="513"/>
        <v>#DIV/0!</v>
      </c>
      <c r="H2497" s="1063"/>
      <c r="I2497" s="1063"/>
      <c r="J2497" s="1182" t="e">
        <f t="shared" si="514"/>
        <v>#DIV/0!</v>
      </c>
      <c r="K2497" s="1027">
        <f t="shared" si="517"/>
        <v>0</v>
      </c>
      <c r="L2497" s="1027">
        <f t="shared" si="518"/>
        <v>0</v>
      </c>
      <c r="M2497" s="1187" t="e">
        <f t="shared" si="515"/>
        <v>#DIV/0!</v>
      </c>
    </row>
    <row r="2498" spans="1:13" ht="29.25">
      <c r="A2498" s="510"/>
      <c r="B2498" s="181"/>
      <c r="C2498" s="925" t="s">
        <v>2048</v>
      </c>
      <c r="D2498" s="972" t="s">
        <v>4053</v>
      </c>
      <c r="E2498" s="1065"/>
      <c r="F2498" s="1065"/>
      <c r="G2498" s="1182" t="e">
        <f t="shared" si="513"/>
        <v>#DIV/0!</v>
      </c>
      <c r="H2498" s="1063"/>
      <c r="I2498" s="1063"/>
      <c r="J2498" s="1182" t="e">
        <f t="shared" si="514"/>
        <v>#DIV/0!</v>
      </c>
      <c r="K2498" s="1027">
        <f t="shared" si="517"/>
        <v>0</v>
      </c>
      <c r="L2498" s="1027">
        <f t="shared" si="518"/>
        <v>0</v>
      </c>
      <c r="M2498" s="1187" t="e">
        <f t="shared" si="515"/>
        <v>#DIV/0!</v>
      </c>
    </row>
    <row r="2499" spans="1:13" ht="15">
      <c r="A2499" s="510"/>
      <c r="B2499" s="181"/>
      <c r="C2499" s="925" t="s">
        <v>1976</v>
      </c>
      <c r="D2499" s="945" t="s">
        <v>3972</v>
      </c>
      <c r="E2499" s="1065"/>
      <c r="F2499" s="1065"/>
      <c r="G2499" s="1182" t="e">
        <f t="shared" si="513"/>
        <v>#DIV/0!</v>
      </c>
      <c r="H2499" s="1063"/>
      <c r="I2499" s="1063"/>
      <c r="J2499" s="1182" t="e">
        <f t="shared" si="514"/>
        <v>#DIV/0!</v>
      </c>
      <c r="K2499" s="1027">
        <f t="shared" si="517"/>
        <v>0</v>
      </c>
      <c r="L2499" s="1027">
        <f t="shared" si="518"/>
        <v>0</v>
      </c>
      <c r="M2499" s="1187" t="e">
        <f t="shared" si="515"/>
        <v>#DIV/0!</v>
      </c>
    </row>
    <row r="2500" spans="1:13" ht="15">
      <c r="A2500" s="510"/>
      <c r="B2500" s="181"/>
      <c r="C2500" s="925" t="s">
        <v>2391</v>
      </c>
      <c r="D2500" s="88" t="s">
        <v>4390</v>
      </c>
      <c r="E2500" s="1065"/>
      <c r="F2500" s="1065"/>
      <c r="G2500" s="1182" t="e">
        <f t="shared" si="513"/>
        <v>#DIV/0!</v>
      </c>
      <c r="H2500" s="1063"/>
      <c r="I2500" s="1063"/>
      <c r="J2500" s="1182" t="e">
        <f t="shared" si="514"/>
        <v>#DIV/0!</v>
      </c>
      <c r="K2500" s="1027">
        <f t="shared" si="517"/>
        <v>0</v>
      </c>
      <c r="L2500" s="1027">
        <f t="shared" si="518"/>
        <v>0</v>
      </c>
      <c r="M2500" s="1187" t="e">
        <f t="shared" si="515"/>
        <v>#DIV/0!</v>
      </c>
    </row>
    <row r="2501" spans="1:13" ht="15">
      <c r="A2501" s="510"/>
      <c r="B2501" s="181"/>
      <c r="C2501" s="925" t="s">
        <v>2051</v>
      </c>
      <c r="D2501" s="88" t="s">
        <v>4056</v>
      </c>
      <c r="E2501" s="1065"/>
      <c r="F2501" s="1065"/>
      <c r="G2501" s="1182" t="e">
        <f t="shared" si="513"/>
        <v>#DIV/0!</v>
      </c>
      <c r="H2501" s="1063"/>
      <c r="I2501" s="1063"/>
      <c r="J2501" s="1182" t="e">
        <f t="shared" si="514"/>
        <v>#DIV/0!</v>
      </c>
      <c r="K2501" s="1027">
        <f t="shared" si="517"/>
        <v>0</v>
      </c>
      <c r="L2501" s="1027">
        <f t="shared" si="518"/>
        <v>0</v>
      </c>
      <c r="M2501" s="1187" t="e">
        <f t="shared" si="515"/>
        <v>#DIV/0!</v>
      </c>
    </row>
    <row r="2502" spans="1:13" ht="15">
      <c r="A2502" s="510"/>
      <c r="B2502" s="181"/>
      <c r="C2502" s="925" t="s">
        <v>1889</v>
      </c>
      <c r="D2502" s="88" t="s">
        <v>3889</v>
      </c>
      <c r="E2502" s="1065"/>
      <c r="F2502" s="1065"/>
      <c r="G2502" s="1182" t="e">
        <f t="shared" si="513"/>
        <v>#DIV/0!</v>
      </c>
      <c r="H2502" s="1063"/>
      <c r="I2502" s="1063"/>
      <c r="J2502" s="1182" t="e">
        <f t="shared" si="514"/>
        <v>#DIV/0!</v>
      </c>
      <c r="K2502" s="1027">
        <f t="shared" si="517"/>
        <v>0</v>
      </c>
      <c r="L2502" s="1027">
        <f t="shared" si="518"/>
        <v>0</v>
      </c>
      <c r="M2502" s="1187" t="e">
        <f t="shared" si="515"/>
        <v>#DIV/0!</v>
      </c>
    </row>
    <row r="2503" spans="1:13" ht="15">
      <c r="A2503" s="510"/>
      <c r="B2503" s="181"/>
      <c r="C2503" s="925" t="s">
        <v>1762</v>
      </c>
      <c r="D2503" s="88" t="s">
        <v>3744</v>
      </c>
      <c r="E2503" s="1065"/>
      <c r="F2503" s="1065"/>
      <c r="G2503" s="1182" t="e">
        <f t="shared" si="513"/>
        <v>#DIV/0!</v>
      </c>
      <c r="H2503" s="1063"/>
      <c r="I2503" s="1063"/>
      <c r="J2503" s="1182" t="e">
        <f t="shared" si="514"/>
        <v>#DIV/0!</v>
      </c>
      <c r="K2503" s="1027">
        <f t="shared" si="517"/>
        <v>0</v>
      </c>
      <c r="L2503" s="1027">
        <f t="shared" si="518"/>
        <v>0</v>
      </c>
      <c r="M2503" s="1187" t="e">
        <f t="shared" si="515"/>
        <v>#DIV/0!</v>
      </c>
    </row>
    <row r="2504" spans="1:13" ht="15">
      <c r="A2504" s="510"/>
      <c r="B2504" s="181"/>
      <c r="C2504" s="925" t="s">
        <v>1891</v>
      </c>
      <c r="D2504" s="88" t="s">
        <v>3891</v>
      </c>
      <c r="E2504" s="1065"/>
      <c r="F2504" s="1065"/>
      <c r="G2504" s="1182" t="e">
        <f t="shared" si="513"/>
        <v>#DIV/0!</v>
      </c>
      <c r="H2504" s="1063"/>
      <c r="I2504" s="1063"/>
      <c r="J2504" s="1182" t="e">
        <f t="shared" si="514"/>
        <v>#DIV/0!</v>
      </c>
      <c r="K2504" s="1027">
        <f t="shared" si="517"/>
        <v>0</v>
      </c>
      <c r="L2504" s="1027">
        <f t="shared" si="518"/>
        <v>0</v>
      </c>
      <c r="M2504" s="1187" t="e">
        <f t="shared" si="515"/>
        <v>#DIV/0!</v>
      </c>
    </row>
    <row r="2505" spans="1:13" ht="15">
      <c r="A2505" s="510"/>
      <c r="B2505" s="181"/>
      <c r="C2505" s="925" t="s">
        <v>1892</v>
      </c>
      <c r="D2505" s="88" t="s">
        <v>3892</v>
      </c>
      <c r="E2505" s="1065"/>
      <c r="F2505" s="1065"/>
      <c r="G2505" s="1182" t="e">
        <f t="shared" si="513"/>
        <v>#DIV/0!</v>
      </c>
      <c r="H2505" s="1063"/>
      <c r="I2505" s="1063"/>
      <c r="J2505" s="1182" t="e">
        <f t="shared" si="514"/>
        <v>#DIV/0!</v>
      </c>
      <c r="K2505" s="1027">
        <f t="shared" si="517"/>
        <v>0</v>
      </c>
      <c r="L2505" s="1027">
        <f t="shared" si="518"/>
        <v>0</v>
      </c>
      <c r="M2505" s="1187" t="e">
        <f t="shared" si="515"/>
        <v>#DIV/0!</v>
      </c>
    </row>
    <row r="2506" spans="1:13" ht="15">
      <c r="A2506" s="510"/>
      <c r="B2506" s="181"/>
      <c r="C2506" s="925" t="s">
        <v>1877</v>
      </c>
      <c r="D2506" s="88" t="s">
        <v>3877</v>
      </c>
      <c r="E2506" s="1065"/>
      <c r="F2506" s="1065"/>
      <c r="G2506" s="1182" t="e">
        <f t="shared" si="513"/>
        <v>#DIV/0!</v>
      </c>
      <c r="H2506" s="1063">
        <v>26</v>
      </c>
      <c r="I2506" s="1063">
        <v>4</v>
      </c>
      <c r="J2506" s="1182">
        <f t="shared" si="514"/>
        <v>15.384615384615385</v>
      </c>
      <c r="K2506" s="1027">
        <f t="shared" si="517"/>
        <v>26</v>
      </c>
      <c r="L2506" s="1027">
        <f t="shared" si="518"/>
        <v>4</v>
      </c>
      <c r="M2506" s="1187">
        <f t="shared" si="515"/>
        <v>15.384615384615385</v>
      </c>
    </row>
    <row r="2507" spans="1:13" ht="15">
      <c r="A2507" s="510"/>
      <c r="B2507" s="181"/>
      <c r="C2507" s="925" t="s">
        <v>1878</v>
      </c>
      <c r="D2507" s="88" t="s">
        <v>3878</v>
      </c>
      <c r="E2507" s="1065"/>
      <c r="F2507" s="1065"/>
      <c r="G2507" s="1182" t="e">
        <f t="shared" si="513"/>
        <v>#DIV/0!</v>
      </c>
      <c r="H2507" s="1063">
        <v>26</v>
      </c>
      <c r="I2507" s="1063">
        <v>4</v>
      </c>
      <c r="J2507" s="1182">
        <f t="shared" si="514"/>
        <v>15.384615384615385</v>
      </c>
      <c r="K2507" s="1027">
        <f t="shared" ref="K2507:K2538" si="519">E2507+H2507</f>
        <v>26</v>
      </c>
      <c r="L2507" s="1027">
        <f t="shared" ref="L2507:L2538" si="520">F2507+I2507</f>
        <v>4</v>
      </c>
      <c r="M2507" s="1187">
        <f t="shared" si="515"/>
        <v>15.384615384615385</v>
      </c>
    </row>
    <row r="2508" spans="1:13" ht="26.25">
      <c r="A2508" s="510"/>
      <c r="B2508" s="181"/>
      <c r="C2508" s="925" t="s">
        <v>1763</v>
      </c>
      <c r="D2508" s="954" t="s">
        <v>3745</v>
      </c>
      <c r="E2508" s="1065"/>
      <c r="F2508" s="1065"/>
      <c r="G2508" s="1182" t="e">
        <f t="shared" si="513"/>
        <v>#DIV/0!</v>
      </c>
      <c r="H2508" s="1063">
        <v>2</v>
      </c>
      <c r="I2508" s="1063">
        <v>2</v>
      </c>
      <c r="J2508" s="1182">
        <f t="shared" si="514"/>
        <v>100</v>
      </c>
      <c r="K2508" s="1027">
        <f t="shared" si="519"/>
        <v>2</v>
      </c>
      <c r="L2508" s="1027">
        <f t="shared" si="520"/>
        <v>2</v>
      </c>
      <c r="M2508" s="1187">
        <f t="shared" si="515"/>
        <v>100</v>
      </c>
    </row>
    <row r="2509" spans="1:13" ht="15">
      <c r="A2509" s="510"/>
      <c r="B2509" s="181"/>
      <c r="C2509" s="925" t="s">
        <v>1764</v>
      </c>
      <c r="D2509" s="940" t="s">
        <v>3760</v>
      </c>
      <c r="E2509" s="1065"/>
      <c r="F2509" s="1065"/>
      <c r="G2509" s="1182" t="e">
        <f t="shared" si="513"/>
        <v>#DIV/0!</v>
      </c>
      <c r="H2509" s="1063"/>
      <c r="I2509" s="1063"/>
      <c r="J2509" s="1182" t="e">
        <f t="shared" si="514"/>
        <v>#DIV/0!</v>
      </c>
      <c r="K2509" s="1027">
        <f t="shared" si="519"/>
        <v>0</v>
      </c>
      <c r="L2509" s="1027">
        <f t="shared" si="520"/>
        <v>0</v>
      </c>
      <c r="M2509" s="1187" t="e">
        <f t="shared" si="515"/>
        <v>#DIV/0!</v>
      </c>
    </row>
    <row r="2510" spans="1:13" ht="15">
      <c r="A2510" s="510"/>
      <c r="B2510" s="181"/>
      <c r="C2510" s="925" t="s">
        <v>1894</v>
      </c>
      <c r="D2510" s="963" t="s">
        <v>5296</v>
      </c>
      <c r="E2510" s="1065"/>
      <c r="F2510" s="1065"/>
      <c r="G2510" s="1182" t="e">
        <f t="shared" si="513"/>
        <v>#DIV/0!</v>
      </c>
      <c r="H2510" s="1063"/>
      <c r="I2510" s="1063"/>
      <c r="J2510" s="1182" t="e">
        <f t="shared" si="514"/>
        <v>#DIV/0!</v>
      </c>
      <c r="K2510" s="1027">
        <f t="shared" si="519"/>
        <v>0</v>
      </c>
      <c r="L2510" s="1027">
        <f t="shared" si="520"/>
        <v>0</v>
      </c>
      <c r="M2510" s="1187" t="e">
        <f t="shared" si="515"/>
        <v>#DIV/0!</v>
      </c>
    </row>
    <row r="2511" spans="1:13" ht="25.5">
      <c r="A2511" s="510"/>
      <c r="B2511" s="181"/>
      <c r="C2511" s="925" t="s">
        <v>2743</v>
      </c>
      <c r="D2511" s="945" t="s">
        <v>5476</v>
      </c>
      <c r="E2511" s="1065"/>
      <c r="F2511" s="1065"/>
      <c r="G2511" s="1182" t="e">
        <f t="shared" si="513"/>
        <v>#DIV/0!</v>
      </c>
      <c r="H2511" s="1063"/>
      <c r="I2511" s="1063"/>
      <c r="J2511" s="1182" t="e">
        <f t="shared" si="514"/>
        <v>#DIV/0!</v>
      </c>
      <c r="K2511" s="1027">
        <f t="shared" si="519"/>
        <v>0</v>
      </c>
      <c r="L2511" s="1027">
        <f t="shared" si="520"/>
        <v>0</v>
      </c>
      <c r="M2511" s="1187" t="e">
        <f t="shared" si="515"/>
        <v>#DIV/0!</v>
      </c>
    </row>
    <row r="2512" spans="1:13" ht="15">
      <c r="A2512" s="510"/>
      <c r="B2512" s="181"/>
      <c r="C2512" s="969" t="s">
        <v>1765</v>
      </c>
      <c r="D2512" s="938" t="s">
        <v>3754</v>
      </c>
      <c r="E2512" s="1065"/>
      <c r="F2512" s="1065"/>
      <c r="G2512" s="1182" t="e">
        <f t="shared" si="513"/>
        <v>#DIV/0!</v>
      </c>
      <c r="H2512" s="1063"/>
      <c r="I2512" s="1063"/>
      <c r="J2512" s="1182" t="e">
        <f t="shared" si="514"/>
        <v>#DIV/0!</v>
      </c>
      <c r="K2512" s="1027">
        <f t="shared" si="519"/>
        <v>0</v>
      </c>
      <c r="L2512" s="1027">
        <f t="shared" si="520"/>
        <v>0</v>
      </c>
      <c r="M2512" s="1187" t="e">
        <f t="shared" si="515"/>
        <v>#DIV/0!</v>
      </c>
    </row>
    <row r="2513" spans="1:13" ht="15">
      <c r="A2513" s="510"/>
      <c r="B2513" s="181"/>
      <c r="C2513" s="925" t="s">
        <v>1895</v>
      </c>
      <c r="D2513" s="88" t="s">
        <v>5332</v>
      </c>
      <c r="E2513" s="1065"/>
      <c r="F2513" s="1065"/>
      <c r="G2513" s="1182" t="e">
        <f t="shared" si="513"/>
        <v>#DIV/0!</v>
      </c>
      <c r="H2513" s="1063"/>
      <c r="I2513" s="1063"/>
      <c r="J2513" s="1182" t="e">
        <f t="shared" si="514"/>
        <v>#DIV/0!</v>
      </c>
      <c r="K2513" s="1027">
        <f t="shared" si="519"/>
        <v>0</v>
      </c>
      <c r="L2513" s="1027">
        <f t="shared" si="520"/>
        <v>0</v>
      </c>
      <c r="M2513" s="1187" t="e">
        <f t="shared" si="515"/>
        <v>#DIV/0!</v>
      </c>
    </row>
    <row r="2514" spans="1:13" ht="15">
      <c r="A2514" s="510"/>
      <c r="B2514" s="181"/>
      <c r="C2514" s="925" t="s">
        <v>1928</v>
      </c>
      <c r="D2514" s="948" t="s">
        <v>3924</v>
      </c>
      <c r="E2514" s="1065"/>
      <c r="F2514" s="1065"/>
      <c r="G2514" s="1182" t="e">
        <f t="shared" si="513"/>
        <v>#DIV/0!</v>
      </c>
      <c r="H2514" s="1063"/>
      <c r="I2514" s="1063"/>
      <c r="J2514" s="1182" t="e">
        <f t="shared" si="514"/>
        <v>#DIV/0!</v>
      </c>
      <c r="K2514" s="1027">
        <f t="shared" si="519"/>
        <v>0</v>
      </c>
      <c r="L2514" s="1027">
        <f t="shared" si="520"/>
        <v>0</v>
      </c>
      <c r="M2514" s="1187" t="e">
        <f t="shared" si="515"/>
        <v>#DIV/0!</v>
      </c>
    </row>
    <row r="2515" spans="1:13" ht="26.25">
      <c r="A2515" s="510"/>
      <c r="B2515" s="181"/>
      <c r="C2515" s="925" t="s">
        <v>1766</v>
      </c>
      <c r="D2515" s="933" t="s">
        <v>3746</v>
      </c>
      <c r="E2515" s="1065"/>
      <c r="F2515" s="1065"/>
      <c r="G2515" s="1182" t="e">
        <f t="shared" si="513"/>
        <v>#DIV/0!</v>
      </c>
      <c r="H2515" s="1063">
        <v>26</v>
      </c>
      <c r="I2515" s="1063">
        <v>1</v>
      </c>
      <c r="J2515" s="1182">
        <f t="shared" si="514"/>
        <v>3.8461538461538463</v>
      </c>
      <c r="K2515" s="1027">
        <f t="shared" si="519"/>
        <v>26</v>
      </c>
      <c r="L2515" s="1027">
        <f t="shared" si="520"/>
        <v>1</v>
      </c>
      <c r="M2515" s="1187">
        <f t="shared" si="515"/>
        <v>3.8461538461538463</v>
      </c>
    </row>
    <row r="2516" spans="1:13" ht="25.5">
      <c r="A2516" s="510"/>
      <c r="B2516" s="181"/>
      <c r="C2516" s="925" t="s">
        <v>1957</v>
      </c>
      <c r="D2516" s="966" t="s">
        <v>3953</v>
      </c>
      <c r="E2516" s="1065"/>
      <c r="F2516" s="1065"/>
      <c r="G2516" s="1182" t="e">
        <f t="shared" si="513"/>
        <v>#DIV/0!</v>
      </c>
      <c r="H2516" s="1063"/>
      <c r="I2516" s="1063"/>
      <c r="J2516" s="1182" t="e">
        <f t="shared" si="514"/>
        <v>#DIV/0!</v>
      </c>
      <c r="K2516" s="1027">
        <f t="shared" si="519"/>
        <v>0</v>
      </c>
      <c r="L2516" s="1027">
        <f t="shared" si="520"/>
        <v>0</v>
      </c>
      <c r="M2516" s="1187" t="e">
        <f t="shared" si="515"/>
        <v>#DIV/0!</v>
      </c>
    </row>
    <row r="2517" spans="1:13" ht="26.25">
      <c r="A2517" s="510"/>
      <c r="B2517" s="181"/>
      <c r="C2517" s="925" t="s">
        <v>1767</v>
      </c>
      <c r="D2517" s="963" t="s">
        <v>3749</v>
      </c>
      <c r="E2517" s="1065"/>
      <c r="F2517" s="1065"/>
      <c r="G2517" s="1182" t="e">
        <f t="shared" si="513"/>
        <v>#DIV/0!</v>
      </c>
      <c r="H2517" s="1063"/>
      <c r="I2517" s="1063"/>
      <c r="J2517" s="1182" t="e">
        <f t="shared" si="514"/>
        <v>#DIV/0!</v>
      </c>
      <c r="K2517" s="1027">
        <f t="shared" si="519"/>
        <v>0</v>
      </c>
      <c r="L2517" s="1027">
        <f t="shared" si="520"/>
        <v>0</v>
      </c>
      <c r="M2517" s="1187" t="e">
        <f t="shared" si="515"/>
        <v>#DIV/0!</v>
      </c>
    </row>
    <row r="2518" spans="1:13" ht="15">
      <c r="A2518" s="510"/>
      <c r="B2518" s="181"/>
      <c r="C2518" s="925" t="s">
        <v>2370</v>
      </c>
      <c r="D2518" s="88" t="s">
        <v>4371</v>
      </c>
      <c r="E2518" s="1065"/>
      <c r="F2518" s="1065"/>
      <c r="G2518" s="1182" t="e">
        <f t="shared" si="513"/>
        <v>#DIV/0!</v>
      </c>
      <c r="H2518" s="1063"/>
      <c r="I2518" s="1063"/>
      <c r="J2518" s="1182" t="e">
        <f t="shared" si="514"/>
        <v>#DIV/0!</v>
      </c>
      <c r="K2518" s="1027">
        <f t="shared" si="519"/>
        <v>0</v>
      </c>
      <c r="L2518" s="1027">
        <f t="shared" si="520"/>
        <v>0</v>
      </c>
      <c r="M2518" s="1187" t="e">
        <f t="shared" si="515"/>
        <v>#DIV/0!</v>
      </c>
    </row>
    <row r="2519" spans="1:13" ht="15">
      <c r="A2519" s="510"/>
      <c r="B2519" s="181"/>
      <c r="C2519" s="925" t="s">
        <v>1973</v>
      </c>
      <c r="D2519" s="945" t="s">
        <v>3969</v>
      </c>
      <c r="E2519" s="1065"/>
      <c r="F2519" s="1065"/>
      <c r="G2519" s="1182" t="e">
        <f t="shared" si="513"/>
        <v>#DIV/0!</v>
      </c>
      <c r="H2519" s="1063"/>
      <c r="I2519" s="1063"/>
      <c r="J2519" s="1182" t="e">
        <f t="shared" si="514"/>
        <v>#DIV/0!</v>
      </c>
      <c r="K2519" s="1027">
        <f t="shared" si="519"/>
        <v>0</v>
      </c>
      <c r="L2519" s="1027">
        <f t="shared" si="520"/>
        <v>0</v>
      </c>
      <c r="M2519" s="1187" t="e">
        <f t="shared" si="515"/>
        <v>#DIV/0!</v>
      </c>
    </row>
    <row r="2520" spans="1:13" ht="15">
      <c r="A2520" s="510"/>
      <c r="B2520" s="181"/>
      <c r="C2520" s="925" t="s">
        <v>2046</v>
      </c>
      <c r="D2520" s="88" t="s">
        <v>4051</v>
      </c>
      <c r="E2520" s="1065"/>
      <c r="F2520" s="1065"/>
      <c r="G2520" s="1182" t="e">
        <f t="shared" si="513"/>
        <v>#DIV/0!</v>
      </c>
      <c r="H2520" s="1063"/>
      <c r="I2520" s="1063"/>
      <c r="J2520" s="1182" t="e">
        <f t="shared" si="514"/>
        <v>#DIV/0!</v>
      </c>
      <c r="K2520" s="1027">
        <f t="shared" si="519"/>
        <v>0</v>
      </c>
      <c r="L2520" s="1027">
        <f t="shared" si="520"/>
        <v>0</v>
      </c>
      <c r="M2520" s="1187" t="e">
        <f t="shared" si="515"/>
        <v>#DIV/0!</v>
      </c>
    </row>
    <row r="2521" spans="1:13" ht="15">
      <c r="A2521" s="510"/>
      <c r="B2521" s="181"/>
      <c r="C2521" s="925" t="s">
        <v>1885</v>
      </c>
      <c r="D2521" s="88" t="s">
        <v>3885</v>
      </c>
      <c r="E2521" s="1065"/>
      <c r="F2521" s="1065"/>
      <c r="G2521" s="1182" t="e">
        <f t="shared" si="513"/>
        <v>#DIV/0!</v>
      </c>
      <c r="H2521" s="1063"/>
      <c r="I2521" s="1063"/>
      <c r="J2521" s="1182" t="e">
        <f t="shared" si="514"/>
        <v>#DIV/0!</v>
      </c>
      <c r="K2521" s="1027">
        <f t="shared" si="519"/>
        <v>0</v>
      </c>
      <c r="L2521" s="1027">
        <f t="shared" si="520"/>
        <v>0</v>
      </c>
      <c r="M2521" s="1187" t="e">
        <f t="shared" si="515"/>
        <v>#DIV/0!</v>
      </c>
    </row>
    <row r="2522" spans="1:13" ht="15">
      <c r="A2522" s="510"/>
      <c r="B2522" s="181"/>
      <c r="C2522" s="925" t="s">
        <v>2744</v>
      </c>
      <c r="D2522" s="88" t="s">
        <v>4726</v>
      </c>
      <c r="E2522" s="1065"/>
      <c r="F2522" s="1065"/>
      <c r="G2522" s="1182" t="e">
        <f t="shared" si="513"/>
        <v>#DIV/0!</v>
      </c>
      <c r="H2522" s="1063"/>
      <c r="I2522" s="1063"/>
      <c r="J2522" s="1182" t="e">
        <f t="shared" si="514"/>
        <v>#DIV/0!</v>
      </c>
      <c r="K2522" s="1027">
        <f t="shared" si="519"/>
        <v>0</v>
      </c>
      <c r="L2522" s="1027">
        <f t="shared" si="520"/>
        <v>0</v>
      </c>
      <c r="M2522" s="1187" t="e">
        <f t="shared" si="515"/>
        <v>#DIV/0!</v>
      </c>
    </row>
    <row r="2523" spans="1:13" ht="15">
      <c r="A2523" s="510"/>
      <c r="B2523" s="181"/>
      <c r="C2523" s="925" t="s">
        <v>2745</v>
      </c>
      <c r="D2523" s="88" t="s">
        <v>4727</v>
      </c>
      <c r="E2523" s="1065"/>
      <c r="F2523" s="1065"/>
      <c r="G2523" s="1182" t="e">
        <f t="shared" si="513"/>
        <v>#DIV/0!</v>
      </c>
      <c r="H2523" s="1063"/>
      <c r="I2523" s="1063"/>
      <c r="J2523" s="1182" t="e">
        <f t="shared" si="514"/>
        <v>#DIV/0!</v>
      </c>
      <c r="K2523" s="1027">
        <f t="shared" si="519"/>
        <v>0</v>
      </c>
      <c r="L2523" s="1027">
        <f t="shared" si="520"/>
        <v>0</v>
      </c>
      <c r="M2523" s="1187" t="e">
        <f t="shared" si="515"/>
        <v>#DIV/0!</v>
      </c>
    </row>
    <row r="2524" spans="1:13" ht="15">
      <c r="A2524" s="510"/>
      <c r="B2524" s="181"/>
      <c r="C2524" s="925" t="s">
        <v>1921</v>
      </c>
      <c r="D2524" s="959" t="s">
        <v>5331</v>
      </c>
      <c r="E2524" s="1065"/>
      <c r="F2524" s="1065"/>
      <c r="G2524" s="1182" t="e">
        <f t="shared" si="513"/>
        <v>#DIV/0!</v>
      </c>
      <c r="H2524" s="1063"/>
      <c r="I2524" s="1063"/>
      <c r="J2524" s="1182" t="e">
        <f t="shared" si="514"/>
        <v>#DIV/0!</v>
      </c>
      <c r="K2524" s="1027">
        <f t="shared" si="519"/>
        <v>0</v>
      </c>
      <c r="L2524" s="1027">
        <f t="shared" si="520"/>
        <v>0</v>
      </c>
      <c r="M2524" s="1187" t="e">
        <f t="shared" si="515"/>
        <v>#DIV/0!</v>
      </c>
    </row>
    <row r="2525" spans="1:13" ht="15">
      <c r="A2525" s="510"/>
      <c r="B2525" s="181"/>
      <c r="C2525" s="925" t="s">
        <v>1915</v>
      </c>
      <c r="D2525" s="948" t="s">
        <v>3913</v>
      </c>
      <c r="E2525" s="1065"/>
      <c r="F2525" s="1065"/>
      <c r="G2525" s="1182" t="e">
        <f t="shared" si="513"/>
        <v>#DIV/0!</v>
      </c>
      <c r="H2525" s="1063"/>
      <c r="I2525" s="1063"/>
      <c r="J2525" s="1182" t="e">
        <f t="shared" si="514"/>
        <v>#DIV/0!</v>
      </c>
      <c r="K2525" s="1027">
        <f t="shared" si="519"/>
        <v>0</v>
      </c>
      <c r="L2525" s="1027">
        <f t="shared" si="520"/>
        <v>0</v>
      </c>
      <c r="M2525" s="1187" t="e">
        <f t="shared" si="515"/>
        <v>#DIV/0!</v>
      </c>
    </row>
    <row r="2526" spans="1:13" ht="15">
      <c r="A2526" s="510"/>
      <c r="B2526" s="181"/>
      <c r="C2526" s="925" t="s">
        <v>2209</v>
      </c>
      <c r="D2526" s="88" t="s">
        <v>4218</v>
      </c>
      <c r="E2526" s="1065"/>
      <c r="F2526" s="1065"/>
      <c r="G2526" s="1182" t="e">
        <f t="shared" si="513"/>
        <v>#DIV/0!</v>
      </c>
      <c r="H2526" s="1063"/>
      <c r="I2526" s="1063"/>
      <c r="J2526" s="1182" t="e">
        <f t="shared" si="514"/>
        <v>#DIV/0!</v>
      </c>
      <c r="K2526" s="1027">
        <f t="shared" si="519"/>
        <v>0</v>
      </c>
      <c r="L2526" s="1027">
        <f t="shared" si="520"/>
        <v>0</v>
      </c>
      <c r="M2526" s="1187" t="e">
        <f t="shared" si="515"/>
        <v>#DIV/0!</v>
      </c>
    </row>
    <row r="2527" spans="1:13" ht="15">
      <c r="A2527" s="510"/>
      <c r="B2527" s="181"/>
      <c r="C2527" s="925" t="s">
        <v>2364</v>
      </c>
      <c r="D2527" s="88" t="s">
        <v>4365</v>
      </c>
      <c r="E2527" s="1065"/>
      <c r="F2527" s="1065"/>
      <c r="G2527" s="1182" t="e">
        <f t="shared" si="513"/>
        <v>#DIV/0!</v>
      </c>
      <c r="H2527" s="1063"/>
      <c r="I2527" s="1063"/>
      <c r="J2527" s="1182" t="e">
        <f t="shared" si="514"/>
        <v>#DIV/0!</v>
      </c>
      <c r="K2527" s="1027">
        <f t="shared" si="519"/>
        <v>0</v>
      </c>
      <c r="L2527" s="1027">
        <f t="shared" si="520"/>
        <v>0</v>
      </c>
      <c r="M2527" s="1187" t="e">
        <f t="shared" si="515"/>
        <v>#DIV/0!</v>
      </c>
    </row>
    <row r="2528" spans="1:13" ht="15">
      <c r="A2528" s="510"/>
      <c r="B2528" s="181"/>
      <c r="C2528" s="925" t="s">
        <v>2746</v>
      </c>
      <c r="D2528" s="88" t="s">
        <v>4728</v>
      </c>
      <c r="E2528" s="1065"/>
      <c r="F2528" s="1065"/>
      <c r="G2528" s="1182" t="e">
        <f t="shared" si="513"/>
        <v>#DIV/0!</v>
      </c>
      <c r="H2528" s="1063"/>
      <c r="I2528" s="1063"/>
      <c r="J2528" s="1182" t="e">
        <f t="shared" si="514"/>
        <v>#DIV/0!</v>
      </c>
      <c r="K2528" s="1027">
        <f t="shared" si="519"/>
        <v>0</v>
      </c>
      <c r="L2528" s="1027">
        <f t="shared" si="520"/>
        <v>0</v>
      </c>
      <c r="M2528" s="1187" t="e">
        <f t="shared" si="515"/>
        <v>#DIV/0!</v>
      </c>
    </row>
    <row r="2529" spans="1:13" ht="15">
      <c r="A2529" s="510"/>
      <c r="B2529" s="181"/>
      <c r="C2529" s="925" t="s">
        <v>1845</v>
      </c>
      <c r="D2529" s="948" t="s">
        <v>3841</v>
      </c>
      <c r="E2529" s="1065"/>
      <c r="F2529" s="1065"/>
      <c r="G2529" s="1182" t="e">
        <f t="shared" si="513"/>
        <v>#DIV/0!</v>
      </c>
      <c r="H2529" s="1063"/>
      <c r="I2529" s="1063"/>
      <c r="J2529" s="1182" t="e">
        <f t="shared" si="514"/>
        <v>#DIV/0!</v>
      </c>
      <c r="K2529" s="1027">
        <f t="shared" si="519"/>
        <v>0</v>
      </c>
      <c r="L2529" s="1027">
        <f t="shared" si="520"/>
        <v>0</v>
      </c>
      <c r="M2529" s="1187" t="e">
        <f t="shared" si="515"/>
        <v>#DIV/0!</v>
      </c>
    </row>
    <row r="2530" spans="1:13" ht="15">
      <c r="A2530" s="510"/>
      <c r="C2530" s="925" t="s">
        <v>1932</v>
      </c>
      <c r="D2530" s="1036" t="s">
        <v>3928</v>
      </c>
      <c r="E2530" s="1065"/>
      <c r="F2530" s="1065"/>
      <c r="G2530" s="1182" t="e">
        <f t="shared" si="513"/>
        <v>#DIV/0!</v>
      </c>
      <c r="H2530" s="1063"/>
      <c r="I2530" s="1063"/>
      <c r="J2530" s="1182" t="e">
        <f t="shared" si="514"/>
        <v>#DIV/0!</v>
      </c>
      <c r="K2530" s="1027">
        <f t="shared" si="519"/>
        <v>0</v>
      </c>
      <c r="L2530" s="1027">
        <f t="shared" si="520"/>
        <v>0</v>
      </c>
      <c r="M2530" s="1187" t="e">
        <f t="shared" si="515"/>
        <v>#DIV/0!</v>
      </c>
    </row>
    <row r="2531" spans="1:13" ht="15">
      <c r="A2531" s="510"/>
      <c r="C2531" s="925" t="s">
        <v>1931</v>
      </c>
      <c r="D2531" s="945" t="s">
        <v>3927</v>
      </c>
      <c r="E2531" s="1065"/>
      <c r="F2531" s="1065"/>
      <c r="G2531" s="1182" t="e">
        <f t="shared" si="513"/>
        <v>#DIV/0!</v>
      </c>
      <c r="H2531" s="1063"/>
      <c r="I2531" s="1063"/>
      <c r="J2531" s="1182" t="e">
        <f t="shared" si="514"/>
        <v>#DIV/0!</v>
      </c>
      <c r="K2531" s="1027">
        <f t="shared" si="519"/>
        <v>0</v>
      </c>
      <c r="L2531" s="1027">
        <f t="shared" si="520"/>
        <v>0</v>
      </c>
      <c r="M2531" s="1187" t="e">
        <f t="shared" si="515"/>
        <v>#DIV/0!</v>
      </c>
    </row>
    <row r="2532" spans="1:13" ht="15">
      <c r="A2532" s="510"/>
      <c r="C2532" s="925" t="s">
        <v>1958</v>
      </c>
      <c r="D2532" s="966" t="s">
        <v>3954</v>
      </c>
      <c r="E2532" s="1065"/>
      <c r="F2532" s="1065"/>
      <c r="G2532" s="1182" t="e">
        <f t="shared" si="513"/>
        <v>#DIV/0!</v>
      </c>
      <c r="H2532" s="1063"/>
      <c r="I2532" s="1063"/>
      <c r="J2532" s="1182" t="e">
        <f t="shared" si="514"/>
        <v>#DIV/0!</v>
      </c>
      <c r="K2532" s="1027">
        <f t="shared" si="519"/>
        <v>0</v>
      </c>
      <c r="L2532" s="1027">
        <f t="shared" si="520"/>
        <v>0</v>
      </c>
      <c r="M2532" s="1187" t="e">
        <f t="shared" si="515"/>
        <v>#DIV/0!</v>
      </c>
    </row>
    <row r="2533" spans="1:13" ht="15">
      <c r="A2533" s="510"/>
      <c r="C2533" s="925" t="s">
        <v>2059</v>
      </c>
      <c r="D2533" s="945" t="s">
        <v>4064</v>
      </c>
      <c r="E2533" s="1065"/>
      <c r="F2533" s="1065"/>
      <c r="G2533" s="1182" t="e">
        <f t="shared" si="513"/>
        <v>#DIV/0!</v>
      </c>
      <c r="H2533" s="1063"/>
      <c r="I2533" s="1063"/>
      <c r="J2533" s="1182" t="e">
        <f t="shared" si="514"/>
        <v>#DIV/0!</v>
      </c>
      <c r="K2533" s="1027">
        <f t="shared" si="519"/>
        <v>0</v>
      </c>
      <c r="L2533" s="1027">
        <f t="shared" si="520"/>
        <v>0</v>
      </c>
      <c r="M2533" s="1187" t="e">
        <f t="shared" si="515"/>
        <v>#DIV/0!</v>
      </c>
    </row>
    <row r="2534" spans="1:13" ht="15">
      <c r="A2534" s="510"/>
      <c r="C2534" s="925" t="s">
        <v>1890</v>
      </c>
      <c r="D2534" s="88" t="s">
        <v>3890</v>
      </c>
      <c r="E2534" s="1065"/>
      <c r="F2534" s="1065"/>
      <c r="G2534" s="1182" t="e">
        <f t="shared" si="513"/>
        <v>#DIV/0!</v>
      </c>
      <c r="H2534" s="1063"/>
      <c r="I2534" s="1063"/>
      <c r="J2534" s="1182" t="e">
        <f t="shared" si="514"/>
        <v>#DIV/0!</v>
      </c>
      <c r="K2534" s="1027">
        <f t="shared" si="519"/>
        <v>0</v>
      </c>
      <c r="L2534" s="1027">
        <f t="shared" si="520"/>
        <v>0</v>
      </c>
      <c r="M2534" s="1187" t="e">
        <f t="shared" si="515"/>
        <v>#DIV/0!</v>
      </c>
    </row>
    <row r="2535" spans="1:13" ht="26.25">
      <c r="A2535" s="510"/>
      <c r="C2535" s="925" t="s">
        <v>1876</v>
      </c>
      <c r="D2535" s="88" t="s">
        <v>3876</v>
      </c>
      <c r="E2535" s="1065"/>
      <c r="F2535" s="1065"/>
      <c r="G2535" s="1182" t="e">
        <f t="shared" si="513"/>
        <v>#DIV/0!</v>
      </c>
      <c r="H2535" s="1063">
        <v>8</v>
      </c>
      <c r="I2535" s="1063"/>
      <c r="J2535" s="1182">
        <f t="shared" si="514"/>
        <v>0</v>
      </c>
      <c r="K2535" s="1027">
        <f t="shared" si="519"/>
        <v>8</v>
      </c>
      <c r="L2535" s="1027">
        <f t="shared" si="520"/>
        <v>0</v>
      </c>
      <c r="M2535" s="1187">
        <f t="shared" si="515"/>
        <v>0</v>
      </c>
    </row>
    <row r="2536" spans="1:13" ht="26.25">
      <c r="A2536" s="510"/>
      <c r="C2536" s="939" t="s">
        <v>1769</v>
      </c>
      <c r="D2536" s="938" t="s">
        <v>3752</v>
      </c>
      <c r="E2536" s="1065"/>
      <c r="F2536" s="1065"/>
      <c r="G2536" s="1182" t="e">
        <f t="shared" ref="G2536:G2538" si="521">SUM(F2536/E2536*100)</f>
        <v>#DIV/0!</v>
      </c>
      <c r="H2536" s="1063"/>
      <c r="I2536" s="1063"/>
      <c r="J2536" s="1182" t="e">
        <f t="shared" ref="J2536:J2538" si="522">SUM(I2536/H2536*100)</f>
        <v>#DIV/0!</v>
      </c>
      <c r="K2536" s="1027">
        <f t="shared" si="519"/>
        <v>0</v>
      </c>
      <c r="L2536" s="1027">
        <f t="shared" si="520"/>
        <v>0</v>
      </c>
      <c r="M2536" s="1187" t="e">
        <f t="shared" ref="M2536:M2538" si="523">SUM(L2536/K2536*100)</f>
        <v>#DIV/0!</v>
      </c>
    </row>
    <row r="2537" spans="1:13" ht="15">
      <c r="A2537" s="510"/>
      <c r="C2537" s="939" t="s">
        <v>1923</v>
      </c>
      <c r="D2537" s="948" t="s">
        <v>3920</v>
      </c>
      <c r="E2537" s="1065"/>
      <c r="F2537" s="1065"/>
      <c r="G2537" s="1182" t="e">
        <f t="shared" si="521"/>
        <v>#DIV/0!</v>
      </c>
      <c r="H2537" s="1063"/>
      <c r="I2537" s="1063"/>
      <c r="J2537" s="1182" t="e">
        <f t="shared" si="522"/>
        <v>#DIV/0!</v>
      </c>
      <c r="K2537" s="1027">
        <f t="shared" si="519"/>
        <v>0</v>
      </c>
      <c r="L2537" s="1027">
        <f t="shared" si="520"/>
        <v>0</v>
      </c>
      <c r="M2537" s="1187" t="e">
        <f t="shared" si="523"/>
        <v>#DIV/0!</v>
      </c>
    </row>
    <row r="2538" spans="1:13" ht="15">
      <c r="A2538" s="510"/>
      <c r="C2538" s="939" t="s">
        <v>2747</v>
      </c>
      <c r="D2538" s="940" t="s">
        <v>4729</v>
      </c>
      <c r="E2538" s="1065"/>
      <c r="F2538" s="1065"/>
      <c r="G2538" s="1182" t="e">
        <f t="shared" si="521"/>
        <v>#DIV/0!</v>
      </c>
      <c r="H2538" s="1063"/>
      <c r="I2538" s="1063"/>
      <c r="J2538" s="1182" t="e">
        <f t="shared" si="522"/>
        <v>#DIV/0!</v>
      </c>
      <c r="K2538" s="1027">
        <f t="shared" si="519"/>
        <v>0</v>
      </c>
      <c r="L2538" s="1027">
        <f t="shared" si="520"/>
        <v>0</v>
      </c>
      <c r="M2538" s="1187" t="e">
        <f t="shared" si="523"/>
        <v>#DIV/0!</v>
      </c>
    </row>
    <row r="2539" spans="1:13" ht="15">
      <c r="E2539" s="1068"/>
      <c r="F2539" s="1068"/>
      <c r="G2539" s="1068"/>
      <c r="H2539" s="1068"/>
      <c r="I2539" s="1068"/>
      <c r="J2539" s="1068"/>
      <c r="K2539" s="1068"/>
      <c r="L2539" s="1068"/>
    </row>
    <row r="2540" spans="1:13" ht="15">
      <c r="E2540" s="1068"/>
      <c r="F2540" s="1068"/>
      <c r="G2540" s="1068"/>
      <c r="H2540" s="1068"/>
      <c r="I2540" s="1068"/>
      <c r="J2540" s="1068"/>
      <c r="K2540" s="1068"/>
      <c r="L2540" s="1068"/>
    </row>
    <row r="2541" spans="1:13" ht="15">
      <c r="A2541" s="79" t="s">
        <v>5361</v>
      </c>
      <c r="B2541" s="206" t="s">
        <v>1699</v>
      </c>
      <c r="C2541" s="926"/>
      <c r="D2541" s="927"/>
      <c r="E2541" s="1057"/>
      <c r="F2541" s="1057"/>
      <c r="G2541" s="1057"/>
      <c r="H2541" s="1057"/>
      <c r="I2541" s="1057"/>
      <c r="J2541" s="1057"/>
      <c r="K2541" s="1057"/>
      <c r="L2541" s="1057"/>
      <c r="M2541" s="206"/>
    </row>
    <row r="2542" spans="1:13" ht="14.25">
      <c r="A2542" s="79"/>
      <c r="B2542" s="177" t="s">
        <v>189</v>
      </c>
      <c r="C2542" s="179"/>
      <c r="D2542" s="78"/>
      <c r="E2542" s="1033">
        <f t="shared" ref="E2542:L2542" si="524">SUM(E2543:E2544)</f>
        <v>5417</v>
      </c>
      <c r="F2542" s="1033">
        <f t="shared" si="524"/>
        <v>3639</v>
      </c>
      <c r="G2542" s="1188">
        <f t="shared" ref="G2542:G2547" si="525">SUM(F2542/E2542*100)</f>
        <v>67.177404467417389</v>
      </c>
      <c r="H2542" s="1033">
        <f t="shared" si="524"/>
        <v>0</v>
      </c>
      <c r="I2542" s="1033">
        <f t="shared" si="524"/>
        <v>0</v>
      </c>
      <c r="J2542" s="1188" t="e">
        <f t="shared" ref="J2542:J2547" si="526">SUM(I2542/H2542*100)</f>
        <v>#DIV/0!</v>
      </c>
      <c r="K2542" s="1033">
        <f t="shared" si="524"/>
        <v>5417</v>
      </c>
      <c r="L2542" s="1033">
        <f t="shared" si="524"/>
        <v>3639</v>
      </c>
      <c r="M2542" s="1188">
        <f t="shared" ref="M2542:M2547" si="527">SUM(L2542/K2542*100)</f>
        <v>67.177404467417389</v>
      </c>
    </row>
    <row r="2543" spans="1:13" ht="15">
      <c r="A2543" s="79"/>
      <c r="C2543" s="925" t="s">
        <v>1758</v>
      </c>
      <c r="D2543" s="963" t="s">
        <v>3741</v>
      </c>
      <c r="E2543" s="1030">
        <v>3237</v>
      </c>
      <c r="F2543" s="1030">
        <v>2369</v>
      </c>
      <c r="G2543" s="1182">
        <f t="shared" si="525"/>
        <v>73.185047883843069</v>
      </c>
      <c r="H2543" s="1030"/>
      <c r="I2543" s="1030"/>
      <c r="J2543" s="1182" t="e">
        <f t="shared" si="526"/>
        <v>#DIV/0!</v>
      </c>
      <c r="K2543" s="1027">
        <f>E2543+H2543</f>
        <v>3237</v>
      </c>
      <c r="L2543" s="1027">
        <f>F2543+I2543</f>
        <v>2369</v>
      </c>
      <c r="M2543" s="1187">
        <f t="shared" si="527"/>
        <v>73.185047883843069</v>
      </c>
    </row>
    <row r="2544" spans="1:13" ht="15">
      <c r="A2544" s="79"/>
      <c r="C2544" s="925" t="s">
        <v>1759</v>
      </c>
      <c r="D2544" s="963" t="s">
        <v>3742</v>
      </c>
      <c r="E2544" s="1030">
        <v>2180</v>
      </c>
      <c r="F2544" s="1030">
        <v>1270</v>
      </c>
      <c r="G2544" s="1182">
        <f t="shared" si="525"/>
        <v>58.256880733944946</v>
      </c>
      <c r="H2544" s="1030"/>
      <c r="I2544" s="1030"/>
      <c r="J2544" s="1182" t="e">
        <f t="shared" si="526"/>
        <v>#DIV/0!</v>
      </c>
      <c r="K2544" s="1027">
        <f>E2544+H2544</f>
        <v>2180</v>
      </c>
      <c r="L2544" s="1027">
        <f>F2544+I2544</f>
        <v>1270</v>
      </c>
      <c r="M2544" s="1187">
        <f t="shared" si="527"/>
        <v>58.256880733944946</v>
      </c>
    </row>
    <row r="2545" spans="1:13" ht="15">
      <c r="A2545" s="79"/>
      <c r="C2545" s="171"/>
      <c r="D2545" s="1037"/>
      <c r="E2545" s="1070"/>
      <c r="F2545" s="1070"/>
      <c r="G2545" s="1182" t="e">
        <f t="shared" si="525"/>
        <v>#DIV/0!</v>
      </c>
      <c r="H2545" s="1070"/>
      <c r="I2545" s="1070"/>
      <c r="J2545" s="1182" t="e">
        <f t="shared" si="526"/>
        <v>#DIV/0!</v>
      </c>
      <c r="K2545" s="1095">
        <f t="shared" ref="K2545:L2547" si="528">SUM(E2545,H2545)</f>
        <v>0</v>
      </c>
      <c r="L2545" s="1095">
        <f t="shared" si="528"/>
        <v>0</v>
      </c>
      <c r="M2545" s="1187" t="e">
        <f t="shared" si="527"/>
        <v>#DIV/0!</v>
      </c>
    </row>
    <row r="2546" spans="1:13" ht="15">
      <c r="A2546" s="79"/>
      <c r="C2546" s="171"/>
      <c r="D2546" s="1037"/>
      <c r="E2546" s="1070"/>
      <c r="F2546" s="1070"/>
      <c r="G2546" s="1182" t="e">
        <f t="shared" si="525"/>
        <v>#DIV/0!</v>
      </c>
      <c r="H2546" s="1070"/>
      <c r="I2546" s="1070"/>
      <c r="J2546" s="1182" t="e">
        <f t="shared" si="526"/>
        <v>#DIV/0!</v>
      </c>
      <c r="K2546" s="1095">
        <f t="shared" si="528"/>
        <v>0</v>
      </c>
      <c r="L2546" s="1095">
        <f t="shared" si="528"/>
        <v>0</v>
      </c>
      <c r="M2546" s="1187" t="e">
        <f t="shared" si="527"/>
        <v>#DIV/0!</v>
      </c>
    </row>
    <row r="2547" spans="1:13" ht="15">
      <c r="A2547" s="79"/>
      <c r="C2547" s="171"/>
      <c r="D2547" s="1037"/>
      <c r="E2547" s="1070"/>
      <c r="F2547" s="1070"/>
      <c r="G2547" s="1182" t="e">
        <f t="shared" si="525"/>
        <v>#DIV/0!</v>
      </c>
      <c r="H2547" s="1070"/>
      <c r="I2547" s="1070"/>
      <c r="J2547" s="1182" t="e">
        <f t="shared" si="526"/>
        <v>#DIV/0!</v>
      </c>
      <c r="K2547" s="1095">
        <f t="shared" si="528"/>
        <v>0</v>
      </c>
      <c r="L2547" s="1095">
        <f t="shared" si="528"/>
        <v>0</v>
      </c>
      <c r="M2547" s="1187" t="e">
        <f t="shared" si="527"/>
        <v>#DIV/0!</v>
      </c>
    </row>
    <row r="2548" spans="1:13" ht="15">
      <c r="A2548" s="79"/>
      <c r="E2548" s="1068"/>
      <c r="F2548" s="1068"/>
      <c r="G2548" s="1068"/>
      <c r="H2548" s="1068"/>
      <c r="I2548" s="1068"/>
      <c r="J2548" s="1068"/>
      <c r="K2548" s="1068"/>
      <c r="L2548" s="1068"/>
    </row>
    <row r="2549" spans="1:13" ht="15">
      <c r="A2549" s="79"/>
      <c r="B2549" s="206" t="s">
        <v>1698</v>
      </c>
      <c r="C2549" s="926"/>
      <c r="D2549" s="927"/>
      <c r="E2549" s="1057"/>
      <c r="F2549" s="1057"/>
      <c r="G2549" s="1057"/>
      <c r="H2549" s="1057"/>
      <c r="I2549" s="1057"/>
      <c r="J2549" s="1057"/>
      <c r="K2549" s="1057"/>
      <c r="L2549" s="1057"/>
      <c r="M2549" s="206"/>
    </row>
    <row r="2550" spans="1:13" ht="14.25">
      <c r="A2550" s="79"/>
      <c r="B2550" s="177" t="s">
        <v>188</v>
      </c>
      <c r="C2550" s="178"/>
      <c r="D2550" s="78"/>
      <c r="E2550" s="1028">
        <f>SUM(E2552,E2638)</f>
        <v>1881</v>
      </c>
      <c r="F2550" s="1028">
        <f>SUM(F2552,F2638)</f>
        <v>1536</v>
      </c>
      <c r="G2550" s="1188">
        <f t="shared" ref="G2550:G2613" si="529">SUM(F2550/E2550*100)</f>
        <v>81.658692185007979</v>
      </c>
      <c r="H2550" s="1028">
        <f>SUM(H2552,H2638)</f>
        <v>13212</v>
      </c>
      <c r="I2550" s="1028">
        <f>SUM(I2552,I2638)</f>
        <v>9841</v>
      </c>
      <c r="J2550" s="1188">
        <f t="shared" ref="J2550:J2613" si="530">SUM(I2550/H2550*100)</f>
        <v>74.485316379049351</v>
      </c>
      <c r="K2550" s="1028">
        <f>SUM(K2552,K2638)</f>
        <v>15093</v>
      </c>
      <c r="L2550" s="1028">
        <f>SUM(L2552,L2638)</f>
        <v>11377</v>
      </c>
      <c r="M2550" s="1188">
        <f t="shared" ref="M2550:M2613" si="531">SUM(L2550/K2550*100)</f>
        <v>75.379314914198631</v>
      </c>
    </row>
    <row r="2551" spans="1:13" ht="14.25">
      <c r="A2551" s="79"/>
      <c r="B2551" s="177"/>
      <c r="C2551" s="178"/>
      <c r="D2551" s="78"/>
      <c r="E2551" s="1029"/>
      <c r="F2551" s="1029"/>
      <c r="G2551" s="1187" t="e">
        <f t="shared" si="529"/>
        <v>#DIV/0!</v>
      </c>
      <c r="H2551" s="1029"/>
      <c r="I2551" s="1029"/>
      <c r="J2551" s="1187" t="e">
        <f t="shared" si="530"/>
        <v>#DIV/0!</v>
      </c>
      <c r="K2551" s="1029"/>
      <c r="L2551" s="1029"/>
      <c r="M2551" s="1187" t="e">
        <f t="shared" si="531"/>
        <v>#DIV/0!</v>
      </c>
    </row>
    <row r="2552" spans="1:13" ht="14.25">
      <c r="A2552" s="79"/>
      <c r="B2552" s="177" t="s">
        <v>186</v>
      </c>
      <c r="C2552" s="178"/>
      <c r="D2552" s="78"/>
      <c r="E2552" s="1027">
        <f t="shared" ref="E2552:L2552" si="532">SUM(E2553:E2636)</f>
        <v>0</v>
      </c>
      <c r="F2552" s="1027">
        <f t="shared" si="532"/>
        <v>0</v>
      </c>
      <c r="G2552" s="1187" t="e">
        <f t="shared" si="529"/>
        <v>#DIV/0!</v>
      </c>
      <c r="H2552" s="1027">
        <f t="shared" si="532"/>
        <v>151</v>
      </c>
      <c r="I2552" s="1027">
        <f t="shared" si="532"/>
        <v>87</v>
      </c>
      <c r="J2552" s="1187">
        <f t="shared" si="530"/>
        <v>57.615894039735096</v>
      </c>
      <c r="K2552" s="1027">
        <f t="shared" si="532"/>
        <v>151</v>
      </c>
      <c r="L2552" s="1027">
        <f t="shared" si="532"/>
        <v>87</v>
      </c>
      <c r="M2552" s="1187">
        <f t="shared" si="531"/>
        <v>57.615894039735096</v>
      </c>
    </row>
    <row r="2553" spans="1:13" ht="15">
      <c r="A2553" s="79"/>
      <c r="C2553" s="173" t="s">
        <v>2748</v>
      </c>
      <c r="D2553" s="1041" t="s">
        <v>4730</v>
      </c>
      <c r="E2553" s="1063"/>
      <c r="F2553" s="1063"/>
      <c r="G2553" s="1182" t="e">
        <f t="shared" si="529"/>
        <v>#DIV/0!</v>
      </c>
      <c r="H2553" s="1063"/>
      <c r="I2553" s="1063">
        <v>1</v>
      </c>
      <c r="J2553" s="1182" t="e">
        <f t="shared" si="530"/>
        <v>#DIV/0!</v>
      </c>
      <c r="K2553" s="1027">
        <f t="shared" ref="K2553:K2584" si="533">SUM(E2553+H2553)</f>
        <v>0</v>
      </c>
      <c r="L2553" s="1027">
        <f t="shared" ref="L2553:L2584" si="534">SUM(F2553+I2553)</f>
        <v>1</v>
      </c>
      <c r="M2553" s="1187" t="e">
        <f t="shared" si="531"/>
        <v>#DIV/0!</v>
      </c>
    </row>
    <row r="2554" spans="1:13" ht="15">
      <c r="A2554" s="79"/>
      <c r="C2554" s="173" t="s">
        <v>1785</v>
      </c>
      <c r="D2554" s="963" t="s">
        <v>3780</v>
      </c>
      <c r="E2554" s="1063"/>
      <c r="F2554" s="1063"/>
      <c r="G2554" s="1182" t="e">
        <f t="shared" si="529"/>
        <v>#DIV/0!</v>
      </c>
      <c r="H2554" s="1063">
        <v>32</v>
      </c>
      <c r="I2554" s="1063">
        <v>14</v>
      </c>
      <c r="J2554" s="1182">
        <f t="shared" si="530"/>
        <v>43.75</v>
      </c>
      <c r="K2554" s="1027">
        <f t="shared" si="533"/>
        <v>32</v>
      </c>
      <c r="L2554" s="1027">
        <f t="shared" si="534"/>
        <v>14</v>
      </c>
      <c r="M2554" s="1187">
        <f t="shared" si="531"/>
        <v>43.75</v>
      </c>
    </row>
    <row r="2555" spans="1:13" ht="15">
      <c r="A2555" s="79"/>
      <c r="C2555" s="173" t="s">
        <v>2237</v>
      </c>
      <c r="D2555" s="963" t="s">
        <v>4245</v>
      </c>
      <c r="E2555" s="1063"/>
      <c r="F2555" s="1063"/>
      <c r="G2555" s="1182" t="e">
        <f t="shared" si="529"/>
        <v>#DIV/0!</v>
      </c>
      <c r="H2555" s="1063">
        <v>6</v>
      </c>
      <c r="I2555" s="1063">
        <v>4</v>
      </c>
      <c r="J2555" s="1182">
        <f t="shared" si="530"/>
        <v>66.666666666666657</v>
      </c>
      <c r="K2555" s="1027">
        <f t="shared" si="533"/>
        <v>6</v>
      </c>
      <c r="L2555" s="1027">
        <f t="shared" si="534"/>
        <v>4</v>
      </c>
      <c r="M2555" s="1187">
        <f t="shared" si="531"/>
        <v>66.666666666666657</v>
      </c>
    </row>
    <row r="2556" spans="1:13" ht="15">
      <c r="A2556" s="79"/>
      <c r="C2556" s="173" t="s">
        <v>2238</v>
      </c>
      <c r="D2556" s="1041" t="s">
        <v>4246</v>
      </c>
      <c r="E2556" s="1063"/>
      <c r="F2556" s="1063"/>
      <c r="G2556" s="1182" t="e">
        <f t="shared" si="529"/>
        <v>#DIV/0!</v>
      </c>
      <c r="H2556" s="1063">
        <v>5</v>
      </c>
      <c r="I2556" s="1063">
        <v>8</v>
      </c>
      <c r="J2556" s="1182">
        <f t="shared" si="530"/>
        <v>160</v>
      </c>
      <c r="K2556" s="1027">
        <f t="shared" si="533"/>
        <v>5</v>
      </c>
      <c r="L2556" s="1027">
        <f t="shared" si="534"/>
        <v>8</v>
      </c>
      <c r="M2556" s="1187">
        <f t="shared" si="531"/>
        <v>160</v>
      </c>
    </row>
    <row r="2557" spans="1:13" ht="15">
      <c r="A2557" s="79"/>
      <c r="C2557" s="173" t="s">
        <v>2749</v>
      </c>
      <c r="D2557" s="1041" t="s">
        <v>4731</v>
      </c>
      <c r="E2557" s="1063"/>
      <c r="F2557" s="1063"/>
      <c r="G2557" s="1182" t="e">
        <f t="shared" si="529"/>
        <v>#DIV/0!</v>
      </c>
      <c r="H2557" s="1063"/>
      <c r="I2557" s="1063"/>
      <c r="J2557" s="1182" t="e">
        <f t="shared" si="530"/>
        <v>#DIV/0!</v>
      </c>
      <c r="K2557" s="1027">
        <f t="shared" si="533"/>
        <v>0</v>
      </c>
      <c r="L2557" s="1027">
        <f t="shared" si="534"/>
        <v>0</v>
      </c>
      <c r="M2557" s="1187" t="e">
        <f t="shared" si="531"/>
        <v>#DIV/0!</v>
      </c>
    </row>
    <row r="2558" spans="1:13" ht="15">
      <c r="A2558" s="79"/>
      <c r="C2558" s="173" t="s">
        <v>2750</v>
      </c>
      <c r="D2558" s="1041" t="s">
        <v>4732</v>
      </c>
      <c r="E2558" s="1063"/>
      <c r="F2558" s="1063"/>
      <c r="G2558" s="1182" t="e">
        <f t="shared" si="529"/>
        <v>#DIV/0!</v>
      </c>
      <c r="H2558" s="1063">
        <v>3</v>
      </c>
      <c r="I2558" s="1063"/>
      <c r="J2558" s="1182">
        <f t="shared" si="530"/>
        <v>0</v>
      </c>
      <c r="K2558" s="1027">
        <f t="shared" si="533"/>
        <v>3</v>
      </c>
      <c r="L2558" s="1027">
        <f t="shared" si="534"/>
        <v>0</v>
      </c>
      <c r="M2558" s="1187">
        <f t="shared" si="531"/>
        <v>0</v>
      </c>
    </row>
    <row r="2559" spans="1:13" ht="15">
      <c r="A2559" s="79"/>
      <c r="C2559" s="173" t="s">
        <v>2751</v>
      </c>
      <c r="D2559" s="1041" t="s">
        <v>4733</v>
      </c>
      <c r="E2559" s="1063"/>
      <c r="F2559" s="1063"/>
      <c r="G2559" s="1182" t="e">
        <f t="shared" si="529"/>
        <v>#DIV/0!</v>
      </c>
      <c r="H2559" s="1063">
        <v>9</v>
      </c>
      <c r="I2559" s="1063">
        <v>1</v>
      </c>
      <c r="J2559" s="1182">
        <f t="shared" si="530"/>
        <v>11.111111111111111</v>
      </c>
      <c r="K2559" s="1027">
        <f t="shared" si="533"/>
        <v>9</v>
      </c>
      <c r="L2559" s="1027">
        <f t="shared" si="534"/>
        <v>1</v>
      </c>
      <c r="M2559" s="1187">
        <f t="shared" si="531"/>
        <v>11.111111111111111</v>
      </c>
    </row>
    <row r="2560" spans="1:13" ht="15">
      <c r="A2560" s="79"/>
      <c r="C2560" s="173" t="s">
        <v>2752</v>
      </c>
      <c r="D2560" s="1041" t="s">
        <v>4734</v>
      </c>
      <c r="E2560" s="1063"/>
      <c r="F2560" s="1063"/>
      <c r="G2560" s="1182" t="e">
        <f t="shared" si="529"/>
        <v>#DIV/0!</v>
      </c>
      <c r="H2560" s="1063">
        <v>13</v>
      </c>
      <c r="I2560" s="1063">
        <v>5</v>
      </c>
      <c r="J2560" s="1182">
        <f t="shared" si="530"/>
        <v>38.461538461538467</v>
      </c>
      <c r="K2560" s="1027">
        <f t="shared" si="533"/>
        <v>13</v>
      </c>
      <c r="L2560" s="1027">
        <f t="shared" si="534"/>
        <v>5</v>
      </c>
      <c r="M2560" s="1187">
        <f t="shared" si="531"/>
        <v>38.461538461538467</v>
      </c>
    </row>
    <row r="2561" spans="1:13" ht="15">
      <c r="A2561" s="79"/>
      <c r="C2561" s="173" t="s">
        <v>2292</v>
      </c>
      <c r="D2561" s="963" t="s">
        <v>4297</v>
      </c>
      <c r="E2561" s="1063"/>
      <c r="F2561" s="1063"/>
      <c r="G2561" s="1182" t="e">
        <f t="shared" si="529"/>
        <v>#DIV/0!</v>
      </c>
      <c r="H2561" s="1063">
        <v>6</v>
      </c>
      <c r="I2561" s="1063">
        <v>1</v>
      </c>
      <c r="J2561" s="1182">
        <f t="shared" si="530"/>
        <v>16.666666666666664</v>
      </c>
      <c r="K2561" s="1027">
        <f t="shared" si="533"/>
        <v>6</v>
      </c>
      <c r="L2561" s="1027">
        <f t="shared" si="534"/>
        <v>1</v>
      </c>
      <c r="M2561" s="1187">
        <f t="shared" si="531"/>
        <v>16.666666666666664</v>
      </c>
    </row>
    <row r="2562" spans="1:13" ht="25.5">
      <c r="A2562" s="79"/>
      <c r="C2562" s="173" t="s">
        <v>2753</v>
      </c>
      <c r="D2562" s="1041" t="s">
        <v>4735</v>
      </c>
      <c r="E2562" s="1063"/>
      <c r="F2562" s="1063"/>
      <c r="G2562" s="1182" t="e">
        <f t="shared" si="529"/>
        <v>#DIV/0!</v>
      </c>
      <c r="H2562" s="1063">
        <v>1</v>
      </c>
      <c r="I2562" s="1063">
        <v>1</v>
      </c>
      <c r="J2562" s="1182">
        <f t="shared" si="530"/>
        <v>100</v>
      </c>
      <c r="K2562" s="1027">
        <f t="shared" si="533"/>
        <v>1</v>
      </c>
      <c r="L2562" s="1027">
        <f t="shared" si="534"/>
        <v>1</v>
      </c>
      <c r="M2562" s="1187">
        <f t="shared" si="531"/>
        <v>100</v>
      </c>
    </row>
    <row r="2563" spans="1:13" ht="15">
      <c r="A2563" s="79"/>
      <c r="C2563" s="173" t="s">
        <v>1812</v>
      </c>
      <c r="D2563" s="1038" t="s">
        <v>3808</v>
      </c>
      <c r="E2563" s="1063"/>
      <c r="F2563" s="1063"/>
      <c r="G2563" s="1182" t="e">
        <f t="shared" si="529"/>
        <v>#DIV/0!</v>
      </c>
      <c r="H2563" s="1063">
        <v>1</v>
      </c>
      <c r="I2563" s="1063"/>
      <c r="J2563" s="1182">
        <f t="shared" si="530"/>
        <v>0</v>
      </c>
      <c r="K2563" s="1027">
        <f t="shared" si="533"/>
        <v>1</v>
      </c>
      <c r="L2563" s="1027">
        <f t="shared" si="534"/>
        <v>0</v>
      </c>
      <c r="M2563" s="1187">
        <f t="shared" si="531"/>
        <v>0</v>
      </c>
    </row>
    <row r="2564" spans="1:13" ht="15">
      <c r="A2564" s="79"/>
      <c r="C2564" s="173" t="s">
        <v>2754</v>
      </c>
      <c r="D2564" s="1041" t="s">
        <v>4736</v>
      </c>
      <c r="E2564" s="1063"/>
      <c r="F2564" s="1063"/>
      <c r="G2564" s="1182" t="e">
        <f t="shared" si="529"/>
        <v>#DIV/0!</v>
      </c>
      <c r="H2564" s="1063">
        <v>3</v>
      </c>
      <c r="I2564" s="1063">
        <v>1</v>
      </c>
      <c r="J2564" s="1182">
        <f t="shared" si="530"/>
        <v>33.333333333333329</v>
      </c>
      <c r="K2564" s="1027">
        <f t="shared" si="533"/>
        <v>3</v>
      </c>
      <c r="L2564" s="1027">
        <f t="shared" si="534"/>
        <v>1</v>
      </c>
      <c r="M2564" s="1187">
        <f t="shared" si="531"/>
        <v>33.333333333333329</v>
      </c>
    </row>
    <row r="2565" spans="1:13" ht="15">
      <c r="A2565" s="79"/>
      <c r="C2565" s="173" t="s">
        <v>2755</v>
      </c>
      <c r="D2565" s="992" t="s">
        <v>4737</v>
      </c>
      <c r="E2565" s="1063"/>
      <c r="F2565" s="1063"/>
      <c r="G2565" s="1182" t="e">
        <f t="shared" si="529"/>
        <v>#DIV/0!</v>
      </c>
      <c r="H2565" s="1063">
        <v>20</v>
      </c>
      <c r="I2565" s="1063">
        <v>20</v>
      </c>
      <c r="J2565" s="1182">
        <f t="shared" si="530"/>
        <v>100</v>
      </c>
      <c r="K2565" s="1027">
        <f t="shared" si="533"/>
        <v>20</v>
      </c>
      <c r="L2565" s="1027">
        <f t="shared" si="534"/>
        <v>20</v>
      </c>
      <c r="M2565" s="1187">
        <f t="shared" si="531"/>
        <v>100</v>
      </c>
    </row>
    <row r="2566" spans="1:13" ht="15">
      <c r="A2566" s="79"/>
      <c r="C2566" s="173" t="s">
        <v>2756</v>
      </c>
      <c r="D2566" s="992" t="s">
        <v>4738</v>
      </c>
      <c r="E2566" s="1063"/>
      <c r="F2566" s="1063"/>
      <c r="G2566" s="1182" t="e">
        <f t="shared" si="529"/>
        <v>#DIV/0!</v>
      </c>
      <c r="H2566" s="1063"/>
      <c r="I2566" s="1063"/>
      <c r="J2566" s="1182" t="e">
        <f t="shared" si="530"/>
        <v>#DIV/0!</v>
      </c>
      <c r="K2566" s="1027">
        <f t="shared" si="533"/>
        <v>0</v>
      </c>
      <c r="L2566" s="1027">
        <f t="shared" si="534"/>
        <v>0</v>
      </c>
      <c r="M2566" s="1187" t="e">
        <f t="shared" si="531"/>
        <v>#DIV/0!</v>
      </c>
    </row>
    <row r="2567" spans="1:13" ht="26.25">
      <c r="A2567" s="79"/>
      <c r="C2567" s="173" t="s">
        <v>2276</v>
      </c>
      <c r="D2567" s="88" t="s">
        <v>4282</v>
      </c>
      <c r="E2567" s="1063"/>
      <c r="F2567" s="1063"/>
      <c r="G2567" s="1182" t="e">
        <f t="shared" si="529"/>
        <v>#DIV/0!</v>
      </c>
      <c r="H2567" s="1063"/>
      <c r="I2567" s="1063"/>
      <c r="J2567" s="1182" t="e">
        <f t="shared" si="530"/>
        <v>#DIV/0!</v>
      </c>
      <c r="K2567" s="1027">
        <f t="shared" si="533"/>
        <v>0</v>
      </c>
      <c r="L2567" s="1027">
        <f t="shared" si="534"/>
        <v>0</v>
      </c>
      <c r="M2567" s="1187" t="e">
        <f t="shared" si="531"/>
        <v>#DIV/0!</v>
      </c>
    </row>
    <row r="2568" spans="1:13" ht="15">
      <c r="A2568" s="79"/>
      <c r="C2568" s="173" t="s">
        <v>2757</v>
      </c>
      <c r="D2568" s="992" t="s">
        <v>4739</v>
      </c>
      <c r="E2568" s="1063"/>
      <c r="F2568" s="1063"/>
      <c r="G2568" s="1182" t="e">
        <f t="shared" si="529"/>
        <v>#DIV/0!</v>
      </c>
      <c r="H2568" s="1063">
        <v>5</v>
      </c>
      <c r="I2568" s="1063">
        <v>1</v>
      </c>
      <c r="J2568" s="1182">
        <f t="shared" si="530"/>
        <v>20</v>
      </c>
      <c r="K2568" s="1027">
        <f t="shared" si="533"/>
        <v>5</v>
      </c>
      <c r="L2568" s="1027">
        <f t="shared" si="534"/>
        <v>1</v>
      </c>
      <c r="M2568" s="1187">
        <f t="shared" si="531"/>
        <v>20</v>
      </c>
    </row>
    <row r="2569" spans="1:13" ht="15">
      <c r="A2569" s="79"/>
      <c r="C2569" s="173" t="s">
        <v>2280</v>
      </c>
      <c r="D2569" s="88" t="s">
        <v>4285</v>
      </c>
      <c r="E2569" s="1063"/>
      <c r="F2569" s="1063"/>
      <c r="G2569" s="1182" t="e">
        <f t="shared" si="529"/>
        <v>#DIV/0!</v>
      </c>
      <c r="H2569" s="1063"/>
      <c r="I2569" s="1063"/>
      <c r="J2569" s="1182" t="e">
        <f t="shared" si="530"/>
        <v>#DIV/0!</v>
      </c>
      <c r="K2569" s="1027">
        <f t="shared" si="533"/>
        <v>0</v>
      </c>
      <c r="L2569" s="1027">
        <f t="shared" si="534"/>
        <v>0</v>
      </c>
      <c r="M2569" s="1187" t="e">
        <f t="shared" si="531"/>
        <v>#DIV/0!</v>
      </c>
    </row>
    <row r="2570" spans="1:13" ht="15">
      <c r="A2570" s="79"/>
      <c r="C2570" s="173" t="s">
        <v>2758</v>
      </c>
      <c r="D2570" s="992" t="s">
        <v>4740</v>
      </c>
      <c r="E2570" s="1063"/>
      <c r="F2570" s="1063"/>
      <c r="G2570" s="1182" t="e">
        <f t="shared" si="529"/>
        <v>#DIV/0!</v>
      </c>
      <c r="H2570" s="1063">
        <v>18</v>
      </c>
      <c r="I2570" s="1063">
        <v>9</v>
      </c>
      <c r="J2570" s="1182">
        <f t="shared" si="530"/>
        <v>50</v>
      </c>
      <c r="K2570" s="1027">
        <f t="shared" si="533"/>
        <v>18</v>
      </c>
      <c r="L2570" s="1027">
        <f t="shared" si="534"/>
        <v>9</v>
      </c>
      <c r="M2570" s="1187">
        <f t="shared" si="531"/>
        <v>50</v>
      </c>
    </row>
    <row r="2571" spans="1:13" ht="15">
      <c r="A2571" s="79"/>
      <c r="C2571" s="173" t="s">
        <v>2759</v>
      </c>
      <c r="D2571" s="992" t="s">
        <v>4741</v>
      </c>
      <c r="E2571" s="1063"/>
      <c r="F2571" s="1063"/>
      <c r="G2571" s="1182" t="e">
        <f t="shared" si="529"/>
        <v>#DIV/0!</v>
      </c>
      <c r="H2571" s="1063"/>
      <c r="I2571" s="1063"/>
      <c r="J2571" s="1182" t="e">
        <f t="shared" si="530"/>
        <v>#DIV/0!</v>
      </c>
      <c r="K2571" s="1027">
        <f t="shared" si="533"/>
        <v>0</v>
      </c>
      <c r="L2571" s="1027">
        <f t="shared" si="534"/>
        <v>0</v>
      </c>
      <c r="M2571" s="1187" t="e">
        <f t="shared" si="531"/>
        <v>#DIV/0!</v>
      </c>
    </row>
    <row r="2572" spans="1:13" ht="15">
      <c r="A2572" s="79"/>
      <c r="C2572" s="173" t="s">
        <v>2760</v>
      </c>
      <c r="D2572" s="963" t="s">
        <v>5325</v>
      </c>
      <c r="E2572" s="1063"/>
      <c r="F2572" s="1063"/>
      <c r="G2572" s="1182" t="e">
        <f t="shared" si="529"/>
        <v>#DIV/0!</v>
      </c>
      <c r="H2572" s="1063"/>
      <c r="I2572" s="1063"/>
      <c r="J2572" s="1182" t="e">
        <f t="shared" si="530"/>
        <v>#DIV/0!</v>
      </c>
      <c r="K2572" s="1027">
        <f t="shared" si="533"/>
        <v>0</v>
      </c>
      <c r="L2572" s="1027">
        <f t="shared" si="534"/>
        <v>0</v>
      </c>
      <c r="M2572" s="1187" t="e">
        <f t="shared" si="531"/>
        <v>#DIV/0!</v>
      </c>
    </row>
    <row r="2573" spans="1:13" ht="15">
      <c r="A2573" s="79"/>
      <c r="C2573" s="173" t="s">
        <v>2434</v>
      </c>
      <c r="D2573" s="958" t="s">
        <v>4433</v>
      </c>
      <c r="E2573" s="1063"/>
      <c r="F2573" s="1063"/>
      <c r="G2573" s="1182" t="e">
        <f t="shared" si="529"/>
        <v>#DIV/0!</v>
      </c>
      <c r="H2573" s="1063"/>
      <c r="I2573" s="1063"/>
      <c r="J2573" s="1182" t="e">
        <f t="shared" si="530"/>
        <v>#DIV/0!</v>
      </c>
      <c r="K2573" s="1027">
        <f t="shared" si="533"/>
        <v>0</v>
      </c>
      <c r="L2573" s="1027">
        <f t="shared" si="534"/>
        <v>0</v>
      </c>
      <c r="M2573" s="1187" t="e">
        <f t="shared" si="531"/>
        <v>#DIV/0!</v>
      </c>
    </row>
    <row r="2574" spans="1:13" ht="15">
      <c r="A2574" s="79"/>
      <c r="C2574" s="173" t="s">
        <v>2761</v>
      </c>
      <c r="D2574" s="992" t="s">
        <v>4742</v>
      </c>
      <c r="E2574" s="1063"/>
      <c r="F2574" s="1063"/>
      <c r="G2574" s="1182" t="e">
        <f t="shared" si="529"/>
        <v>#DIV/0!</v>
      </c>
      <c r="H2574" s="1063">
        <v>4</v>
      </c>
      <c r="I2574" s="1063"/>
      <c r="J2574" s="1182">
        <f t="shared" si="530"/>
        <v>0</v>
      </c>
      <c r="K2574" s="1027">
        <f t="shared" si="533"/>
        <v>4</v>
      </c>
      <c r="L2574" s="1027">
        <f t="shared" si="534"/>
        <v>0</v>
      </c>
      <c r="M2574" s="1187">
        <f t="shared" si="531"/>
        <v>0</v>
      </c>
    </row>
    <row r="2575" spans="1:13" ht="15">
      <c r="A2575" s="79"/>
      <c r="C2575" s="173" t="s">
        <v>2285</v>
      </c>
      <c r="D2575" s="88" t="s">
        <v>4290</v>
      </c>
      <c r="E2575" s="1063"/>
      <c r="F2575" s="1063"/>
      <c r="G2575" s="1182" t="e">
        <f t="shared" si="529"/>
        <v>#DIV/0!</v>
      </c>
      <c r="H2575" s="1063">
        <v>1</v>
      </c>
      <c r="I2575" s="1063">
        <v>1</v>
      </c>
      <c r="J2575" s="1182">
        <f t="shared" si="530"/>
        <v>100</v>
      </c>
      <c r="K2575" s="1027">
        <f t="shared" si="533"/>
        <v>1</v>
      </c>
      <c r="L2575" s="1027">
        <f t="shared" si="534"/>
        <v>1</v>
      </c>
      <c r="M2575" s="1187">
        <f t="shared" si="531"/>
        <v>100</v>
      </c>
    </row>
    <row r="2576" spans="1:13" ht="15">
      <c r="A2576" s="79"/>
      <c r="C2576" s="173" t="s">
        <v>2762</v>
      </c>
      <c r="D2576" s="992" t="s">
        <v>4743</v>
      </c>
      <c r="E2576" s="1063"/>
      <c r="F2576" s="1063"/>
      <c r="G2576" s="1182" t="e">
        <f t="shared" si="529"/>
        <v>#DIV/0!</v>
      </c>
      <c r="H2576" s="1063">
        <v>1</v>
      </c>
      <c r="I2576" s="1063"/>
      <c r="J2576" s="1182">
        <f t="shared" si="530"/>
        <v>0</v>
      </c>
      <c r="K2576" s="1027">
        <f t="shared" si="533"/>
        <v>1</v>
      </c>
      <c r="L2576" s="1027">
        <f t="shared" si="534"/>
        <v>0</v>
      </c>
      <c r="M2576" s="1187">
        <f t="shared" si="531"/>
        <v>0</v>
      </c>
    </row>
    <row r="2577" spans="1:13" ht="15">
      <c r="A2577" s="79"/>
      <c r="C2577" s="173" t="s">
        <v>2763</v>
      </c>
      <c r="D2577" s="992" t="s">
        <v>4744</v>
      </c>
      <c r="E2577" s="1063"/>
      <c r="F2577" s="1063"/>
      <c r="G2577" s="1182" t="e">
        <f t="shared" si="529"/>
        <v>#DIV/0!</v>
      </c>
      <c r="H2577" s="1063">
        <v>3</v>
      </c>
      <c r="I2577" s="1063">
        <v>2</v>
      </c>
      <c r="J2577" s="1182">
        <f t="shared" si="530"/>
        <v>66.666666666666657</v>
      </c>
      <c r="K2577" s="1027">
        <f t="shared" si="533"/>
        <v>3</v>
      </c>
      <c r="L2577" s="1027">
        <f t="shared" si="534"/>
        <v>2</v>
      </c>
      <c r="M2577" s="1187">
        <f t="shared" si="531"/>
        <v>66.666666666666657</v>
      </c>
    </row>
    <row r="2578" spans="1:13" ht="15">
      <c r="A2578" s="79"/>
      <c r="C2578" s="173" t="s">
        <v>2764</v>
      </c>
      <c r="D2578" s="992" t="s">
        <v>4745</v>
      </c>
      <c r="E2578" s="1063"/>
      <c r="F2578" s="1063"/>
      <c r="G2578" s="1182" t="e">
        <f t="shared" si="529"/>
        <v>#DIV/0!</v>
      </c>
      <c r="H2578" s="1063"/>
      <c r="I2578" s="1063"/>
      <c r="J2578" s="1182" t="e">
        <f t="shared" si="530"/>
        <v>#DIV/0!</v>
      </c>
      <c r="K2578" s="1027">
        <f t="shared" si="533"/>
        <v>0</v>
      </c>
      <c r="L2578" s="1027">
        <f t="shared" si="534"/>
        <v>0</v>
      </c>
      <c r="M2578" s="1187" t="e">
        <f t="shared" si="531"/>
        <v>#DIV/0!</v>
      </c>
    </row>
    <row r="2579" spans="1:13" ht="15">
      <c r="A2579" s="79"/>
      <c r="C2579" s="173" t="s">
        <v>2765</v>
      </c>
      <c r="D2579" s="992" t="s">
        <v>4746</v>
      </c>
      <c r="E2579" s="1063"/>
      <c r="F2579" s="1063"/>
      <c r="G2579" s="1182" t="e">
        <f t="shared" si="529"/>
        <v>#DIV/0!</v>
      </c>
      <c r="H2579" s="1063">
        <v>1</v>
      </c>
      <c r="I2579" s="1063">
        <v>2</v>
      </c>
      <c r="J2579" s="1182">
        <f t="shared" si="530"/>
        <v>200</v>
      </c>
      <c r="K2579" s="1027">
        <f t="shared" si="533"/>
        <v>1</v>
      </c>
      <c r="L2579" s="1027">
        <f t="shared" si="534"/>
        <v>2</v>
      </c>
      <c r="M2579" s="1187">
        <f t="shared" si="531"/>
        <v>200</v>
      </c>
    </row>
    <row r="2580" spans="1:13" ht="25.5">
      <c r="A2580" s="79"/>
      <c r="C2580" s="173" t="s">
        <v>2766</v>
      </c>
      <c r="D2580" s="992" t="s">
        <v>4747</v>
      </c>
      <c r="E2580" s="1063"/>
      <c r="F2580" s="1063"/>
      <c r="G2580" s="1182" t="e">
        <f t="shared" si="529"/>
        <v>#DIV/0!</v>
      </c>
      <c r="H2580" s="1063"/>
      <c r="I2580" s="1063"/>
      <c r="J2580" s="1182" t="e">
        <f t="shared" si="530"/>
        <v>#DIV/0!</v>
      </c>
      <c r="K2580" s="1027">
        <f t="shared" si="533"/>
        <v>0</v>
      </c>
      <c r="L2580" s="1027">
        <f t="shared" si="534"/>
        <v>0</v>
      </c>
      <c r="M2580" s="1187" t="e">
        <f t="shared" si="531"/>
        <v>#DIV/0!</v>
      </c>
    </row>
    <row r="2581" spans="1:13" ht="15">
      <c r="A2581" s="79"/>
      <c r="C2581" s="173" t="s">
        <v>2767</v>
      </c>
      <c r="D2581" s="992" t="s">
        <v>4748</v>
      </c>
      <c r="E2581" s="1063"/>
      <c r="F2581" s="1063"/>
      <c r="G2581" s="1182" t="e">
        <f t="shared" si="529"/>
        <v>#DIV/0!</v>
      </c>
      <c r="H2581" s="1063">
        <v>1</v>
      </c>
      <c r="I2581" s="1063"/>
      <c r="J2581" s="1182">
        <f t="shared" si="530"/>
        <v>0</v>
      </c>
      <c r="K2581" s="1027">
        <f t="shared" si="533"/>
        <v>1</v>
      </c>
      <c r="L2581" s="1027">
        <f t="shared" si="534"/>
        <v>0</v>
      </c>
      <c r="M2581" s="1187">
        <f t="shared" si="531"/>
        <v>0</v>
      </c>
    </row>
    <row r="2582" spans="1:13" ht="15">
      <c r="A2582" s="79"/>
      <c r="C2582" s="173" t="s">
        <v>2212</v>
      </c>
      <c r="D2582" s="88" t="s">
        <v>4221</v>
      </c>
      <c r="E2582" s="1063"/>
      <c r="F2582" s="1063"/>
      <c r="G2582" s="1182" t="e">
        <f t="shared" si="529"/>
        <v>#DIV/0!</v>
      </c>
      <c r="H2582" s="1063"/>
      <c r="I2582" s="1063">
        <v>1</v>
      </c>
      <c r="J2582" s="1182" t="e">
        <f t="shared" si="530"/>
        <v>#DIV/0!</v>
      </c>
      <c r="K2582" s="1027">
        <f t="shared" si="533"/>
        <v>0</v>
      </c>
      <c r="L2582" s="1027">
        <f t="shared" si="534"/>
        <v>1</v>
      </c>
      <c r="M2582" s="1187" t="e">
        <f t="shared" si="531"/>
        <v>#DIV/0!</v>
      </c>
    </row>
    <row r="2583" spans="1:13" ht="15">
      <c r="A2583" s="79"/>
      <c r="C2583" s="173" t="s">
        <v>2278</v>
      </c>
      <c r="D2583" s="88" t="s">
        <v>4283</v>
      </c>
      <c r="E2583" s="1063"/>
      <c r="F2583" s="1063"/>
      <c r="G2583" s="1182" t="e">
        <f t="shared" si="529"/>
        <v>#DIV/0!</v>
      </c>
      <c r="H2583" s="1063"/>
      <c r="I2583" s="1063"/>
      <c r="J2583" s="1182" t="e">
        <f t="shared" si="530"/>
        <v>#DIV/0!</v>
      </c>
      <c r="K2583" s="1027">
        <f t="shared" si="533"/>
        <v>0</v>
      </c>
      <c r="L2583" s="1027">
        <f t="shared" si="534"/>
        <v>0</v>
      </c>
      <c r="M2583" s="1187" t="e">
        <f t="shared" si="531"/>
        <v>#DIV/0!</v>
      </c>
    </row>
    <row r="2584" spans="1:13" ht="15">
      <c r="A2584" s="79"/>
      <c r="C2584" s="173" t="s">
        <v>2768</v>
      </c>
      <c r="D2584" s="992" t="s">
        <v>4749</v>
      </c>
      <c r="E2584" s="1063"/>
      <c r="F2584" s="1063"/>
      <c r="G2584" s="1182" t="e">
        <f t="shared" si="529"/>
        <v>#DIV/0!</v>
      </c>
      <c r="H2584" s="1063"/>
      <c r="I2584" s="1063">
        <v>1</v>
      </c>
      <c r="J2584" s="1182" t="e">
        <f t="shared" si="530"/>
        <v>#DIV/0!</v>
      </c>
      <c r="K2584" s="1027">
        <f t="shared" si="533"/>
        <v>0</v>
      </c>
      <c r="L2584" s="1027">
        <f t="shared" si="534"/>
        <v>1</v>
      </c>
      <c r="M2584" s="1187" t="e">
        <f t="shared" si="531"/>
        <v>#DIV/0!</v>
      </c>
    </row>
    <row r="2585" spans="1:13" ht="15">
      <c r="A2585" s="79"/>
      <c r="C2585" s="173" t="s">
        <v>2551</v>
      </c>
      <c r="D2585" s="88" t="s">
        <v>5316</v>
      </c>
      <c r="E2585" s="1063"/>
      <c r="F2585" s="1063"/>
      <c r="G2585" s="1182" t="e">
        <f t="shared" si="529"/>
        <v>#DIV/0!</v>
      </c>
      <c r="H2585" s="1063"/>
      <c r="I2585" s="1063"/>
      <c r="J2585" s="1182" t="e">
        <f t="shared" si="530"/>
        <v>#DIV/0!</v>
      </c>
      <c r="K2585" s="1027">
        <f t="shared" ref="K2585:K2616" si="535">SUM(E2585+H2585)</f>
        <v>0</v>
      </c>
      <c r="L2585" s="1027">
        <f t="shared" ref="L2585:L2616" si="536">SUM(F2585+I2585)</f>
        <v>0</v>
      </c>
      <c r="M2585" s="1187" t="e">
        <f t="shared" si="531"/>
        <v>#DIV/0!</v>
      </c>
    </row>
    <row r="2586" spans="1:13" ht="15">
      <c r="A2586" s="79"/>
      <c r="C2586" s="173" t="s">
        <v>2769</v>
      </c>
      <c r="D2586" s="992" t="s">
        <v>4750</v>
      </c>
      <c r="E2586" s="1063"/>
      <c r="F2586" s="1063"/>
      <c r="G2586" s="1182" t="e">
        <f t="shared" si="529"/>
        <v>#DIV/0!</v>
      </c>
      <c r="H2586" s="1063">
        <v>5</v>
      </c>
      <c r="I2586" s="1063">
        <v>1</v>
      </c>
      <c r="J2586" s="1182">
        <f t="shared" si="530"/>
        <v>20</v>
      </c>
      <c r="K2586" s="1027">
        <f t="shared" si="535"/>
        <v>5</v>
      </c>
      <c r="L2586" s="1027">
        <f t="shared" si="536"/>
        <v>1</v>
      </c>
      <c r="M2586" s="1187">
        <f t="shared" si="531"/>
        <v>20</v>
      </c>
    </row>
    <row r="2587" spans="1:13" ht="15">
      <c r="A2587" s="79"/>
      <c r="C2587" s="173" t="s">
        <v>2770</v>
      </c>
      <c r="D2587" s="992" t="s">
        <v>4751</v>
      </c>
      <c r="E2587" s="1063"/>
      <c r="F2587" s="1063"/>
      <c r="G2587" s="1182" t="e">
        <f t="shared" si="529"/>
        <v>#DIV/0!</v>
      </c>
      <c r="H2587" s="1063"/>
      <c r="I2587" s="1063"/>
      <c r="J2587" s="1182" t="e">
        <f t="shared" si="530"/>
        <v>#DIV/0!</v>
      </c>
      <c r="K2587" s="1027">
        <f t="shared" si="535"/>
        <v>0</v>
      </c>
      <c r="L2587" s="1027">
        <f t="shared" si="536"/>
        <v>0</v>
      </c>
      <c r="M2587" s="1187" t="e">
        <f t="shared" si="531"/>
        <v>#DIV/0!</v>
      </c>
    </row>
    <row r="2588" spans="1:13" ht="15">
      <c r="A2588" s="79"/>
      <c r="C2588" s="173" t="s">
        <v>2736</v>
      </c>
      <c r="D2588" s="992" t="s">
        <v>4720</v>
      </c>
      <c r="E2588" s="1063"/>
      <c r="F2588" s="1063"/>
      <c r="G2588" s="1182" t="e">
        <f t="shared" si="529"/>
        <v>#DIV/0!</v>
      </c>
      <c r="H2588" s="1063"/>
      <c r="I2588" s="1063"/>
      <c r="J2588" s="1182" t="e">
        <f t="shared" si="530"/>
        <v>#DIV/0!</v>
      </c>
      <c r="K2588" s="1027">
        <f t="shared" si="535"/>
        <v>0</v>
      </c>
      <c r="L2588" s="1027">
        <f t="shared" si="536"/>
        <v>0</v>
      </c>
      <c r="M2588" s="1187" t="e">
        <f t="shared" si="531"/>
        <v>#DIV/0!</v>
      </c>
    </row>
    <row r="2589" spans="1:13" ht="15">
      <c r="A2589" s="79"/>
      <c r="C2589" s="173" t="s">
        <v>2218</v>
      </c>
      <c r="D2589" s="992" t="s">
        <v>4227</v>
      </c>
      <c r="E2589" s="1063"/>
      <c r="F2589" s="1063"/>
      <c r="G2589" s="1182" t="e">
        <f t="shared" si="529"/>
        <v>#DIV/0!</v>
      </c>
      <c r="H2589" s="1063"/>
      <c r="I2589" s="1063"/>
      <c r="J2589" s="1182" t="e">
        <f t="shared" si="530"/>
        <v>#DIV/0!</v>
      </c>
      <c r="K2589" s="1027">
        <f t="shared" si="535"/>
        <v>0</v>
      </c>
      <c r="L2589" s="1027">
        <f t="shared" si="536"/>
        <v>0</v>
      </c>
      <c r="M2589" s="1187" t="e">
        <f t="shared" si="531"/>
        <v>#DIV/0!</v>
      </c>
    </row>
    <row r="2590" spans="1:13" ht="15">
      <c r="A2590" s="79"/>
      <c r="C2590" s="173" t="s">
        <v>1783</v>
      </c>
      <c r="D2590" s="992" t="s">
        <v>3777</v>
      </c>
      <c r="E2590" s="1063"/>
      <c r="F2590" s="1063"/>
      <c r="G2590" s="1182" t="e">
        <f t="shared" si="529"/>
        <v>#DIV/0!</v>
      </c>
      <c r="H2590" s="1063"/>
      <c r="I2590" s="1063"/>
      <c r="J2590" s="1182" t="e">
        <f t="shared" si="530"/>
        <v>#DIV/0!</v>
      </c>
      <c r="K2590" s="1027">
        <f t="shared" si="535"/>
        <v>0</v>
      </c>
      <c r="L2590" s="1027">
        <f t="shared" si="536"/>
        <v>0</v>
      </c>
      <c r="M2590" s="1187" t="e">
        <f t="shared" si="531"/>
        <v>#DIV/0!</v>
      </c>
    </row>
    <row r="2591" spans="1:13" ht="15">
      <c r="A2591" s="79"/>
      <c r="C2591" s="173" t="s">
        <v>2272</v>
      </c>
      <c r="D2591" s="992" t="s">
        <v>4279</v>
      </c>
      <c r="E2591" s="1063"/>
      <c r="F2591" s="1063"/>
      <c r="G2591" s="1182" t="e">
        <f t="shared" si="529"/>
        <v>#DIV/0!</v>
      </c>
      <c r="H2591" s="1063"/>
      <c r="I2591" s="1063"/>
      <c r="J2591" s="1182" t="e">
        <f t="shared" si="530"/>
        <v>#DIV/0!</v>
      </c>
      <c r="K2591" s="1027">
        <f t="shared" si="535"/>
        <v>0</v>
      </c>
      <c r="L2591" s="1027">
        <f t="shared" si="536"/>
        <v>0</v>
      </c>
      <c r="M2591" s="1187" t="e">
        <f t="shared" si="531"/>
        <v>#DIV/0!</v>
      </c>
    </row>
    <row r="2592" spans="1:13" ht="15">
      <c r="A2592" s="79"/>
      <c r="C2592" s="173" t="s">
        <v>1828</v>
      </c>
      <c r="D2592" s="992" t="s">
        <v>3824</v>
      </c>
      <c r="E2592" s="1063"/>
      <c r="F2592" s="1063"/>
      <c r="G2592" s="1182" t="e">
        <f t="shared" si="529"/>
        <v>#DIV/0!</v>
      </c>
      <c r="H2592" s="1063"/>
      <c r="I2592" s="1063"/>
      <c r="J2592" s="1182" t="e">
        <f t="shared" si="530"/>
        <v>#DIV/0!</v>
      </c>
      <c r="K2592" s="1027">
        <f t="shared" si="535"/>
        <v>0</v>
      </c>
      <c r="L2592" s="1027">
        <f t="shared" si="536"/>
        <v>0</v>
      </c>
      <c r="M2592" s="1187" t="e">
        <f t="shared" si="531"/>
        <v>#DIV/0!</v>
      </c>
    </row>
    <row r="2593" spans="1:13" ht="15">
      <c r="A2593" s="79"/>
      <c r="C2593" s="173" t="s">
        <v>2241</v>
      </c>
      <c r="D2593" s="88" t="s">
        <v>4249</v>
      </c>
      <c r="E2593" s="1063"/>
      <c r="F2593" s="1063"/>
      <c r="G2593" s="1182" t="e">
        <f t="shared" si="529"/>
        <v>#DIV/0!</v>
      </c>
      <c r="H2593" s="1063"/>
      <c r="I2593" s="1063"/>
      <c r="J2593" s="1182" t="e">
        <f t="shared" si="530"/>
        <v>#DIV/0!</v>
      </c>
      <c r="K2593" s="1027">
        <f t="shared" si="535"/>
        <v>0</v>
      </c>
      <c r="L2593" s="1027">
        <f t="shared" si="536"/>
        <v>0</v>
      </c>
      <c r="M2593" s="1187" t="e">
        <f t="shared" si="531"/>
        <v>#DIV/0!</v>
      </c>
    </row>
    <row r="2594" spans="1:13" ht="15">
      <c r="A2594" s="79"/>
      <c r="C2594" s="173" t="s">
        <v>2771</v>
      </c>
      <c r="D2594" s="992" t="s">
        <v>4752</v>
      </c>
      <c r="E2594" s="1063"/>
      <c r="F2594" s="1063"/>
      <c r="G2594" s="1182" t="e">
        <f t="shared" si="529"/>
        <v>#DIV/0!</v>
      </c>
      <c r="H2594" s="1063"/>
      <c r="I2594" s="1063"/>
      <c r="J2594" s="1182" t="e">
        <f t="shared" si="530"/>
        <v>#DIV/0!</v>
      </c>
      <c r="K2594" s="1027">
        <f t="shared" si="535"/>
        <v>0</v>
      </c>
      <c r="L2594" s="1027">
        <f t="shared" si="536"/>
        <v>0</v>
      </c>
      <c r="M2594" s="1187" t="e">
        <f t="shared" si="531"/>
        <v>#DIV/0!</v>
      </c>
    </row>
    <row r="2595" spans="1:13" ht="15">
      <c r="A2595" s="79"/>
      <c r="C2595" s="173" t="s">
        <v>2772</v>
      </c>
      <c r="D2595" s="992" t="s">
        <v>4753</v>
      </c>
      <c r="E2595" s="1063"/>
      <c r="F2595" s="1063"/>
      <c r="G2595" s="1182" t="e">
        <f t="shared" si="529"/>
        <v>#DIV/0!</v>
      </c>
      <c r="H2595" s="1063"/>
      <c r="I2595" s="1063"/>
      <c r="J2595" s="1182" t="e">
        <f t="shared" si="530"/>
        <v>#DIV/0!</v>
      </c>
      <c r="K2595" s="1027">
        <f t="shared" si="535"/>
        <v>0</v>
      </c>
      <c r="L2595" s="1027">
        <f t="shared" si="536"/>
        <v>0</v>
      </c>
      <c r="M2595" s="1187" t="e">
        <f t="shared" si="531"/>
        <v>#DIV/0!</v>
      </c>
    </row>
    <row r="2596" spans="1:13" ht="15">
      <c r="A2596" s="79"/>
      <c r="C2596" s="173" t="s">
        <v>2773</v>
      </c>
      <c r="D2596" s="992" t="s">
        <v>4754</v>
      </c>
      <c r="E2596" s="1063"/>
      <c r="F2596" s="1063"/>
      <c r="G2596" s="1182" t="e">
        <f t="shared" si="529"/>
        <v>#DIV/0!</v>
      </c>
      <c r="H2596" s="1063"/>
      <c r="I2596" s="1063"/>
      <c r="J2596" s="1182" t="e">
        <f t="shared" si="530"/>
        <v>#DIV/0!</v>
      </c>
      <c r="K2596" s="1027">
        <f t="shared" si="535"/>
        <v>0</v>
      </c>
      <c r="L2596" s="1027">
        <f t="shared" si="536"/>
        <v>0</v>
      </c>
      <c r="M2596" s="1187" t="e">
        <f t="shared" si="531"/>
        <v>#DIV/0!</v>
      </c>
    </row>
    <row r="2597" spans="1:13" ht="15">
      <c r="A2597" s="79"/>
      <c r="C2597" s="173" t="s">
        <v>2774</v>
      </c>
      <c r="D2597" s="992" t="s">
        <v>4755</v>
      </c>
      <c r="E2597" s="1063"/>
      <c r="F2597" s="1063"/>
      <c r="G2597" s="1182" t="e">
        <f t="shared" si="529"/>
        <v>#DIV/0!</v>
      </c>
      <c r="H2597" s="1063"/>
      <c r="I2597" s="1063">
        <v>2</v>
      </c>
      <c r="J2597" s="1182" t="e">
        <f t="shared" si="530"/>
        <v>#DIV/0!</v>
      </c>
      <c r="K2597" s="1027">
        <f t="shared" si="535"/>
        <v>0</v>
      </c>
      <c r="L2597" s="1027">
        <f t="shared" si="536"/>
        <v>2</v>
      </c>
      <c r="M2597" s="1187" t="e">
        <f t="shared" si="531"/>
        <v>#DIV/0!</v>
      </c>
    </row>
    <row r="2598" spans="1:13" ht="15">
      <c r="A2598" s="79"/>
      <c r="C2598" s="173" t="s">
        <v>2775</v>
      </c>
      <c r="D2598" s="992" t="s">
        <v>4756</v>
      </c>
      <c r="E2598" s="1063"/>
      <c r="F2598" s="1063"/>
      <c r="G2598" s="1182" t="e">
        <f t="shared" si="529"/>
        <v>#DIV/0!</v>
      </c>
      <c r="H2598" s="1063"/>
      <c r="I2598" s="1063"/>
      <c r="J2598" s="1182" t="e">
        <f t="shared" si="530"/>
        <v>#DIV/0!</v>
      </c>
      <c r="K2598" s="1027">
        <f t="shared" si="535"/>
        <v>0</v>
      </c>
      <c r="L2598" s="1027">
        <f t="shared" si="536"/>
        <v>0</v>
      </c>
      <c r="M2598" s="1187" t="e">
        <f t="shared" si="531"/>
        <v>#DIV/0!</v>
      </c>
    </row>
    <row r="2599" spans="1:13" ht="15">
      <c r="A2599" s="79"/>
      <c r="C2599" s="173" t="s">
        <v>2776</v>
      </c>
      <c r="D2599" s="992" t="s">
        <v>4757</v>
      </c>
      <c r="E2599" s="1063"/>
      <c r="F2599" s="1063"/>
      <c r="G2599" s="1182" t="e">
        <f t="shared" si="529"/>
        <v>#DIV/0!</v>
      </c>
      <c r="H2599" s="1063"/>
      <c r="I2599" s="1063"/>
      <c r="J2599" s="1182" t="e">
        <f t="shared" si="530"/>
        <v>#DIV/0!</v>
      </c>
      <c r="K2599" s="1027">
        <f t="shared" si="535"/>
        <v>0</v>
      </c>
      <c r="L2599" s="1027">
        <f t="shared" si="536"/>
        <v>0</v>
      </c>
      <c r="M2599" s="1187" t="e">
        <f t="shared" si="531"/>
        <v>#DIV/0!</v>
      </c>
    </row>
    <row r="2600" spans="1:13" ht="15">
      <c r="A2600" s="79"/>
      <c r="C2600" s="173" t="s">
        <v>2777</v>
      </c>
      <c r="D2600" s="992" t="s">
        <v>4758</v>
      </c>
      <c r="E2600" s="1063"/>
      <c r="F2600" s="1063"/>
      <c r="G2600" s="1182" t="e">
        <f t="shared" si="529"/>
        <v>#DIV/0!</v>
      </c>
      <c r="H2600" s="1063"/>
      <c r="I2600" s="1063"/>
      <c r="J2600" s="1182" t="e">
        <f t="shared" si="530"/>
        <v>#DIV/0!</v>
      </c>
      <c r="K2600" s="1027">
        <f t="shared" si="535"/>
        <v>0</v>
      </c>
      <c r="L2600" s="1027">
        <f t="shared" si="536"/>
        <v>0</v>
      </c>
      <c r="M2600" s="1187" t="e">
        <f t="shared" si="531"/>
        <v>#DIV/0!</v>
      </c>
    </row>
    <row r="2601" spans="1:13" ht="15">
      <c r="A2601" s="79"/>
      <c r="C2601" s="173" t="s">
        <v>1782</v>
      </c>
      <c r="D2601" s="992" t="s">
        <v>3776</v>
      </c>
      <c r="E2601" s="1063"/>
      <c r="F2601" s="1063"/>
      <c r="G2601" s="1182" t="e">
        <f t="shared" si="529"/>
        <v>#DIV/0!</v>
      </c>
      <c r="H2601" s="1063"/>
      <c r="I2601" s="1063">
        <v>1</v>
      </c>
      <c r="J2601" s="1182" t="e">
        <f t="shared" si="530"/>
        <v>#DIV/0!</v>
      </c>
      <c r="K2601" s="1027">
        <f t="shared" si="535"/>
        <v>0</v>
      </c>
      <c r="L2601" s="1027">
        <f t="shared" si="536"/>
        <v>1</v>
      </c>
      <c r="M2601" s="1187" t="e">
        <f t="shared" si="531"/>
        <v>#DIV/0!</v>
      </c>
    </row>
    <row r="2602" spans="1:13" ht="15">
      <c r="A2602" s="79"/>
      <c r="C2602" s="173" t="s">
        <v>1844</v>
      </c>
      <c r="D2602" s="992" t="s">
        <v>3840</v>
      </c>
      <c r="E2602" s="1063"/>
      <c r="F2602" s="1063"/>
      <c r="G2602" s="1182" t="e">
        <f t="shared" si="529"/>
        <v>#DIV/0!</v>
      </c>
      <c r="H2602" s="1063">
        <v>1</v>
      </c>
      <c r="I2602" s="1063">
        <v>1</v>
      </c>
      <c r="J2602" s="1182">
        <f t="shared" si="530"/>
        <v>100</v>
      </c>
      <c r="K2602" s="1027">
        <f t="shared" si="535"/>
        <v>1</v>
      </c>
      <c r="L2602" s="1027">
        <f t="shared" si="536"/>
        <v>1</v>
      </c>
      <c r="M2602" s="1187">
        <f t="shared" si="531"/>
        <v>100</v>
      </c>
    </row>
    <row r="2603" spans="1:13" ht="15">
      <c r="A2603" s="79"/>
      <c r="C2603" s="173" t="s">
        <v>2778</v>
      </c>
      <c r="D2603" s="992" t="s">
        <v>4759</v>
      </c>
      <c r="E2603" s="1063"/>
      <c r="F2603" s="1063"/>
      <c r="G2603" s="1182" t="e">
        <f t="shared" si="529"/>
        <v>#DIV/0!</v>
      </c>
      <c r="H2603" s="1063">
        <v>1</v>
      </c>
      <c r="I2603" s="1063"/>
      <c r="J2603" s="1182">
        <f t="shared" si="530"/>
        <v>0</v>
      </c>
      <c r="K2603" s="1027">
        <f t="shared" si="535"/>
        <v>1</v>
      </c>
      <c r="L2603" s="1027">
        <f t="shared" si="536"/>
        <v>0</v>
      </c>
      <c r="M2603" s="1187">
        <f t="shared" si="531"/>
        <v>0</v>
      </c>
    </row>
    <row r="2604" spans="1:13" ht="15">
      <c r="A2604" s="79"/>
      <c r="C2604" s="173" t="s">
        <v>2232</v>
      </c>
      <c r="D2604" s="88" t="s">
        <v>4240</v>
      </c>
      <c r="E2604" s="1063"/>
      <c r="F2604" s="1063"/>
      <c r="G2604" s="1182" t="e">
        <f t="shared" si="529"/>
        <v>#DIV/0!</v>
      </c>
      <c r="H2604" s="1063"/>
      <c r="I2604" s="1063"/>
      <c r="J2604" s="1182" t="e">
        <f t="shared" si="530"/>
        <v>#DIV/0!</v>
      </c>
      <c r="K2604" s="1027">
        <f t="shared" si="535"/>
        <v>0</v>
      </c>
      <c r="L2604" s="1027">
        <f t="shared" si="536"/>
        <v>0</v>
      </c>
      <c r="M2604" s="1187" t="e">
        <f t="shared" si="531"/>
        <v>#DIV/0!</v>
      </c>
    </row>
    <row r="2605" spans="1:13" ht="15">
      <c r="A2605" s="79"/>
      <c r="C2605" s="173" t="s">
        <v>2779</v>
      </c>
      <c r="D2605" s="992" t="s">
        <v>4760</v>
      </c>
      <c r="E2605" s="1063"/>
      <c r="F2605" s="1063"/>
      <c r="G2605" s="1182" t="e">
        <f t="shared" si="529"/>
        <v>#DIV/0!</v>
      </c>
      <c r="H2605" s="1063"/>
      <c r="I2605" s="1063"/>
      <c r="J2605" s="1182" t="e">
        <f t="shared" si="530"/>
        <v>#DIV/0!</v>
      </c>
      <c r="K2605" s="1027">
        <f t="shared" si="535"/>
        <v>0</v>
      </c>
      <c r="L2605" s="1027">
        <f t="shared" si="536"/>
        <v>0</v>
      </c>
      <c r="M2605" s="1187" t="e">
        <f t="shared" si="531"/>
        <v>#DIV/0!</v>
      </c>
    </row>
    <row r="2606" spans="1:13" ht="15">
      <c r="A2606" s="79"/>
      <c r="C2606" s="173" t="s">
        <v>2780</v>
      </c>
      <c r="D2606" s="992" t="s">
        <v>4761</v>
      </c>
      <c r="E2606" s="1063"/>
      <c r="F2606" s="1063"/>
      <c r="G2606" s="1182" t="e">
        <f t="shared" si="529"/>
        <v>#DIV/0!</v>
      </c>
      <c r="H2606" s="1063"/>
      <c r="I2606" s="1063"/>
      <c r="J2606" s="1182" t="e">
        <f t="shared" si="530"/>
        <v>#DIV/0!</v>
      </c>
      <c r="K2606" s="1027">
        <f t="shared" si="535"/>
        <v>0</v>
      </c>
      <c r="L2606" s="1027">
        <f t="shared" si="536"/>
        <v>0</v>
      </c>
      <c r="M2606" s="1187" t="e">
        <f t="shared" si="531"/>
        <v>#DIV/0!</v>
      </c>
    </row>
    <row r="2607" spans="1:13" ht="15">
      <c r="A2607" s="79"/>
      <c r="C2607" s="173" t="s">
        <v>2339</v>
      </c>
      <c r="D2607" s="992" t="s">
        <v>4342</v>
      </c>
      <c r="E2607" s="1063"/>
      <c r="F2607" s="1063"/>
      <c r="G2607" s="1182" t="e">
        <f t="shared" si="529"/>
        <v>#DIV/0!</v>
      </c>
      <c r="H2607" s="1063"/>
      <c r="I2607" s="1063"/>
      <c r="J2607" s="1182" t="e">
        <f t="shared" si="530"/>
        <v>#DIV/0!</v>
      </c>
      <c r="K2607" s="1027">
        <f t="shared" si="535"/>
        <v>0</v>
      </c>
      <c r="L2607" s="1027">
        <f t="shared" si="536"/>
        <v>0</v>
      </c>
      <c r="M2607" s="1187" t="e">
        <f t="shared" si="531"/>
        <v>#DIV/0!</v>
      </c>
    </row>
    <row r="2608" spans="1:13" ht="15">
      <c r="A2608" s="79"/>
      <c r="C2608" s="173" t="s">
        <v>2781</v>
      </c>
      <c r="D2608" s="992" t="s">
        <v>4762</v>
      </c>
      <c r="E2608" s="1063"/>
      <c r="F2608" s="1063"/>
      <c r="G2608" s="1182" t="e">
        <f t="shared" si="529"/>
        <v>#DIV/0!</v>
      </c>
      <c r="H2608" s="1063"/>
      <c r="I2608" s="1063"/>
      <c r="J2608" s="1182" t="e">
        <f t="shared" si="530"/>
        <v>#DIV/0!</v>
      </c>
      <c r="K2608" s="1027">
        <f t="shared" si="535"/>
        <v>0</v>
      </c>
      <c r="L2608" s="1027">
        <f t="shared" si="536"/>
        <v>0</v>
      </c>
      <c r="M2608" s="1187" t="e">
        <f t="shared" si="531"/>
        <v>#DIV/0!</v>
      </c>
    </row>
    <row r="2609" spans="1:13" ht="15">
      <c r="A2609" s="79"/>
      <c r="C2609" s="173" t="s">
        <v>2782</v>
      </c>
      <c r="D2609" s="992" t="s">
        <v>5317</v>
      </c>
      <c r="E2609" s="1063"/>
      <c r="F2609" s="1063"/>
      <c r="G2609" s="1182" t="e">
        <f t="shared" si="529"/>
        <v>#DIV/0!</v>
      </c>
      <c r="H2609" s="1063"/>
      <c r="I2609" s="1063"/>
      <c r="J2609" s="1182" t="e">
        <f t="shared" si="530"/>
        <v>#DIV/0!</v>
      </c>
      <c r="K2609" s="1027">
        <f t="shared" si="535"/>
        <v>0</v>
      </c>
      <c r="L2609" s="1027">
        <f t="shared" si="536"/>
        <v>0</v>
      </c>
      <c r="M2609" s="1187" t="e">
        <f t="shared" si="531"/>
        <v>#DIV/0!</v>
      </c>
    </row>
    <row r="2610" spans="1:13" ht="26.25">
      <c r="A2610" s="79"/>
      <c r="C2610" s="173" t="s">
        <v>1842</v>
      </c>
      <c r="D2610" s="948" t="s">
        <v>3838</v>
      </c>
      <c r="E2610" s="1063"/>
      <c r="F2610" s="1063"/>
      <c r="G2610" s="1182" t="e">
        <f t="shared" si="529"/>
        <v>#DIV/0!</v>
      </c>
      <c r="H2610" s="1063">
        <v>1</v>
      </c>
      <c r="I2610" s="1063"/>
      <c r="J2610" s="1182">
        <f t="shared" si="530"/>
        <v>0</v>
      </c>
      <c r="K2610" s="1027">
        <f t="shared" si="535"/>
        <v>1</v>
      </c>
      <c r="L2610" s="1027">
        <f t="shared" si="536"/>
        <v>0</v>
      </c>
      <c r="M2610" s="1187">
        <f t="shared" si="531"/>
        <v>0</v>
      </c>
    </row>
    <row r="2611" spans="1:13" ht="15">
      <c r="A2611" s="79"/>
      <c r="C2611" s="173" t="s">
        <v>1833</v>
      </c>
      <c r="D2611" s="943" t="s">
        <v>3829</v>
      </c>
      <c r="E2611" s="1063"/>
      <c r="F2611" s="1063"/>
      <c r="G2611" s="1182" t="e">
        <f t="shared" si="529"/>
        <v>#DIV/0!</v>
      </c>
      <c r="H2611" s="1063"/>
      <c r="I2611" s="1063"/>
      <c r="J2611" s="1182" t="e">
        <f t="shared" si="530"/>
        <v>#DIV/0!</v>
      </c>
      <c r="K2611" s="1027">
        <f t="shared" si="535"/>
        <v>0</v>
      </c>
      <c r="L2611" s="1027">
        <f t="shared" si="536"/>
        <v>0</v>
      </c>
      <c r="M2611" s="1187" t="e">
        <f t="shared" si="531"/>
        <v>#DIV/0!</v>
      </c>
    </row>
    <row r="2612" spans="1:13" ht="15">
      <c r="A2612" s="79"/>
      <c r="C2612" s="173" t="s">
        <v>2783</v>
      </c>
      <c r="D2612" s="992" t="s">
        <v>4763</v>
      </c>
      <c r="E2612" s="1063"/>
      <c r="F2612" s="1063"/>
      <c r="G2612" s="1182" t="e">
        <f t="shared" si="529"/>
        <v>#DIV/0!</v>
      </c>
      <c r="H2612" s="1063"/>
      <c r="I2612" s="1063"/>
      <c r="J2612" s="1182" t="e">
        <f t="shared" si="530"/>
        <v>#DIV/0!</v>
      </c>
      <c r="K2612" s="1027">
        <f t="shared" si="535"/>
        <v>0</v>
      </c>
      <c r="L2612" s="1027">
        <f t="shared" si="536"/>
        <v>0</v>
      </c>
      <c r="M2612" s="1187" t="e">
        <f t="shared" si="531"/>
        <v>#DIV/0!</v>
      </c>
    </row>
    <row r="2613" spans="1:13" ht="15">
      <c r="A2613" s="79"/>
      <c r="C2613" s="173" t="s">
        <v>1801</v>
      </c>
      <c r="D2613" s="992" t="s">
        <v>3797</v>
      </c>
      <c r="E2613" s="1063"/>
      <c r="F2613" s="1063"/>
      <c r="G2613" s="1182" t="e">
        <f t="shared" si="529"/>
        <v>#DIV/0!</v>
      </c>
      <c r="H2613" s="1063"/>
      <c r="I2613" s="1063"/>
      <c r="J2613" s="1182" t="e">
        <f t="shared" si="530"/>
        <v>#DIV/0!</v>
      </c>
      <c r="K2613" s="1027">
        <f t="shared" si="535"/>
        <v>0</v>
      </c>
      <c r="L2613" s="1027">
        <f t="shared" si="536"/>
        <v>0</v>
      </c>
      <c r="M2613" s="1187" t="e">
        <f t="shared" si="531"/>
        <v>#DIV/0!</v>
      </c>
    </row>
    <row r="2614" spans="1:13" ht="15">
      <c r="A2614" s="79"/>
      <c r="C2614" s="173" t="s">
        <v>2784</v>
      </c>
      <c r="D2614" s="992" t="s">
        <v>4764</v>
      </c>
      <c r="E2614" s="1063"/>
      <c r="F2614" s="1063"/>
      <c r="G2614" s="1182" t="e">
        <f t="shared" ref="G2614:G2686" si="537">SUM(F2614/E2614*100)</f>
        <v>#DIV/0!</v>
      </c>
      <c r="H2614" s="1063"/>
      <c r="I2614" s="1063"/>
      <c r="J2614" s="1182" t="e">
        <f t="shared" ref="J2614:J2686" si="538">SUM(I2614/H2614*100)</f>
        <v>#DIV/0!</v>
      </c>
      <c r="K2614" s="1027">
        <f t="shared" si="535"/>
        <v>0</v>
      </c>
      <c r="L2614" s="1027">
        <f t="shared" si="536"/>
        <v>0</v>
      </c>
      <c r="M2614" s="1187" t="e">
        <f t="shared" ref="M2614:M2686" si="539">SUM(L2614/K2614*100)</f>
        <v>#DIV/0!</v>
      </c>
    </row>
    <row r="2615" spans="1:13" ht="15">
      <c r="A2615" s="79"/>
      <c r="C2615" s="173" t="s">
        <v>2785</v>
      </c>
      <c r="D2615" s="992" t="s">
        <v>4765</v>
      </c>
      <c r="E2615" s="1063"/>
      <c r="F2615" s="1063"/>
      <c r="G2615" s="1182" t="e">
        <f t="shared" si="537"/>
        <v>#DIV/0!</v>
      </c>
      <c r="H2615" s="1063"/>
      <c r="I2615" s="1063"/>
      <c r="J2615" s="1182" t="e">
        <f t="shared" si="538"/>
        <v>#DIV/0!</v>
      </c>
      <c r="K2615" s="1027">
        <f t="shared" si="535"/>
        <v>0</v>
      </c>
      <c r="L2615" s="1027">
        <f t="shared" si="536"/>
        <v>0</v>
      </c>
      <c r="M2615" s="1187" t="e">
        <f t="shared" si="539"/>
        <v>#DIV/0!</v>
      </c>
    </row>
    <row r="2616" spans="1:13" ht="15">
      <c r="A2616" s="79"/>
      <c r="C2616" s="173" t="s">
        <v>2786</v>
      </c>
      <c r="D2616" s="992" t="s">
        <v>4766</v>
      </c>
      <c r="E2616" s="1063"/>
      <c r="F2616" s="1063"/>
      <c r="G2616" s="1182" t="e">
        <f t="shared" si="537"/>
        <v>#DIV/0!</v>
      </c>
      <c r="H2616" s="1063"/>
      <c r="I2616" s="1063"/>
      <c r="J2616" s="1182" t="e">
        <f t="shared" si="538"/>
        <v>#DIV/0!</v>
      </c>
      <c r="K2616" s="1027">
        <f t="shared" si="535"/>
        <v>0</v>
      </c>
      <c r="L2616" s="1027">
        <f t="shared" si="536"/>
        <v>0</v>
      </c>
      <c r="M2616" s="1187" t="e">
        <f t="shared" si="539"/>
        <v>#DIV/0!</v>
      </c>
    </row>
    <row r="2617" spans="1:13" ht="15">
      <c r="A2617" s="79"/>
      <c r="C2617" s="173" t="s">
        <v>2787</v>
      </c>
      <c r="D2617" s="992" t="s">
        <v>4767</v>
      </c>
      <c r="E2617" s="1063"/>
      <c r="F2617" s="1063"/>
      <c r="G2617" s="1182" t="e">
        <f t="shared" si="537"/>
        <v>#DIV/0!</v>
      </c>
      <c r="H2617" s="1063"/>
      <c r="I2617" s="1063"/>
      <c r="J2617" s="1182" t="e">
        <f t="shared" si="538"/>
        <v>#DIV/0!</v>
      </c>
      <c r="K2617" s="1027">
        <f t="shared" ref="K2617:K2636" si="540">SUM(E2617+H2617)</f>
        <v>0</v>
      </c>
      <c r="L2617" s="1027">
        <f t="shared" ref="L2617:L2636" si="541">SUM(F2617+I2617)</f>
        <v>0</v>
      </c>
      <c r="M2617" s="1187" t="e">
        <f t="shared" si="539"/>
        <v>#DIV/0!</v>
      </c>
    </row>
    <row r="2618" spans="1:13" ht="15">
      <c r="A2618" s="79"/>
      <c r="C2618" s="173" t="s">
        <v>1827</v>
      </c>
      <c r="D2618" s="943" t="s">
        <v>3823</v>
      </c>
      <c r="E2618" s="1063"/>
      <c r="F2618" s="1063"/>
      <c r="G2618" s="1182" t="e">
        <f t="shared" si="537"/>
        <v>#DIV/0!</v>
      </c>
      <c r="H2618" s="1063">
        <v>1</v>
      </c>
      <c r="I2618" s="1063"/>
      <c r="J2618" s="1182">
        <f t="shared" si="538"/>
        <v>0</v>
      </c>
      <c r="K2618" s="1027">
        <f t="shared" si="540"/>
        <v>1</v>
      </c>
      <c r="L2618" s="1027">
        <f t="shared" si="541"/>
        <v>0</v>
      </c>
      <c r="M2618" s="1187">
        <f t="shared" si="539"/>
        <v>0</v>
      </c>
    </row>
    <row r="2619" spans="1:13" ht="15">
      <c r="A2619" s="79"/>
      <c r="C2619" s="173" t="s">
        <v>2221</v>
      </c>
      <c r="D2619" s="992" t="s">
        <v>4229</v>
      </c>
      <c r="E2619" s="1063"/>
      <c r="F2619" s="1063"/>
      <c r="G2619" s="1182" t="e">
        <f t="shared" si="537"/>
        <v>#DIV/0!</v>
      </c>
      <c r="H2619" s="1063"/>
      <c r="I2619" s="1063"/>
      <c r="J2619" s="1182" t="e">
        <f t="shared" si="538"/>
        <v>#DIV/0!</v>
      </c>
      <c r="K2619" s="1027">
        <f t="shared" si="540"/>
        <v>0</v>
      </c>
      <c r="L2619" s="1027">
        <f t="shared" si="541"/>
        <v>0</v>
      </c>
      <c r="M2619" s="1187" t="e">
        <f t="shared" si="539"/>
        <v>#DIV/0!</v>
      </c>
    </row>
    <row r="2620" spans="1:13" ht="15">
      <c r="A2620" s="79"/>
      <c r="C2620" s="173" t="s">
        <v>2788</v>
      </c>
      <c r="D2620" s="992" t="s">
        <v>4768</v>
      </c>
      <c r="E2620" s="1063"/>
      <c r="F2620" s="1063"/>
      <c r="G2620" s="1182" t="e">
        <f t="shared" si="537"/>
        <v>#DIV/0!</v>
      </c>
      <c r="H2620" s="1063">
        <v>1</v>
      </c>
      <c r="I2620" s="1063"/>
      <c r="J2620" s="1182">
        <f t="shared" si="538"/>
        <v>0</v>
      </c>
      <c r="K2620" s="1027">
        <f t="shared" si="540"/>
        <v>1</v>
      </c>
      <c r="L2620" s="1027">
        <f t="shared" si="541"/>
        <v>0</v>
      </c>
      <c r="M2620" s="1187">
        <f t="shared" si="539"/>
        <v>0</v>
      </c>
    </row>
    <row r="2621" spans="1:13" ht="15">
      <c r="A2621" s="79"/>
      <c r="C2621" s="173" t="s">
        <v>2335</v>
      </c>
      <c r="D2621" s="992" t="s">
        <v>4338</v>
      </c>
      <c r="E2621" s="1063"/>
      <c r="F2621" s="1063"/>
      <c r="G2621" s="1182" t="e">
        <f t="shared" si="537"/>
        <v>#DIV/0!</v>
      </c>
      <c r="H2621" s="1063">
        <v>2</v>
      </c>
      <c r="I2621" s="1063"/>
      <c r="J2621" s="1182">
        <f t="shared" si="538"/>
        <v>0</v>
      </c>
      <c r="K2621" s="1027">
        <f t="shared" si="540"/>
        <v>2</v>
      </c>
      <c r="L2621" s="1027">
        <f t="shared" si="541"/>
        <v>0</v>
      </c>
      <c r="M2621" s="1187">
        <f t="shared" si="539"/>
        <v>0</v>
      </c>
    </row>
    <row r="2622" spans="1:13" ht="15">
      <c r="A2622" s="79"/>
      <c r="C2622" s="173" t="s">
        <v>2337</v>
      </c>
      <c r="D2622" s="992" t="s">
        <v>4340</v>
      </c>
      <c r="E2622" s="1063"/>
      <c r="F2622" s="1063"/>
      <c r="G2622" s="1182" t="e">
        <f t="shared" si="537"/>
        <v>#DIV/0!</v>
      </c>
      <c r="H2622" s="1063">
        <v>1</v>
      </c>
      <c r="I2622" s="1063"/>
      <c r="J2622" s="1182">
        <f t="shared" si="538"/>
        <v>0</v>
      </c>
      <c r="K2622" s="1027">
        <f t="shared" si="540"/>
        <v>1</v>
      </c>
      <c r="L2622" s="1027">
        <f t="shared" si="541"/>
        <v>0</v>
      </c>
      <c r="M2622" s="1187">
        <f t="shared" si="539"/>
        <v>0</v>
      </c>
    </row>
    <row r="2623" spans="1:13" ht="15">
      <c r="A2623" s="79"/>
      <c r="C2623" s="173" t="s">
        <v>2338</v>
      </c>
      <c r="D2623" s="88" t="s">
        <v>4341</v>
      </c>
      <c r="E2623" s="1063"/>
      <c r="F2623" s="1063"/>
      <c r="G2623" s="1182" t="e">
        <f t="shared" si="537"/>
        <v>#DIV/0!</v>
      </c>
      <c r="H2623" s="1063">
        <v>1</v>
      </c>
      <c r="I2623" s="1063"/>
      <c r="J2623" s="1182">
        <f t="shared" si="538"/>
        <v>0</v>
      </c>
      <c r="K2623" s="1027">
        <f t="shared" si="540"/>
        <v>1</v>
      </c>
      <c r="L2623" s="1027">
        <f t="shared" si="541"/>
        <v>0</v>
      </c>
      <c r="M2623" s="1187">
        <f t="shared" si="539"/>
        <v>0</v>
      </c>
    </row>
    <row r="2624" spans="1:13" ht="15">
      <c r="A2624" s="79"/>
      <c r="C2624" s="173" t="s">
        <v>2789</v>
      </c>
      <c r="D2624" s="992" t="s">
        <v>4769</v>
      </c>
      <c r="E2624" s="1063"/>
      <c r="F2624" s="1063"/>
      <c r="G2624" s="1182" t="e">
        <f t="shared" si="537"/>
        <v>#DIV/0!</v>
      </c>
      <c r="H2624" s="1063">
        <v>1</v>
      </c>
      <c r="I2624" s="1063"/>
      <c r="J2624" s="1182">
        <f t="shared" si="538"/>
        <v>0</v>
      </c>
      <c r="K2624" s="1027">
        <f t="shared" si="540"/>
        <v>1</v>
      </c>
      <c r="L2624" s="1027">
        <f t="shared" si="541"/>
        <v>0</v>
      </c>
      <c r="M2624" s="1187">
        <f t="shared" si="539"/>
        <v>0</v>
      </c>
    </row>
    <row r="2625" spans="1:13" ht="15">
      <c r="A2625" s="79"/>
      <c r="C2625" s="173" t="s">
        <v>2288</v>
      </c>
      <c r="D2625" s="88" t="s">
        <v>4293</v>
      </c>
      <c r="E2625" s="1063"/>
      <c r="F2625" s="1063"/>
      <c r="G2625" s="1182" t="e">
        <f t="shared" si="537"/>
        <v>#DIV/0!</v>
      </c>
      <c r="H2625" s="1063">
        <v>1</v>
      </c>
      <c r="I2625" s="1063">
        <v>1</v>
      </c>
      <c r="J2625" s="1182">
        <f t="shared" si="538"/>
        <v>100</v>
      </c>
      <c r="K2625" s="1027">
        <f t="shared" si="540"/>
        <v>1</v>
      </c>
      <c r="L2625" s="1027">
        <f t="shared" si="541"/>
        <v>1</v>
      </c>
      <c r="M2625" s="1187">
        <f t="shared" si="539"/>
        <v>100</v>
      </c>
    </row>
    <row r="2626" spans="1:13" ht="15">
      <c r="A2626" s="79"/>
      <c r="C2626" s="173" t="s">
        <v>2790</v>
      </c>
      <c r="D2626" s="992" t="s">
        <v>4770</v>
      </c>
      <c r="E2626" s="1063"/>
      <c r="F2626" s="1063"/>
      <c r="G2626" s="1182" t="e">
        <f t="shared" si="537"/>
        <v>#DIV/0!</v>
      </c>
      <c r="H2626" s="1063">
        <v>1</v>
      </c>
      <c r="I2626" s="1063"/>
      <c r="J2626" s="1182">
        <f t="shared" si="538"/>
        <v>0</v>
      </c>
      <c r="K2626" s="1027">
        <f t="shared" si="540"/>
        <v>1</v>
      </c>
      <c r="L2626" s="1027">
        <f t="shared" si="541"/>
        <v>0</v>
      </c>
      <c r="M2626" s="1187">
        <f t="shared" si="539"/>
        <v>0</v>
      </c>
    </row>
    <row r="2627" spans="1:13" ht="15">
      <c r="A2627" s="79"/>
      <c r="C2627" s="173" t="s">
        <v>2791</v>
      </c>
      <c r="D2627" s="992" t="s">
        <v>4771</v>
      </c>
      <c r="E2627" s="1063"/>
      <c r="F2627" s="1063"/>
      <c r="G2627" s="1182" t="e">
        <f t="shared" ref="G2627:G2635" si="542">SUM(F2627/E2627*100)</f>
        <v>#DIV/0!</v>
      </c>
      <c r="H2627" s="1063">
        <v>1</v>
      </c>
      <c r="I2627" s="1063"/>
      <c r="J2627" s="1182">
        <f t="shared" ref="J2627:J2635" si="543">SUM(I2627/H2627*100)</f>
        <v>0</v>
      </c>
      <c r="K2627" s="1027">
        <f t="shared" si="540"/>
        <v>1</v>
      </c>
      <c r="L2627" s="1027">
        <f t="shared" si="541"/>
        <v>0</v>
      </c>
      <c r="M2627" s="1187">
        <f t="shared" ref="M2627:M2635" si="544">SUM(L2627/K2627*100)</f>
        <v>0</v>
      </c>
    </row>
    <row r="2628" spans="1:13" ht="15">
      <c r="A2628" s="79"/>
      <c r="C2628" s="173" t="s">
        <v>5311</v>
      </c>
      <c r="D2628" s="992" t="s">
        <v>5312</v>
      </c>
      <c r="E2628" s="1063"/>
      <c r="F2628" s="1063"/>
      <c r="G2628" s="1182" t="e">
        <f t="shared" ref="G2628:G2633" si="545">SUM(F2628/E2628*100)</f>
        <v>#DIV/0!</v>
      </c>
      <c r="H2628" s="1063"/>
      <c r="I2628" s="1063">
        <v>1</v>
      </c>
      <c r="J2628" s="1182" t="e">
        <f t="shared" ref="J2628:J2633" si="546">SUM(I2628/H2628*100)</f>
        <v>#DIV/0!</v>
      </c>
      <c r="K2628" s="1027">
        <f t="shared" si="540"/>
        <v>0</v>
      </c>
      <c r="L2628" s="1027">
        <f t="shared" si="541"/>
        <v>1</v>
      </c>
      <c r="M2628" s="1187" t="e">
        <f t="shared" ref="M2628:M2633" si="547">SUM(L2628/K2628*100)</f>
        <v>#DIV/0!</v>
      </c>
    </row>
    <row r="2629" spans="1:13" ht="15">
      <c r="A2629" s="79"/>
      <c r="C2629" s="979" t="s">
        <v>2802</v>
      </c>
      <c r="D2629" s="933" t="s">
        <v>5313</v>
      </c>
      <c r="E2629" s="1063"/>
      <c r="F2629" s="1063"/>
      <c r="G2629" s="1182" t="e">
        <f t="shared" si="545"/>
        <v>#DIV/0!</v>
      </c>
      <c r="H2629" s="1063"/>
      <c r="I2629" s="1063">
        <v>3</v>
      </c>
      <c r="J2629" s="1182" t="e">
        <f t="shared" si="546"/>
        <v>#DIV/0!</v>
      </c>
      <c r="K2629" s="1027">
        <f t="shared" si="540"/>
        <v>0</v>
      </c>
      <c r="L2629" s="1027">
        <f t="shared" si="541"/>
        <v>3</v>
      </c>
      <c r="M2629" s="1187" t="e">
        <f t="shared" si="547"/>
        <v>#DIV/0!</v>
      </c>
    </row>
    <row r="2630" spans="1:13" ht="15">
      <c r="A2630" s="79"/>
      <c r="C2630" s="173" t="s">
        <v>5373</v>
      </c>
      <c r="D2630" s="992" t="s">
        <v>5374</v>
      </c>
      <c r="E2630" s="1063"/>
      <c r="F2630" s="1063"/>
      <c r="G2630" s="1182" t="e">
        <f t="shared" si="545"/>
        <v>#DIV/0!</v>
      </c>
      <c r="H2630" s="1063"/>
      <c r="I2630" s="1063">
        <v>1</v>
      </c>
      <c r="J2630" s="1182" t="e">
        <f t="shared" si="546"/>
        <v>#DIV/0!</v>
      </c>
      <c r="K2630" s="1027">
        <f t="shared" si="540"/>
        <v>0</v>
      </c>
      <c r="L2630" s="1027">
        <f t="shared" si="541"/>
        <v>1</v>
      </c>
      <c r="M2630" s="1187" t="e">
        <f t="shared" si="547"/>
        <v>#DIV/0!</v>
      </c>
    </row>
    <row r="2631" spans="1:13" ht="15">
      <c r="A2631" s="79"/>
      <c r="C2631" s="979" t="s">
        <v>5468</v>
      </c>
      <c r="D2631" s="933" t="s">
        <v>5469</v>
      </c>
      <c r="E2631" s="1063"/>
      <c r="F2631" s="1063"/>
      <c r="G2631" s="1182" t="e">
        <f t="shared" si="545"/>
        <v>#DIV/0!</v>
      </c>
      <c r="H2631" s="1063"/>
      <c r="I2631" s="1063">
        <v>2</v>
      </c>
      <c r="J2631" s="1182" t="e">
        <f t="shared" si="546"/>
        <v>#DIV/0!</v>
      </c>
      <c r="K2631" s="1027">
        <f t="shared" si="540"/>
        <v>0</v>
      </c>
      <c r="L2631" s="1027">
        <f t="shared" si="541"/>
        <v>2</v>
      </c>
      <c r="M2631" s="1187" t="e">
        <f t="shared" si="547"/>
        <v>#DIV/0!</v>
      </c>
    </row>
    <row r="2632" spans="1:13" ht="15">
      <c r="A2632" s="79"/>
      <c r="C2632" s="173" t="s">
        <v>2277</v>
      </c>
      <c r="D2632" s="992" t="s">
        <v>5470</v>
      </c>
      <c r="E2632" s="1063"/>
      <c r="F2632" s="1063"/>
      <c r="G2632" s="1182" t="e">
        <f t="shared" si="545"/>
        <v>#DIV/0!</v>
      </c>
      <c r="H2632" s="1063"/>
      <c r="I2632" s="1063">
        <v>1</v>
      </c>
      <c r="J2632" s="1182" t="e">
        <f t="shared" si="546"/>
        <v>#DIV/0!</v>
      </c>
      <c r="K2632" s="1027">
        <f t="shared" si="540"/>
        <v>0</v>
      </c>
      <c r="L2632" s="1027">
        <f t="shared" si="541"/>
        <v>1</v>
      </c>
      <c r="M2632" s="1187" t="e">
        <f t="shared" si="547"/>
        <v>#DIV/0!</v>
      </c>
    </row>
    <row r="2633" spans="1:13" ht="15">
      <c r="A2633" s="79"/>
      <c r="C2633" s="979"/>
      <c r="D2633" s="933"/>
      <c r="E2633" s="1063"/>
      <c r="F2633" s="1063"/>
      <c r="G2633" s="1182" t="e">
        <f t="shared" si="545"/>
        <v>#DIV/0!</v>
      </c>
      <c r="H2633" s="1063"/>
      <c r="I2633" s="1063"/>
      <c r="J2633" s="1182" t="e">
        <f t="shared" si="546"/>
        <v>#DIV/0!</v>
      </c>
      <c r="K2633" s="1027">
        <f t="shared" si="540"/>
        <v>0</v>
      </c>
      <c r="L2633" s="1027">
        <f t="shared" si="541"/>
        <v>0</v>
      </c>
      <c r="M2633" s="1187" t="e">
        <f t="shared" si="547"/>
        <v>#DIV/0!</v>
      </c>
    </row>
    <row r="2634" spans="1:13" ht="15">
      <c r="A2634" s="79"/>
      <c r="C2634" s="173"/>
      <c r="D2634" s="992"/>
      <c r="E2634" s="1063"/>
      <c r="F2634" s="1063"/>
      <c r="G2634" s="1182" t="e">
        <f t="shared" si="542"/>
        <v>#DIV/0!</v>
      </c>
      <c r="H2634" s="1063"/>
      <c r="I2634" s="1063"/>
      <c r="J2634" s="1182" t="e">
        <f t="shared" si="543"/>
        <v>#DIV/0!</v>
      </c>
      <c r="K2634" s="1027">
        <f t="shared" si="540"/>
        <v>0</v>
      </c>
      <c r="L2634" s="1027">
        <f t="shared" si="541"/>
        <v>0</v>
      </c>
      <c r="M2634" s="1187" t="e">
        <f t="shared" si="544"/>
        <v>#DIV/0!</v>
      </c>
    </row>
    <row r="2635" spans="1:13" ht="15">
      <c r="A2635" s="79"/>
      <c r="C2635" s="979"/>
      <c r="D2635" s="933"/>
      <c r="E2635" s="1063"/>
      <c r="F2635" s="1063"/>
      <c r="G2635" s="1182" t="e">
        <f t="shared" si="542"/>
        <v>#DIV/0!</v>
      </c>
      <c r="H2635" s="1063"/>
      <c r="I2635" s="1063"/>
      <c r="J2635" s="1182" t="e">
        <f t="shared" si="543"/>
        <v>#DIV/0!</v>
      </c>
      <c r="K2635" s="1027">
        <f t="shared" si="540"/>
        <v>0</v>
      </c>
      <c r="L2635" s="1027">
        <f t="shared" si="541"/>
        <v>0</v>
      </c>
      <c r="M2635" s="1187" t="e">
        <f t="shared" si="544"/>
        <v>#DIV/0!</v>
      </c>
    </row>
    <row r="2636" spans="1:13" ht="15">
      <c r="A2636" s="79"/>
      <c r="C2636" s="173"/>
      <c r="D2636" s="992"/>
      <c r="E2636" s="1063"/>
      <c r="F2636" s="1063"/>
      <c r="G2636" s="1182" t="e">
        <f t="shared" si="537"/>
        <v>#DIV/0!</v>
      </c>
      <c r="H2636" s="1063"/>
      <c r="I2636" s="1063"/>
      <c r="J2636" s="1182" t="e">
        <f t="shared" si="538"/>
        <v>#DIV/0!</v>
      </c>
      <c r="K2636" s="1027">
        <f t="shared" si="540"/>
        <v>0</v>
      </c>
      <c r="L2636" s="1027">
        <f t="shared" si="541"/>
        <v>0</v>
      </c>
      <c r="M2636" s="1187" t="e">
        <f t="shared" si="539"/>
        <v>#DIV/0!</v>
      </c>
    </row>
    <row r="2637" spans="1:13" ht="15.75" thickBot="1">
      <c r="A2637" s="79"/>
      <c r="B2637" s="177"/>
      <c r="C2637" s="178"/>
      <c r="D2637" s="163"/>
      <c r="E2637" s="1071"/>
      <c r="F2637" s="1071"/>
      <c r="G2637" s="1183"/>
      <c r="H2637" s="1071"/>
      <c r="I2637" s="1071"/>
      <c r="J2637" s="1183"/>
      <c r="K2637" s="1071"/>
      <c r="L2637" s="1071"/>
      <c r="M2637" s="1189"/>
    </row>
    <row r="2638" spans="1:13" ht="15" thickBot="1">
      <c r="A2638" s="79"/>
      <c r="B2638" s="181" t="s">
        <v>1697</v>
      </c>
      <c r="C2638" s="180"/>
      <c r="D2638" s="78"/>
      <c r="E2638" s="1100">
        <f>SUM(E2639:E2785)</f>
        <v>1881</v>
      </c>
      <c r="F2638" s="1100">
        <f>SUM(F2639:F2787)</f>
        <v>1536</v>
      </c>
      <c r="G2638" s="1179">
        <f t="shared" si="537"/>
        <v>81.658692185007979</v>
      </c>
      <c r="H2638" s="1100">
        <f>SUM(H2639:H2785)</f>
        <v>13061</v>
      </c>
      <c r="I2638" s="1100">
        <f>SUM(I2639:I2787)</f>
        <v>9754</v>
      </c>
      <c r="J2638" s="1186">
        <f t="shared" si="538"/>
        <v>74.68034606844806</v>
      </c>
      <c r="K2638" s="1100">
        <f>SUM(K2639:K2785)</f>
        <v>14942</v>
      </c>
      <c r="L2638" s="1100">
        <f>SUM(L2639:L2785)</f>
        <v>11290</v>
      </c>
      <c r="M2638" s="1191">
        <f t="shared" si="539"/>
        <v>75.558827466202644</v>
      </c>
    </row>
    <row r="2639" spans="1:13" ht="26.25">
      <c r="A2639" s="79"/>
      <c r="C2639" s="993" t="s">
        <v>1842</v>
      </c>
      <c r="D2639" s="948" t="s">
        <v>3838</v>
      </c>
      <c r="E2639" s="1120">
        <v>2</v>
      </c>
      <c r="F2639" s="1120"/>
      <c r="G2639" s="1184">
        <f t="shared" si="537"/>
        <v>0</v>
      </c>
      <c r="H2639" s="1120"/>
      <c r="I2639" s="1120"/>
      <c r="J2639" s="1184" t="e">
        <f t="shared" si="538"/>
        <v>#DIV/0!</v>
      </c>
      <c r="K2639" s="1121">
        <f t="shared" ref="K2639:K2670" si="548">E2639+H2639</f>
        <v>2</v>
      </c>
      <c r="L2639" s="1121">
        <f t="shared" ref="L2639:L2670" si="549">F2639+I2639</f>
        <v>0</v>
      </c>
      <c r="M2639" s="1190">
        <f t="shared" si="539"/>
        <v>0</v>
      </c>
    </row>
    <row r="2640" spans="1:13" ht="15">
      <c r="A2640" s="79"/>
      <c r="C2640" s="993" t="s">
        <v>1859</v>
      </c>
      <c r="D2640" s="933" t="s">
        <v>3859</v>
      </c>
      <c r="E2640" s="1106">
        <v>172</v>
      </c>
      <c r="F2640" s="1108">
        <v>101</v>
      </c>
      <c r="G2640" s="1182">
        <f t="shared" si="537"/>
        <v>58.720930232558146</v>
      </c>
      <c r="H2640" s="1106">
        <v>360</v>
      </c>
      <c r="I2640" s="1106">
        <v>238</v>
      </c>
      <c r="J2640" s="1182">
        <f t="shared" si="538"/>
        <v>66.111111111111114</v>
      </c>
      <c r="K2640" s="1122">
        <f t="shared" si="548"/>
        <v>532</v>
      </c>
      <c r="L2640" s="1122">
        <f t="shared" si="549"/>
        <v>339</v>
      </c>
      <c r="M2640" s="1187">
        <f t="shared" si="539"/>
        <v>63.721804511278194</v>
      </c>
    </row>
    <row r="2641" spans="1:13" ht="15">
      <c r="A2641" s="79"/>
      <c r="C2641" s="993" t="s">
        <v>1970</v>
      </c>
      <c r="D2641" s="933" t="s">
        <v>3966</v>
      </c>
      <c r="E2641" s="1106">
        <v>64</v>
      </c>
      <c r="F2641" s="1108">
        <v>85</v>
      </c>
      <c r="G2641" s="1182">
        <f t="shared" si="537"/>
        <v>132.8125</v>
      </c>
      <c r="H2641" s="1106">
        <v>19</v>
      </c>
      <c r="I2641" s="1106">
        <v>2</v>
      </c>
      <c r="J2641" s="1182">
        <f t="shared" si="538"/>
        <v>10.526315789473683</v>
      </c>
      <c r="K2641" s="1122">
        <f t="shared" si="548"/>
        <v>83</v>
      </c>
      <c r="L2641" s="1122">
        <f t="shared" si="549"/>
        <v>87</v>
      </c>
      <c r="M2641" s="1187">
        <f t="shared" si="539"/>
        <v>104.81927710843372</v>
      </c>
    </row>
    <row r="2642" spans="1:13" ht="15">
      <c r="A2642" s="79"/>
      <c r="C2642" s="169" t="s">
        <v>1760</v>
      </c>
      <c r="D2642" s="940" t="s">
        <v>3755</v>
      </c>
      <c r="E2642" s="1123">
        <v>205</v>
      </c>
      <c r="F2642" s="1124">
        <v>164</v>
      </c>
      <c r="G2642" s="1182">
        <f t="shared" si="537"/>
        <v>80</v>
      </c>
      <c r="H2642" s="1123">
        <v>127</v>
      </c>
      <c r="I2642" s="1123">
        <v>74</v>
      </c>
      <c r="J2642" s="1182">
        <f t="shared" si="538"/>
        <v>58.267716535433067</v>
      </c>
      <c r="K2642" s="1122">
        <f t="shared" si="548"/>
        <v>332</v>
      </c>
      <c r="L2642" s="1122">
        <f t="shared" si="549"/>
        <v>238</v>
      </c>
      <c r="M2642" s="1187">
        <f t="shared" si="539"/>
        <v>71.686746987951807</v>
      </c>
    </row>
    <row r="2643" spans="1:13" ht="15">
      <c r="A2643" s="79"/>
      <c r="C2643" s="993" t="s">
        <v>2765</v>
      </c>
      <c r="D2643" s="933" t="s">
        <v>4746</v>
      </c>
      <c r="E2643" s="1106">
        <v>107</v>
      </c>
      <c r="F2643" s="1108">
        <v>77</v>
      </c>
      <c r="G2643" s="1182">
        <f t="shared" si="537"/>
        <v>71.962616822429908</v>
      </c>
      <c r="H2643" s="1106">
        <v>19</v>
      </c>
      <c r="I2643" s="1106">
        <v>15</v>
      </c>
      <c r="J2643" s="1182">
        <f t="shared" si="538"/>
        <v>78.94736842105263</v>
      </c>
      <c r="K2643" s="1122">
        <f t="shared" si="548"/>
        <v>126</v>
      </c>
      <c r="L2643" s="1122">
        <f t="shared" si="549"/>
        <v>92</v>
      </c>
      <c r="M2643" s="1187">
        <f t="shared" si="539"/>
        <v>73.015873015873012</v>
      </c>
    </row>
    <row r="2644" spans="1:13" ht="15">
      <c r="A2644" s="79"/>
      <c r="C2644" s="993" t="s">
        <v>2792</v>
      </c>
      <c r="D2644" s="933" t="s">
        <v>4772</v>
      </c>
      <c r="E2644" s="1106"/>
      <c r="F2644" s="1108"/>
      <c r="G2644" s="1182" t="e">
        <f t="shared" si="537"/>
        <v>#DIV/0!</v>
      </c>
      <c r="H2644" s="1106"/>
      <c r="I2644" s="1106"/>
      <c r="J2644" s="1182" t="e">
        <f t="shared" si="538"/>
        <v>#DIV/0!</v>
      </c>
      <c r="K2644" s="1122">
        <f t="shared" si="548"/>
        <v>0</v>
      </c>
      <c r="L2644" s="1122">
        <f t="shared" si="549"/>
        <v>0</v>
      </c>
      <c r="M2644" s="1187" t="e">
        <f t="shared" si="539"/>
        <v>#DIV/0!</v>
      </c>
    </row>
    <row r="2645" spans="1:13" ht="15">
      <c r="A2645" s="79"/>
      <c r="C2645" s="993" t="s">
        <v>2782</v>
      </c>
      <c r="D2645" s="992" t="s">
        <v>5317</v>
      </c>
      <c r="E2645" s="1106">
        <v>44</v>
      </c>
      <c r="F2645" s="1108">
        <v>26</v>
      </c>
      <c r="G2645" s="1182">
        <f t="shared" si="537"/>
        <v>59.090909090909093</v>
      </c>
      <c r="H2645" s="1106">
        <v>2</v>
      </c>
      <c r="I2645" s="1106"/>
      <c r="J2645" s="1182">
        <f t="shared" si="538"/>
        <v>0</v>
      </c>
      <c r="K2645" s="1122">
        <f t="shared" si="548"/>
        <v>46</v>
      </c>
      <c r="L2645" s="1122">
        <f t="shared" si="549"/>
        <v>26</v>
      </c>
      <c r="M2645" s="1187">
        <f t="shared" si="539"/>
        <v>56.521739130434781</v>
      </c>
    </row>
    <row r="2646" spans="1:13" ht="15">
      <c r="A2646" s="79"/>
      <c r="C2646" s="993" t="s">
        <v>2110</v>
      </c>
      <c r="D2646" s="933" t="s">
        <v>4113</v>
      </c>
      <c r="E2646" s="1106">
        <v>79</v>
      </c>
      <c r="F2646" s="1108">
        <v>112</v>
      </c>
      <c r="G2646" s="1182">
        <f t="shared" si="537"/>
        <v>141.77215189873417</v>
      </c>
      <c r="H2646" s="1106">
        <v>31</v>
      </c>
      <c r="I2646" s="1106">
        <v>6</v>
      </c>
      <c r="J2646" s="1182">
        <f t="shared" si="538"/>
        <v>19.35483870967742</v>
      </c>
      <c r="K2646" s="1122">
        <f t="shared" si="548"/>
        <v>110</v>
      </c>
      <c r="L2646" s="1122">
        <f t="shared" si="549"/>
        <v>118</v>
      </c>
      <c r="M2646" s="1187">
        <f t="shared" si="539"/>
        <v>107.27272727272728</v>
      </c>
    </row>
    <row r="2647" spans="1:13" ht="15">
      <c r="A2647" s="79"/>
      <c r="C2647" s="993" t="s">
        <v>2793</v>
      </c>
      <c r="D2647" s="933" t="s">
        <v>4773</v>
      </c>
      <c r="E2647" s="1106">
        <v>42</v>
      </c>
      <c r="F2647" s="1108">
        <v>15</v>
      </c>
      <c r="G2647" s="1182">
        <f t="shared" si="537"/>
        <v>35.714285714285715</v>
      </c>
      <c r="H2647" s="1106">
        <v>3</v>
      </c>
      <c r="I2647" s="1106"/>
      <c r="J2647" s="1182">
        <f t="shared" si="538"/>
        <v>0</v>
      </c>
      <c r="K2647" s="1122">
        <f t="shared" si="548"/>
        <v>45</v>
      </c>
      <c r="L2647" s="1122">
        <f t="shared" si="549"/>
        <v>15</v>
      </c>
      <c r="M2647" s="1187">
        <f t="shared" si="539"/>
        <v>33.333333333333329</v>
      </c>
    </row>
    <row r="2648" spans="1:13" ht="15">
      <c r="A2648" s="79"/>
      <c r="C2648" s="993" t="s">
        <v>2794</v>
      </c>
      <c r="D2648" s="933" t="s">
        <v>5320</v>
      </c>
      <c r="E2648" s="1106">
        <v>52</v>
      </c>
      <c r="F2648" s="1108">
        <v>50</v>
      </c>
      <c r="G2648" s="1182">
        <f t="shared" si="537"/>
        <v>96.15384615384616</v>
      </c>
      <c r="H2648" s="1106">
        <v>28</v>
      </c>
      <c r="I2648" s="1106">
        <v>3</v>
      </c>
      <c r="J2648" s="1182">
        <f t="shared" si="538"/>
        <v>10.714285714285714</v>
      </c>
      <c r="K2648" s="1122">
        <f t="shared" si="548"/>
        <v>80</v>
      </c>
      <c r="L2648" s="1122">
        <f t="shared" si="549"/>
        <v>53</v>
      </c>
      <c r="M2648" s="1187">
        <f t="shared" si="539"/>
        <v>66.25</v>
      </c>
    </row>
    <row r="2649" spans="1:13" ht="15">
      <c r="A2649" s="79"/>
      <c r="C2649" s="993" t="s">
        <v>2795</v>
      </c>
      <c r="D2649" s="933" t="s">
        <v>4774</v>
      </c>
      <c r="E2649" s="1106"/>
      <c r="F2649" s="1108"/>
      <c r="G2649" s="1182" t="e">
        <f t="shared" si="537"/>
        <v>#DIV/0!</v>
      </c>
      <c r="H2649" s="1106"/>
      <c r="I2649" s="1106"/>
      <c r="J2649" s="1182" t="e">
        <f t="shared" si="538"/>
        <v>#DIV/0!</v>
      </c>
      <c r="K2649" s="1122">
        <f t="shared" si="548"/>
        <v>0</v>
      </c>
      <c r="L2649" s="1122">
        <f t="shared" si="549"/>
        <v>0</v>
      </c>
      <c r="M2649" s="1187" t="e">
        <f t="shared" si="539"/>
        <v>#DIV/0!</v>
      </c>
    </row>
    <row r="2650" spans="1:13" ht="15">
      <c r="A2650" s="79"/>
      <c r="C2650" s="993" t="s">
        <v>2796</v>
      </c>
      <c r="D2650" s="933" t="s">
        <v>4775</v>
      </c>
      <c r="E2650" s="1106">
        <v>2</v>
      </c>
      <c r="F2650" s="1108">
        <v>29</v>
      </c>
      <c r="G2650" s="1182">
        <f t="shared" si="537"/>
        <v>1450</v>
      </c>
      <c r="H2650" s="1106"/>
      <c r="I2650" s="1106"/>
      <c r="J2650" s="1182" t="e">
        <f t="shared" si="538"/>
        <v>#DIV/0!</v>
      </c>
      <c r="K2650" s="1122">
        <f t="shared" si="548"/>
        <v>2</v>
      </c>
      <c r="L2650" s="1122">
        <f t="shared" si="549"/>
        <v>29</v>
      </c>
      <c r="M2650" s="1187">
        <f t="shared" si="539"/>
        <v>1450</v>
      </c>
    </row>
    <row r="2651" spans="1:13" ht="15">
      <c r="A2651" s="79"/>
      <c r="C2651" s="993" t="s">
        <v>1871</v>
      </c>
      <c r="D2651" s="963" t="s">
        <v>3871</v>
      </c>
      <c r="E2651" s="1106"/>
      <c r="F2651" s="1108">
        <v>1</v>
      </c>
      <c r="G2651" s="1182" t="e">
        <f t="shared" si="537"/>
        <v>#DIV/0!</v>
      </c>
      <c r="H2651" s="1106">
        <v>15</v>
      </c>
      <c r="I2651" s="1106">
        <v>8</v>
      </c>
      <c r="J2651" s="1182">
        <f t="shared" si="538"/>
        <v>53.333333333333336</v>
      </c>
      <c r="K2651" s="1122">
        <f t="shared" si="548"/>
        <v>15</v>
      </c>
      <c r="L2651" s="1122">
        <f t="shared" si="549"/>
        <v>9</v>
      </c>
      <c r="M2651" s="1187">
        <f t="shared" si="539"/>
        <v>60</v>
      </c>
    </row>
    <row r="2652" spans="1:13" ht="15">
      <c r="A2652" s="79"/>
      <c r="C2652" s="993" t="s">
        <v>1873</v>
      </c>
      <c r="D2652" s="963" t="s">
        <v>3873</v>
      </c>
      <c r="E2652" s="1106"/>
      <c r="F2652" s="1108"/>
      <c r="G2652" s="1182" t="e">
        <f t="shared" si="537"/>
        <v>#DIV/0!</v>
      </c>
      <c r="H2652" s="1106">
        <v>274</v>
      </c>
      <c r="I2652" s="1106">
        <v>179</v>
      </c>
      <c r="J2652" s="1182">
        <f t="shared" si="538"/>
        <v>65.328467153284677</v>
      </c>
      <c r="K2652" s="1122">
        <f t="shared" si="548"/>
        <v>274</v>
      </c>
      <c r="L2652" s="1122">
        <f t="shared" si="549"/>
        <v>179</v>
      </c>
      <c r="M2652" s="1187">
        <f t="shared" si="539"/>
        <v>65.328467153284677</v>
      </c>
    </row>
    <row r="2653" spans="1:13" ht="25.5">
      <c r="A2653" s="79"/>
      <c r="C2653" s="993" t="s">
        <v>2067</v>
      </c>
      <c r="D2653" s="1038" t="s">
        <v>4072</v>
      </c>
      <c r="E2653" s="1106"/>
      <c r="F2653" s="1108"/>
      <c r="G2653" s="1182" t="e">
        <f t="shared" si="537"/>
        <v>#DIV/0!</v>
      </c>
      <c r="H2653" s="1106"/>
      <c r="I2653" s="1106"/>
      <c r="J2653" s="1182" t="e">
        <f t="shared" si="538"/>
        <v>#DIV/0!</v>
      </c>
      <c r="K2653" s="1122">
        <f t="shared" si="548"/>
        <v>0</v>
      </c>
      <c r="L2653" s="1122">
        <f t="shared" si="549"/>
        <v>0</v>
      </c>
      <c r="M2653" s="1187" t="e">
        <f t="shared" si="539"/>
        <v>#DIV/0!</v>
      </c>
    </row>
    <row r="2654" spans="1:13" ht="26.25">
      <c r="A2654" s="79"/>
      <c r="C2654" s="993" t="s">
        <v>1875</v>
      </c>
      <c r="D2654" s="963" t="s">
        <v>3875</v>
      </c>
      <c r="E2654" s="1106">
        <v>35</v>
      </c>
      <c r="F2654" s="1108">
        <v>56</v>
      </c>
      <c r="G2654" s="1182">
        <f t="shared" si="537"/>
        <v>160</v>
      </c>
      <c r="H2654" s="1106">
        <v>27</v>
      </c>
      <c r="I2654" s="1106">
        <v>1</v>
      </c>
      <c r="J2654" s="1182">
        <f t="shared" si="538"/>
        <v>3.7037037037037033</v>
      </c>
      <c r="K2654" s="1122">
        <f t="shared" si="548"/>
        <v>62</v>
      </c>
      <c r="L2654" s="1122">
        <f t="shared" si="549"/>
        <v>57</v>
      </c>
      <c r="M2654" s="1187">
        <f t="shared" si="539"/>
        <v>91.935483870967744</v>
      </c>
    </row>
    <row r="2655" spans="1:13" ht="26.25">
      <c r="A2655" s="79"/>
      <c r="C2655" s="993" t="s">
        <v>1876</v>
      </c>
      <c r="D2655" s="963" t="s">
        <v>3876</v>
      </c>
      <c r="E2655" s="1106">
        <v>21</v>
      </c>
      <c r="F2655" s="1108">
        <v>20</v>
      </c>
      <c r="G2655" s="1182">
        <f t="shared" si="537"/>
        <v>95.238095238095227</v>
      </c>
      <c r="H2655" s="1106">
        <v>151</v>
      </c>
      <c r="I2655" s="1106">
        <v>19</v>
      </c>
      <c r="J2655" s="1182">
        <f t="shared" si="538"/>
        <v>12.582781456953644</v>
      </c>
      <c r="K2655" s="1122">
        <f t="shared" si="548"/>
        <v>172</v>
      </c>
      <c r="L2655" s="1122">
        <f t="shared" si="549"/>
        <v>39</v>
      </c>
      <c r="M2655" s="1187">
        <f t="shared" si="539"/>
        <v>22.674418604651162</v>
      </c>
    </row>
    <row r="2656" spans="1:13" ht="15">
      <c r="A2656" s="79"/>
      <c r="C2656" s="993" t="s">
        <v>1762</v>
      </c>
      <c r="D2656" s="963" t="s">
        <v>3744</v>
      </c>
      <c r="E2656" s="1106">
        <v>63</v>
      </c>
      <c r="F2656" s="1108">
        <v>71</v>
      </c>
      <c r="G2656" s="1182">
        <f t="shared" si="537"/>
        <v>112.6984126984127</v>
      </c>
      <c r="H2656" s="1106">
        <v>1753</v>
      </c>
      <c r="I2656" s="1106">
        <v>1397</v>
      </c>
      <c r="J2656" s="1182">
        <f t="shared" si="538"/>
        <v>79.691956645750139</v>
      </c>
      <c r="K2656" s="1122">
        <f t="shared" si="548"/>
        <v>1816</v>
      </c>
      <c r="L2656" s="1122">
        <f t="shared" si="549"/>
        <v>1468</v>
      </c>
      <c r="M2656" s="1187">
        <f t="shared" si="539"/>
        <v>80.837004405286336</v>
      </c>
    </row>
    <row r="2657" spans="1:13" ht="15">
      <c r="A2657" s="79"/>
      <c r="C2657" s="993" t="s">
        <v>1877</v>
      </c>
      <c r="D2657" s="963" t="s">
        <v>3877</v>
      </c>
      <c r="E2657" s="1106">
        <v>24</v>
      </c>
      <c r="F2657" s="1108">
        <v>28</v>
      </c>
      <c r="G2657" s="1182">
        <f t="shared" si="537"/>
        <v>116.66666666666667</v>
      </c>
      <c r="H2657" s="1106">
        <v>1143</v>
      </c>
      <c r="I2657" s="1106">
        <v>781</v>
      </c>
      <c r="J2657" s="1182">
        <f t="shared" si="538"/>
        <v>68.328958880139979</v>
      </c>
      <c r="K2657" s="1122">
        <f t="shared" si="548"/>
        <v>1167</v>
      </c>
      <c r="L2657" s="1122">
        <f t="shared" si="549"/>
        <v>809</v>
      </c>
      <c r="M2657" s="1187">
        <f t="shared" si="539"/>
        <v>69.323050556983716</v>
      </c>
    </row>
    <row r="2658" spans="1:13" ht="15">
      <c r="A2658" s="79"/>
      <c r="C2658" s="993" t="s">
        <v>1878</v>
      </c>
      <c r="D2658" s="963" t="s">
        <v>3878</v>
      </c>
      <c r="E2658" s="1106">
        <v>79</v>
      </c>
      <c r="F2658" s="1108">
        <v>92</v>
      </c>
      <c r="G2658" s="1182">
        <f t="shared" si="537"/>
        <v>116.45569620253164</v>
      </c>
      <c r="H2658" s="1106">
        <v>1856</v>
      </c>
      <c r="I2658" s="1106">
        <v>1456</v>
      </c>
      <c r="J2658" s="1182">
        <f t="shared" si="538"/>
        <v>78.448275862068968</v>
      </c>
      <c r="K2658" s="1122">
        <f t="shared" si="548"/>
        <v>1935</v>
      </c>
      <c r="L2658" s="1122">
        <f t="shared" si="549"/>
        <v>1548</v>
      </c>
      <c r="M2658" s="1187">
        <f t="shared" si="539"/>
        <v>80</v>
      </c>
    </row>
    <row r="2659" spans="1:13" ht="26.25">
      <c r="A2659" s="79"/>
      <c r="C2659" s="993" t="s">
        <v>1763</v>
      </c>
      <c r="D2659" s="954" t="s">
        <v>3745</v>
      </c>
      <c r="E2659" s="1106">
        <v>48</v>
      </c>
      <c r="F2659" s="1108">
        <v>53</v>
      </c>
      <c r="G2659" s="1182">
        <f t="shared" si="537"/>
        <v>110.41666666666667</v>
      </c>
      <c r="H2659" s="1106">
        <v>1780</v>
      </c>
      <c r="I2659" s="1106">
        <v>1378</v>
      </c>
      <c r="J2659" s="1182">
        <f t="shared" si="538"/>
        <v>77.415730337078642</v>
      </c>
      <c r="K2659" s="1122">
        <f t="shared" si="548"/>
        <v>1828</v>
      </c>
      <c r="L2659" s="1122">
        <f t="shared" si="549"/>
        <v>1431</v>
      </c>
      <c r="M2659" s="1187">
        <f t="shared" si="539"/>
        <v>78.282275711159727</v>
      </c>
    </row>
    <row r="2660" spans="1:13" ht="25.5">
      <c r="A2660" s="79"/>
      <c r="C2660" s="993" t="s">
        <v>2064</v>
      </c>
      <c r="D2660" s="945" t="s">
        <v>5328</v>
      </c>
      <c r="E2660" s="1106"/>
      <c r="F2660" s="1108">
        <v>1</v>
      </c>
      <c r="G2660" s="1182" t="e">
        <f t="shared" si="537"/>
        <v>#DIV/0!</v>
      </c>
      <c r="H2660" s="1106">
        <v>29</v>
      </c>
      <c r="I2660" s="1106">
        <v>1</v>
      </c>
      <c r="J2660" s="1182">
        <f t="shared" si="538"/>
        <v>3.4482758620689653</v>
      </c>
      <c r="K2660" s="1122">
        <f t="shared" si="548"/>
        <v>29</v>
      </c>
      <c r="L2660" s="1122">
        <f t="shared" si="549"/>
        <v>2</v>
      </c>
      <c r="M2660" s="1187">
        <f t="shared" si="539"/>
        <v>6.8965517241379306</v>
      </c>
    </row>
    <row r="2661" spans="1:13" ht="26.25">
      <c r="A2661" s="79"/>
      <c r="C2661" s="993" t="s">
        <v>1767</v>
      </c>
      <c r="D2661" s="963" t="s">
        <v>3749</v>
      </c>
      <c r="E2661" s="1106"/>
      <c r="F2661" s="1108">
        <v>2</v>
      </c>
      <c r="G2661" s="1182" t="e">
        <f t="shared" si="537"/>
        <v>#DIV/0!</v>
      </c>
      <c r="H2661" s="1106">
        <v>6</v>
      </c>
      <c r="I2661" s="1106">
        <v>2</v>
      </c>
      <c r="J2661" s="1182">
        <f t="shared" si="538"/>
        <v>33.333333333333329</v>
      </c>
      <c r="K2661" s="1122">
        <f t="shared" si="548"/>
        <v>6</v>
      </c>
      <c r="L2661" s="1122">
        <f t="shared" si="549"/>
        <v>4</v>
      </c>
      <c r="M2661" s="1187">
        <f t="shared" si="539"/>
        <v>66.666666666666657</v>
      </c>
    </row>
    <row r="2662" spans="1:13" ht="15">
      <c r="A2662" s="79"/>
      <c r="C2662" s="978" t="s">
        <v>1977</v>
      </c>
      <c r="D2662" s="933" t="s">
        <v>3973</v>
      </c>
      <c r="E2662" s="1106"/>
      <c r="F2662" s="1108"/>
      <c r="G2662" s="1182" t="e">
        <f t="shared" si="537"/>
        <v>#DIV/0!</v>
      </c>
      <c r="H2662" s="1065"/>
      <c r="I2662" s="1065"/>
      <c r="J2662" s="1182" t="e">
        <f t="shared" si="538"/>
        <v>#DIV/0!</v>
      </c>
      <c r="K2662" s="1122">
        <f t="shared" si="548"/>
        <v>0</v>
      </c>
      <c r="L2662" s="1122">
        <f t="shared" si="549"/>
        <v>0</v>
      </c>
      <c r="M2662" s="1187" t="e">
        <f t="shared" si="539"/>
        <v>#DIV/0!</v>
      </c>
    </row>
    <row r="2663" spans="1:13" ht="26.25">
      <c r="A2663" s="79"/>
      <c r="C2663" s="978" t="s">
        <v>2042</v>
      </c>
      <c r="D2663" s="933" t="s">
        <v>4046</v>
      </c>
      <c r="E2663" s="1106"/>
      <c r="F2663" s="1108"/>
      <c r="G2663" s="1182" t="e">
        <f t="shared" si="537"/>
        <v>#DIV/0!</v>
      </c>
      <c r="H2663" s="1065"/>
      <c r="I2663" s="1065"/>
      <c r="J2663" s="1182" t="e">
        <f t="shared" si="538"/>
        <v>#DIV/0!</v>
      </c>
      <c r="K2663" s="1122">
        <f t="shared" si="548"/>
        <v>0</v>
      </c>
      <c r="L2663" s="1122">
        <f t="shared" si="549"/>
        <v>0</v>
      </c>
      <c r="M2663" s="1187" t="e">
        <f t="shared" si="539"/>
        <v>#DIV/0!</v>
      </c>
    </row>
    <row r="2664" spans="1:13" ht="15">
      <c r="A2664" s="79"/>
      <c r="C2664" s="978" t="s">
        <v>2797</v>
      </c>
      <c r="D2664" s="963" t="s">
        <v>4776</v>
      </c>
      <c r="E2664" s="1065">
        <v>1</v>
      </c>
      <c r="F2664" s="1065">
        <v>7</v>
      </c>
      <c r="G2664" s="1182">
        <f t="shared" si="537"/>
        <v>700</v>
      </c>
      <c r="H2664" s="1065">
        <v>2</v>
      </c>
      <c r="I2664" s="1065">
        <v>1</v>
      </c>
      <c r="J2664" s="1182">
        <f t="shared" si="538"/>
        <v>50</v>
      </c>
      <c r="K2664" s="1122">
        <f t="shared" si="548"/>
        <v>3</v>
      </c>
      <c r="L2664" s="1122">
        <f t="shared" si="549"/>
        <v>8</v>
      </c>
      <c r="M2664" s="1187">
        <f t="shared" si="539"/>
        <v>266.66666666666663</v>
      </c>
    </row>
    <row r="2665" spans="1:13" ht="15">
      <c r="A2665" s="79"/>
      <c r="C2665" s="979" t="s">
        <v>2386</v>
      </c>
      <c r="D2665" s="933" t="s">
        <v>4386</v>
      </c>
      <c r="E2665" s="1065">
        <v>7</v>
      </c>
      <c r="F2665" s="1065">
        <v>11</v>
      </c>
      <c r="G2665" s="1182">
        <f t="shared" si="537"/>
        <v>157.14285714285714</v>
      </c>
      <c r="H2665" s="1065">
        <v>4</v>
      </c>
      <c r="I2665" s="1065"/>
      <c r="J2665" s="1182">
        <f t="shared" si="538"/>
        <v>0</v>
      </c>
      <c r="K2665" s="1122">
        <f t="shared" si="548"/>
        <v>11</v>
      </c>
      <c r="L2665" s="1122">
        <f t="shared" si="549"/>
        <v>11</v>
      </c>
      <c r="M2665" s="1187">
        <f t="shared" si="539"/>
        <v>100</v>
      </c>
    </row>
    <row r="2666" spans="1:13" ht="15">
      <c r="A2666" s="79"/>
      <c r="C2666" s="979" t="s">
        <v>2055</v>
      </c>
      <c r="D2666" s="963" t="s">
        <v>4060</v>
      </c>
      <c r="E2666" s="1065"/>
      <c r="F2666" s="1065"/>
      <c r="G2666" s="1182" t="e">
        <f t="shared" si="537"/>
        <v>#DIV/0!</v>
      </c>
      <c r="H2666" s="1065"/>
      <c r="I2666" s="1065"/>
      <c r="J2666" s="1182" t="e">
        <f t="shared" si="538"/>
        <v>#DIV/0!</v>
      </c>
      <c r="K2666" s="1122">
        <f t="shared" si="548"/>
        <v>0</v>
      </c>
      <c r="L2666" s="1122">
        <f t="shared" si="549"/>
        <v>0</v>
      </c>
      <c r="M2666" s="1187" t="e">
        <f t="shared" si="539"/>
        <v>#DIV/0!</v>
      </c>
    </row>
    <row r="2667" spans="1:13" ht="15">
      <c r="A2667" s="79"/>
      <c r="C2667" s="979" t="s">
        <v>1880</v>
      </c>
      <c r="D2667" s="963" t="s">
        <v>3880</v>
      </c>
      <c r="E2667" s="1065">
        <v>11</v>
      </c>
      <c r="F2667" s="1065">
        <v>13</v>
      </c>
      <c r="G2667" s="1182">
        <f t="shared" si="537"/>
        <v>118.18181818181819</v>
      </c>
      <c r="H2667" s="1065">
        <v>542</v>
      </c>
      <c r="I2667" s="1065">
        <v>394</v>
      </c>
      <c r="J2667" s="1182">
        <f t="shared" si="538"/>
        <v>72.693726937269375</v>
      </c>
      <c r="K2667" s="1122">
        <f t="shared" si="548"/>
        <v>553</v>
      </c>
      <c r="L2667" s="1122">
        <f t="shared" si="549"/>
        <v>407</v>
      </c>
      <c r="M2667" s="1187">
        <f t="shared" si="539"/>
        <v>73.59855334538878</v>
      </c>
    </row>
    <row r="2668" spans="1:13" ht="15">
      <c r="A2668" s="79"/>
      <c r="C2668" s="979" t="s">
        <v>1980</v>
      </c>
      <c r="D2668" s="933" t="s">
        <v>3977</v>
      </c>
      <c r="E2668" s="1065"/>
      <c r="F2668" s="1065"/>
      <c r="G2668" s="1182" t="e">
        <f t="shared" si="537"/>
        <v>#DIV/0!</v>
      </c>
      <c r="H2668" s="1065">
        <v>1</v>
      </c>
      <c r="I2668" s="1065">
        <v>13</v>
      </c>
      <c r="J2668" s="1182">
        <f t="shared" si="538"/>
        <v>1300</v>
      </c>
      <c r="K2668" s="1122">
        <f t="shared" si="548"/>
        <v>1</v>
      </c>
      <c r="L2668" s="1122">
        <f t="shared" si="549"/>
        <v>13</v>
      </c>
      <c r="M2668" s="1187">
        <f t="shared" si="539"/>
        <v>1300</v>
      </c>
    </row>
    <row r="2669" spans="1:13" ht="15">
      <c r="A2669" s="79"/>
      <c r="C2669" s="979" t="s">
        <v>2043</v>
      </c>
      <c r="D2669" s="963" t="s">
        <v>4047</v>
      </c>
      <c r="E2669" s="1065"/>
      <c r="F2669" s="1065"/>
      <c r="G2669" s="1182" t="e">
        <f t="shared" si="537"/>
        <v>#DIV/0!</v>
      </c>
      <c r="H2669" s="1065">
        <v>27</v>
      </c>
      <c r="I2669" s="1065"/>
      <c r="J2669" s="1182">
        <f t="shared" si="538"/>
        <v>0</v>
      </c>
      <c r="K2669" s="1122">
        <f t="shared" si="548"/>
        <v>27</v>
      </c>
      <c r="L2669" s="1122">
        <f t="shared" si="549"/>
        <v>0</v>
      </c>
      <c r="M2669" s="1187">
        <f t="shared" si="539"/>
        <v>0</v>
      </c>
    </row>
    <row r="2670" spans="1:13" ht="15">
      <c r="A2670" s="79"/>
      <c r="C2670" s="979" t="s">
        <v>1922</v>
      </c>
      <c r="D2670" s="940" t="s">
        <v>3919</v>
      </c>
      <c r="E2670" s="1065">
        <v>16</v>
      </c>
      <c r="F2670" s="1065">
        <v>10</v>
      </c>
      <c r="G2670" s="1182">
        <f t="shared" si="537"/>
        <v>62.5</v>
      </c>
      <c r="H2670" s="1065">
        <v>6</v>
      </c>
      <c r="I2670" s="1065">
        <v>3</v>
      </c>
      <c r="J2670" s="1182">
        <f t="shared" si="538"/>
        <v>50</v>
      </c>
      <c r="K2670" s="1122">
        <f t="shared" si="548"/>
        <v>22</v>
      </c>
      <c r="L2670" s="1122">
        <f t="shared" si="549"/>
        <v>13</v>
      </c>
      <c r="M2670" s="1187">
        <f t="shared" si="539"/>
        <v>59.090909090909093</v>
      </c>
    </row>
    <row r="2671" spans="1:13" ht="15">
      <c r="A2671" s="79"/>
      <c r="C2671" s="979" t="s">
        <v>2798</v>
      </c>
      <c r="D2671" s="933" t="s">
        <v>4777</v>
      </c>
      <c r="E2671" s="1065"/>
      <c r="F2671" s="1065"/>
      <c r="G2671" s="1182" t="e">
        <f t="shared" si="537"/>
        <v>#DIV/0!</v>
      </c>
      <c r="H2671" s="1065"/>
      <c r="I2671" s="1065"/>
      <c r="J2671" s="1182" t="e">
        <f t="shared" si="538"/>
        <v>#DIV/0!</v>
      </c>
      <c r="K2671" s="1122">
        <f t="shared" ref="K2671:K2702" si="550">E2671+H2671</f>
        <v>0</v>
      </c>
      <c r="L2671" s="1122">
        <f t="shared" ref="L2671:L2702" si="551">F2671+I2671</f>
        <v>0</v>
      </c>
      <c r="M2671" s="1187" t="e">
        <f t="shared" si="539"/>
        <v>#DIV/0!</v>
      </c>
    </row>
    <row r="2672" spans="1:13" ht="15">
      <c r="A2672" s="79"/>
      <c r="C2672" s="979" t="s">
        <v>2799</v>
      </c>
      <c r="D2672" s="933" t="s">
        <v>4778</v>
      </c>
      <c r="E2672" s="1065"/>
      <c r="F2672" s="1065"/>
      <c r="G2672" s="1182" t="e">
        <f t="shared" si="537"/>
        <v>#DIV/0!</v>
      </c>
      <c r="H2672" s="1065"/>
      <c r="I2672" s="1065"/>
      <c r="J2672" s="1182" t="e">
        <f t="shared" si="538"/>
        <v>#DIV/0!</v>
      </c>
      <c r="K2672" s="1122">
        <f t="shared" si="550"/>
        <v>0</v>
      </c>
      <c r="L2672" s="1122">
        <f t="shared" si="551"/>
        <v>0</v>
      </c>
      <c r="M2672" s="1187" t="e">
        <f t="shared" si="539"/>
        <v>#DIV/0!</v>
      </c>
    </row>
    <row r="2673" spans="1:13" ht="15">
      <c r="A2673" s="79"/>
      <c r="C2673" s="979" t="s">
        <v>2800</v>
      </c>
      <c r="D2673" s="933" t="s">
        <v>4779</v>
      </c>
      <c r="E2673" s="1065"/>
      <c r="F2673" s="1065"/>
      <c r="G2673" s="1182" t="e">
        <f t="shared" si="537"/>
        <v>#DIV/0!</v>
      </c>
      <c r="H2673" s="1065"/>
      <c r="I2673" s="1065"/>
      <c r="J2673" s="1182" t="e">
        <f t="shared" si="538"/>
        <v>#DIV/0!</v>
      </c>
      <c r="K2673" s="1122">
        <f t="shared" si="550"/>
        <v>0</v>
      </c>
      <c r="L2673" s="1122">
        <f t="shared" si="551"/>
        <v>0</v>
      </c>
      <c r="M2673" s="1187" t="e">
        <f t="shared" si="539"/>
        <v>#DIV/0!</v>
      </c>
    </row>
    <row r="2674" spans="1:13" ht="15">
      <c r="A2674" s="79"/>
      <c r="C2674" s="979" t="s">
        <v>1879</v>
      </c>
      <c r="D2674" s="963" t="s">
        <v>3879</v>
      </c>
      <c r="E2674" s="1065">
        <v>11</v>
      </c>
      <c r="F2674" s="1065">
        <v>16</v>
      </c>
      <c r="G2674" s="1182">
        <f t="shared" si="537"/>
        <v>145.45454545454547</v>
      </c>
      <c r="H2674" s="1065">
        <v>471</v>
      </c>
      <c r="I2674" s="1065">
        <v>443</v>
      </c>
      <c r="J2674" s="1182">
        <f t="shared" si="538"/>
        <v>94.055201698513798</v>
      </c>
      <c r="K2674" s="1122">
        <f t="shared" si="550"/>
        <v>482</v>
      </c>
      <c r="L2674" s="1122">
        <f t="shared" si="551"/>
        <v>459</v>
      </c>
      <c r="M2674" s="1187">
        <f t="shared" si="539"/>
        <v>95.22821576763485</v>
      </c>
    </row>
    <row r="2675" spans="1:13" ht="15">
      <c r="A2675" s="79"/>
      <c r="C2675" s="979" t="s">
        <v>2801</v>
      </c>
      <c r="D2675" s="933" t="s">
        <v>4780</v>
      </c>
      <c r="E2675" s="1065"/>
      <c r="F2675" s="1065"/>
      <c r="G2675" s="1182" t="e">
        <f t="shared" si="537"/>
        <v>#DIV/0!</v>
      </c>
      <c r="H2675" s="1065"/>
      <c r="I2675" s="1065"/>
      <c r="J2675" s="1182" t="e">
        <f t="shared" si="538"/>
        <v>#DIV/0!</v>
      </c>
      <c r="K2675" s="1122">
        <f t="shared" si="550"/>
        <v>0</v>
      </c>
      <c r="L2675" s="1122">
        <f t="shared" si="551"/>
        <v>0</v>
      </c>
      <c r="M2675" s="1187" t="e">
        <f t="shared" si="539"/>
        <v>#DIV/0!</v>
      </c>
    </row>
    <row r="2676" spans="1:13" ht="15">
      <c r="A2676" s="79"/>
      <c r="C2676" s="979" t="s">
        <v>2802</v>
      </c>
      <c r="D2676" s="933" t="s">
        <v>5313</v>
      </c>
      <c r="E2676" s="1065"/>
      <c r="F2676" s="1065"/>
      <c r="G2676" s="1182" t="e">
        <f t="shared" si="537"/>
        <v>#DIV/0!</v>
      </c>
      <c r="H2676" s="1065"/>
      <c r="I2676" s="1065"/>
      <c r="J2676" s="1182" t="e">
        <f t="shared" si="538"/>
        <v>#DIV/0!</v>
      </c>
      <c r="K2676" s="1122">
        <f t="shared" si="550"/>
        <v>0</v>
      </c>
      <c r="L2676" s="1122">
        <f t="shared" si="551"/>
        <v>0</v>
      </c>
      <c r="M2676" s="1187" t="e">
        <f t="shared" si="539"/>
        <v>#DIV/0!</v>
      </c>
    </row>
    <row r="2677" spans="1:13" ht="15">
      <c r="A2677" s="79"/>
      <c r="C2677" s="979" t="s">
        <v>1900</v>
      </c>
      <c r="D2677" s="963" t="s">
        <v>3898</v>
      </c>
      <c r="E2677" s="1065"/>
      <c r="F2677" s="1065"/>
      <c r="G2677" s="1182" t="e">
        <f t="shared" si="537"/>
        <v>#DIV/0!</v>
      </c>
      <c r="H2677" s="1065"/>
      <c r="I2677" s="1065"/>
      <c r="J2677" s="1182" t="e">
        <f t="shared" si="538"/>
        <v>#DIV/0!</v>
      </c>
      <c r="K2677" s="1122">
        <f t="shared" si="550"/>
        <v>0</v>
      </c>
      <c r="L2677" s="1122">
        <f t="shared" si="551"/>
        <v>0</v>
      </c>
      <c r="M2677" s="1187" t="e">
        <f t="shared" si="539"/>
        <v>#DIV/0!</v>
      </c>
    </row>
    <row r="2678" spans="1:13" ht="15">
      <c r="A2678" s="79"/>
      <c r="C2678" s="979" t="s">
        <v>2803</v>
      </c>
      <c r="D2678" s="933" t="s">
        <v>4782</v>
      </c>
      <c r="E2678" s="1065"/>
      <c r="F2678" s="1065"/>
      <c r="G2678" s="1182" t="e">
        <f t="shared" si="537"/>
        <v>#DIV/0!</v>
      </c>
      <c r="H2678" s="1065"/>
      <c r="I2678" s="1065"/>
      <c r="J2678" s="1182" t="e">
        <f t="shared" si="538"/>
        <v>#DIV/0!</v>
      </c>
      <c r="K2678" s="1122">
        <f t="shared" si="550"/>
        <v>0</v>
      </c>
      <c r="L2678" s="1122">
        <f t="shared" si="551"/>
        <v>0</v>
      </c>
      <c r="M2678" s="1187" t="e">
        <f t="shared" si="539"/>
        <v>#DIV/0!</v>
      </c>
    </row>
    <row r="2679" spans="1:13" ht="15">
      <c r="A2679" s="79"/>
      <c r="C2679" s="979" t="s">
        <v>2050</v>
      </c>
      <c r="D2679" s="933" t="s">
        <v>4055</v>
      </c>
      <c r="E2679" s="1065">
        <v>43</v>
      </c>
      <c r="F2679" s="1065">
        <v>8</v>
      </c>
      <c r="G2679" s="1182">
        <f t="shared" si="537"/>
        <v>18.604651162790699</v>
      </c>
      <c r="H2679" s="1065">
        <v>190</v>
      </c>
      <c r="I2679" s="1065">
        <v>45</v>
      </c>
      <c r="J2679" s="1182">
        <f t="shared" si="538"/>
        <v>23.684210526315788</v>
      </c>
      <c r="K2679" s="1122">
        <f t="shared" si="550"/>
        <v>233</v>
      </c>
      <c r="L2679" s="1122">
        <f t="shared" si="551"/>
        <v>53</v>
      </c>
      <c r="M2679" s="1187">
        <f t="shared" si="539"/>
        <v>22.746781115879827</v>
      </c>
    </row>
    <row r="2680" spans="1:13" ht="15">
      <c r="A2680" s="79"/>
      <c r="C2680" s="979" t="s">
        <v>1950</v>
      </c>
      <c r="D2680" s="88" t="s">
        <v>3944</v>
      </c>
      <c r="E2680" s="1065">
        <v>120</v>
      </c>
      <c r="F2680" s="1065">
        <v>98</v>
      </c>
      <c r="G2680" s="1182">
        <f t="shared" si="537"/>
        <v>81.666666666666671</v>
      </c>
      <c r="H2680" s="1065">
        <v>493</v>
      </c>
      <c r="I2680" s="1065">
        <v>287</v>
      </c>
      <c r="J2680" s="1182">
        <f t="shared" si="538"/>
        <v>58.215010141987833</v>
      </c>
      <c r="K2680" s="1122">
        <f t="shared" si="550"/>
        <v>613</v>
      </c>
      <c r="L2680" s="1122">
        <f t="shared" si="551"/>
        <v>385</v>
      </c>
      <c r="M2680" s="1187">
        <f t="shared" si="539"/>
        <v>62.805872756933113</v>
      </c>
    </row>
    <row r="2681" spans="1:13" ht="15">
      <c r="A2681" s="79"/>
      <c r="C2681" s="979" t="s">
        <v>2060</v>
      </c>
      <c r="D2681" s="945" t="s">
        <v>4065</v>
      </c>
      <c r="E2681" s="1065">
        <v>13</v>
      </c>
      <c r="F2681" s="1065"/>
      <c r="G2681" s="1182">
        <f t="shared" si="537"/>
        <v>0</v>
      </c>
      <c r="H2681" s="1065">
        <v>20</v>
      </c>
      <c r="I2681" s="1065">
        <v>1</v>
      </c>
      <c r="J2681" s="1182">
        <f t="shared" si="538"/>
        <v>5</v>
      </c>
      <c r="K2681" s="1122">
        <f t="shared" si="550"/>
        <v>33</v>
      </c>
      <c r="L2681" s="1122">
        <f t="shared" si="551"/>
        <v>1</v>
      </c>
      <c r="M2681" s="1187">
        <f t="shared" si="539"/>
        <v>3.0303030303030303</v>
      </c>
    </row>
    <row r="2682" spans="1:13" ht="15">
      <c r="A2682" s="79"/>
      <c r="C2682" s="979" t="s">
        <v>2746</v>
      </c>
      <c r="D2682" s="88" t="s">
        <v>4728</v>
      </c>
      <c r="E2682" s="1065">
        <v>7</v>
      </c>
      <c r="F2682" s="1065">
        <v>15</v>
      </c>
      <c r="G2682" s="1182">
        <f t="shared" si="537"/>
        <v>214.28571428571428</v>
      </c>
      <c r="H2682" s="1065">
        <v>4</v>
      </c>
      <c r="I2682" s="1065"/>
      <c r="J2682" s="1182">
        <f t="shared" si="538"/>
        <v>0</v>
      </c>
      <c r="K2682" s="1122">
        <f t="shared" si="550"/>
        <v>11</v>
      </c>
      <c r="L2682" s="1122">
        <f t="shared" si="551"/>
        <v>15</v>
      </c>
      <c r="M2682" s="1187">
        <f t="shared" si="539"/>
        <v>136.36363636363635</v>
      </c>
    </row>
    <row r="2683" spans="1:13" ht="15">
      <c r="A2683" s="79"/>
      <c r="C2683" s="979" t="s">
        <v>1867</v>
      </c>
      <c r="D2683" s="88" t="s">
        <v>3867</v>
      </c>
      <c r="E2683" s="1065"/>
      <c r="F2683" s="1065"/>
      <c r="G2683" s="1182" t="e">
        <f t="shared" si="537"/>
        <v>#DIV/0!</v>
      </c>
      <c r="H2683" s="1065"/>
      <c r="I2683" s="1065"/>
      <c r="J2683" s="1182" t="e">
        <f t="shared" si="538"/>
        <v>#DIV/0!</v>
      </c>
      <c r="K2683" s="1122">
        <f t="shared" si="550"/>
        <v>0</v>
      </c>
      <c r="L2683" s="1122">
        <f t="shared" si="551"/>
        <v>0</v>
      </c>
      <c r="M2683" s="1187" t="e">
        <f t="shared" si="539"/>
        <v>#DIV/0!</v>
      </c>
    </row>
    <row r="2684" spans="1:13" ht="15">
      <c r="A2684" s="79"/>
      <c r="C2684" s="979" t="s">
        <v>1886</v>
      </c>
      <c r="D2684" s="88" t="s">
        <v>3886</v>
      </c>
      <c r="E2684" s="1065">
        <v>143</v>
      </c>
      <c r="F2684" s="1065">
        <v>89</v>
      </c>
      <c r="G2684" s="1182">
        <f t="shared" si="537"/>
        <v>62.23776223776224</v>
      </c>
      <c r="H2684" s="1065">
        <v>106</v>
      </c>
      <c r="I2684" s="1065">
        <v>53</v>
      </c>
      <c r="J2684" s="1182">
        <f t="shared" si="538"/>
        <v>50</v>
      </c>
      <c r="K2684" s="1122">
        <f t="shared" si="550"/>
        <v>249</v>
      </c>
      <c r="L2684" s="1122">
        <f t="shared" si="551"/>
        <v>142</v>
      </c>
      <c r="M2684" s="1187">
        <f t="shared" si="539"/>
        <v>57.028112449799195</v>
      </c>
    </row>
    <row r="2685" spans="1:13" ht="15">
      <c r="A2685" s="79"/>
      <c r="C2685" s="979" t="s">
        <v>1960</v>
      </c>
      <c r="D2685" s="945" t="s">
        <v>3956</v>
      </c>
      <c r="E2685" s="1065">
        <v>18</v>
      </c>
      <c r="F2685" s="1065">
        <v>16</v>
      </c>
      <c r="G2685" s="1182">
        <f t="shared" si="537"/>
        <v>88.888888888888886</v>
      </c>
      <c r="H2685" s="1065">
        <v>376</v>
      </c>
      <c r="I2685" s="1065">
        <v>277</v>
      </c>
      <c r="J2685" s="1182">
        <f t="shared" si="538"/>
        <v>73.670212765957444</v>
      </c>
      <c r="K2685" s="1122">
        <f t="shared" si="550"/>
        <v>394</v>
      </c>
      <c r="L2685" s="1122">
        <f t="shared" si="551"/>
        <v>293</v>
      </c>
      <c r="M2685" s="1187">
        <f t="shared" si="539"/>
        <v>74.365482233502533</v>
      </c>
    </row>
    <row r="2686" spans="1:13" ht="15">
      <c r="A2686" s="79"/>
      <c r="C2686" s="979" t="s">
        <v>1902</v>
      </c>
      <c r="D2686" s="957" t="s">
        <v>3900</v>
      </c>
      <c r="E2686" s="1065"/>
      <c r="F2686" s="1065"/>
      <c r="G2686" s="1182" t="e">
        <f t="shared" si="537"/>
        <v>#DIV/0!</v>
      </c>
      <c r="H2686" s="1065"/>
      <c r="I2686" s="1065"/>
      <c r="J2686" s="1182" t="e">
        <f t="shared" si="538"/>
        <v>#DIV/0!</v>
      </c>
      <c r="K2686" s="1122">
        <f t="shared" si="550"/>
        <v>0</v>
      </c>
      <c r="L2686" s="1122">
        <f t="shared" si="551"/>
        <v>0</v>
      </c>
      <c r="M2686" s="1187" t="e">
        <f t="shared" si="539"/>
        <v>#DIV/0!</v>
      </c>
    </row>
    <row r="2687" spans="1:13" ht="15">
      <c r="A2687" s="79"/>
      <c r="C2687" s="979" t="s">
        <v>1946</v>
      </c>
      <c r="D2687" s="88" t="s">
        <v>5333</v>
      </c>
      <c r="E2687" s="1065"/>
      <c r="F2687" s="1065"/>
      <c r="G2687" s="1182" t="e">
        <f t="shared" ref="G2687:G2749" si="552">SUM(F2687/E2687*100)</f>
        <v>#DIV/0!</v>
      </c>
      <c r="H2687" s="1065">
        <v>2</v>
      </c>
      <c r="I2687" s="1065">
        <v>2</v>
      </c>
      <c r="J2687" s="1182">
        <f t="shared" ref="J2687:J2749" si="553">SUM(I2687/H2687*100)</f>
        <v>100</v>
      </c>
      <c r="K2687" s="1122">
        <f t="shared" si="550"/>
        <v>2</v>
      </c>
      <c r="L2687" s="1122">
        <f t="shared" si="551"/>
        <v>2</v>
      </c>
      <c r="M2687" s="1187">
        <f t="shared" ref="M2687:M2749" si="554">SUM(L2687/K2687*100)</f>
        <v>100</v>
      </c>
    </row>
    <row r="2688" spans="1:13" ht="15">
      <c r="A2688" s="79"/>
      <c r="C2688" s="979" t="s">
        <v>1891</v>
      </c>
      <c r="D2688" s="88" t="s">
        <v>3891</v>
      </c>
      <c r="E2688" s="1065"/>
      <c r="F2688" s="1065">
        <v>2</v>
      </c>
      <c r="G2688" s="1182" t="e">
        <f t="shared" si="552"/>
        <v>#DIV/0!</v>
      </c>
      <c r="H2688" s="1065">
        <v>89</v>
      </c>
      <c r="I2688" s="1065">
        <v>96</v>
      </c>
      <c r="J2688" s="1182">
        <f t="shared" si="553"/>
        <v>107.86516853932584</v>
      </c>
      <c r="K2688" s="1122">
        <f t="shared" si="550"/>
        <v>89</v>
      </c>
      <c r="L2688" s="1122">
        <f t="shared" si="551"/>
        <v>98</v>
      </c>
      <c r="M2688" s="1187">
        <f t="shared" si="554"/>
        <v>110.11235955056181</v>
      </c>
    </row>
    <row r="2689" spans="1:13" ht="15">
      <c r="A2689" s="79"/>
      <c r="C2689" s="979" t="s">
        <v>1892</v>
      </c>
      <c r="D2689" s="88" t="s">
        <v>3892</v>
      </c>
      <c r="E2689" s="1065">
        <v>1</v>
      </c>
      <c r="F2689" s="1065">
        <v>4</v>
      </c>
      <c r="G2689" s="1182">
        <f t="shared" si="552"/>
        <v>400</v>
      </c>
      <c r="H2689" s="1065">
        <v>44</v>
      </c>
      <c r="I2689" s="1065">
        <v>18</v>
      </c>
      <c r="J2689" s="1182">
        <f t="shared" si="553"/>
        <v>40.909090909090914</v>
      </c>
      <c r="K2689" s="1122">
        <f t="shared" si="550"/>
        <v>45</v>
      </c>
      <c r="L2689" s="1122">
        <f t="shared" si="551"/>
        <v>22</v>
      </c>
      <c r="M2689" s="1187">
        <f t="shared" si="554"/>
        <v>48.888888888888886</v>
      </c>
    </row>
    <row r="2690" spans="1:13" ht="15">
      <c r="A2690" s="79"/>
      <c r="C2690" s="979" t="s">
        <v>1764</v>
      </c>
      <c r="D2690" s="940" t="s">
        <v>3760</v>
      </c>
      <c r="E2690" s="1065">
        <v>2</v>
      </c>
      <c r="F2690" s="1065">
        <v>1</v>
      </c>
      <c r="G2690" s="1182">
        <f t="shared" si="552"/>
        <v>50</v>
      </c>
      <c r="H2690" s="1065">
        <v>353</v>
      </c>
      <c r="I2690" s="1065">
        <v>441</v>
      </c>
      <c r="J2690" s="1182">
        <f t="shared" si="553"/>
        <v>124.92917847025495</v>
      </c>
      <c r="K2690" s="1122">
        <f t="shared" si="550"/>
        <v>355</v>
      </c>
      <c r="L2690" s="1122">
        <f t="shared" si="551"/>
        <v>442</v>
      </c>
      <c r="M2690" s="1187">
        <f t="shared" si="554"/>
        <v>124.50704225352112</v>
      </c>
    </row>
    <row r="2691" spans="1:13" ht="15">
      <c r="A2691" s="79"/>
      <c r="C2691" s="979" t="s">
        <v>1894</v>
      </c>
      <c r="D2691" s="963" t="s">
        <v>5296</v>
      </c>
      <c r="E2691" s="1065">
        <v>1</v>
      </c>
      <c r="F2691" s="1065">
        <v>1</v>
      </c>
      <c r="G2691" s="1182">
        <f t="shared" si="552"/>
        <v>100</v>
      </c>
      <c r="H2691" s="1065">
        <v>52</v>
      </c>
      <c r="I2691" s="1065">
        <v>105</v>
      </c>
      <c r="J2691" s="1182">
        <f t="shared" si="553"/>
        <v>201.92307692307691</v>
      </c>
      <c r="K2691" s="1122">
        <f t="shared" si="550"/>
        <v>53</v>
      </c>
      <c r="L2691" s="1122">
        <f t="shared" si="551"/>
        <v>106</v>
      </c>
      <c r="M2691" s="1187">
        <f t="shared" si="554"/>
        <v>200</v>
      </c>
    </row>
    <row r="2692" spans="1:13" ht="15">
      <c r="A2692" s="79"/>
      <c r="C2692" s="979" t="s">
        <v>1765</v>
      </c>
      <c r="D2692" s="938" t="s">
        <v>3754</v>
      </c>
      <c r="E2692" s="1065"/>
      <c r="F2692" s="1065"/>
      <c r="G2692" s="1182" t="e">
        <f t="shared" si="552"/>
        <v>#DIV/0!</v>
      </c>
      <c r="H2692" s="1065">
        <v>13</v>
      </c>
      <c r="I2692" s="1065">
        <v>18</v>
      </c>
      <c r="J2692" s="1182">
        <f t="shared" si="553"/>
        <v>138.46153846153845</v>
      </c>
      <c r="K2692" s="1122">
        <f t="shared" si="550"/>
        <v>13</v>
      </c>
      <c r="L2692" s="1122">
        <f t="shared" si="551"/>
        <v>18</v>
      </c>
      <c r="M2692" s="1187">
        <f t="shared" si="554"/>
        <v>138.46153846153845</v>
      </c>
    </row>
    <row r="2693" spans="1:13" ht="15">
      <c r="A2693" s="79"/>
      <c r="C2693" s="979" t="s">
        <v>1895</v>
      </c>
      <c r="D2693" s="88" t="s">
        <v>5332</v>
      </c>
      <c r="E2693" s="1065"/>
      <c r="F2693" s="1065"/>
      <c r="G2693" s="1182" t="e">
        <f t="shared" si="552"/>
        <v>#DIV/0!</v>
      </c>
      <c r="H2693" s="1065"/>
      <c r="I2693" s="1065"/>
      <c r="J2693" s="1182" t="e">
        <f t="shared" si="553"/>
        <v>#DIV/0!</v>
      </c>
      <c r="K2693" s="1122">
        <f t="shared" si="550"/>
        <v>0</v>
      </c>
      <c r="L2693" s="1122">
        <f t="shared" si="551"/>
        <v>0</v>
      </c>
      <c r="M2693" s="1187" t="e">
        <f t="shared" si="554"/>
        <v>#DIV/0!</v>
      </c>
    </row>
    <row r="2694" spans="1:13" ht="26.25">
      <c r="A2694" s="79"/>
      <c r="C2694" s="979" t="s">
        <v>1766</v>
      </c>
      <c r="D2694" s="933" t="s">
        <v>3746</v>
      </c>
      <c r="E2694" s="1065">
        <v>3</v>
      </c>
      <c r="F2694" s="1065">
        <v>5</v>
      </c>
      <c r="G2694" s="1182">
        <f t="shared" si="552"/>
        <v>166.66666666666669</v>
      </c>
      <c r="H2694" s="1065">
        <v>1699</v>
      </c>
      <c r="I2694" s="1065">
        <v>1333</v>
      </c>
      <c r="J2694" s="1182">
        <f t="shared" si="553"/>
        <v>78.457916421424372</v>
      </c>
      <c r="K2694" s="1122">
        <f t="shared" si="550"/>
        <v>1702</v>
      </c>
      <c r="L2694" s="1122">
        <f t="shared" si="551"/>
        <v>1338</v>
      </c>
      <c r="M2694" s="1187">
        <f t="shared" si="554"/>
        <v>78.613396004700348</v>
      </c>
    </row>
    <row r="2695" spans="1:13" ht="25.5">
      <c r="A2695" s="79"/>
      <c r="C2695" s="979" t="s">
        <v>1957</v>
      </c>
      <c r="D2695" s="966" t="s">
        <v>3953</v>
      </c>
      <c r="E2695" s="1065"/>
      <c r="F2695" s="1065"/>
      <c r="G2695" s="1182" t="e">
        <f t="shared" si="552"/>
        <v>#DIV/0!</v>
      </c>
      <c r="H2695" s="1065">
        <v>5</v>
      </c>
      <c r="I2695" s="1065">
        <v>2</v>
      </c>
      <c r="J2695" s="1182">
        <f t="shared" si="553"/>
        <v>40</v>
      </c>
      <c r="K2695" s="1122">
        <f t="shared" si="550"/>
        <v>5</v>
      </c>
      <c r="L2695" s="1122">
        <f t="shared" si="551"/>
        <v>2</v>
      </c>
      <c r="M2695" s="1187">
        <f t="shared" si="554"/>
        <v>40</v>
      </c>
    </row>
    <row r="2696" spans="1:13" ht="15">
      <c r="A2696" s="79"/>
      <c r="C2696" s="994" t="s">
        <v>2059</v>
      </c>
      <c r="D2696" s="945" t="s">
        <v>4064</v>
      </c>
      <c r="E2696" s="1065">
        <v>95</v>
      </c>
      <c r="F2696" s="1065">
        <v>77</v>
      </c>
      <c r="G2696" s="1182">
        <f t="shared" si="552"/>
        <v>81.05263157894737</v>
      </c>
      <c r="H2696" s="1065">
        <v>37</v>
      </c>
      <c r="I2696" s="1065">
        <v>15</v>
      </c>
      <c r="J2696" s="1182">
        <f t="shared" si="553"/>
        <v>40.54054054054054</v>
      </c>
      <c r="K2696" s="1122">
        <f t="shared" si="550"/>
        <v>132</v>
      </c>
      <c r="L2696" s="1122">
        <f t="shared" si="551"/>
        <v>92</v>
      </c>
      <c r="M2696" s="1187">
        <f t="shared" si="554"/>
        <v>69.696969696969703</v>
      </c>
    </row>
    <row r="2697" spans="1:13" ht="26.25">
      <c r="A2697" s="79"/>
      <c r="C2697" s="979" t="s">
        <v>1896</v>
      </c>
      <c r="D2697" s="88" t="s">
        <v>3894</v>
      </c>
      <c r="E2697" s="1065"/>
      <c r="F2697" s="1065"/>
      <c r="G2697" s="1182" t="e">
        <f t="shared" si="552"/>
        <v>#DIV/0!</v>
      </c>
      <c r="H2697" s="1065"/>
      <c r="I2697" s="1065">
        <v>4</v>
      </c>
      <c r="J2697" s="1182" t="e">
        <f t="shared" si="553"/>
        <v>#DIV/0!</v>
      </c>
      <c r="K2697" s="1122">
        <f t="shared" si="550"/>
        <v>0</v>
      </c>
      <c r="L2697" s="1122">
        <f t="shared" si="551"/>
        <v>4</v>
      </c>
      <c r="M2697" s="1187" t="e">
        <f t="shared" si="554"/>
        <v>#DIV/0!</v>
      </c>
    </row>
    <row r="2698" spans="1:13" ht="15">
      <c r="A2698" s="79"/>
      <c r="C2698" s="979" t="s">
        <v>2662</v>
      </c>
      <c r="D2698" s="958" t="s">
        <v>4644</v>
      </c>
      <c r="E2698" s="1065"/>
      <c r="F2698" s="1065"/>
      <c r="G2698" s="1182" t="e">
        <f t="shared" si="552"/>
        <v>#DIV/0!</v>
      </c>
      <c r="H2698" s="1065"/>
      <c r="I2698" s="1065"/>
      <c r="J2698" s="1182" t="e">
        <f t="shared" si="553"/>
        <v>#DIV/0!</v>
      </c>
      <c r="K2698" s="1122">
        <f t="shared" si="550"/>
        <v>0</v>
      </c>
      <c r="L2698" s="1122">
        <f t="shared" si="551"/>
        <v>0</v>
      </c>
      <c r="M2698" s="1187" t="e">
        <f t="shared" si="554"/>
        <v>#DIV/0!</v>
      </c>
    </row>
    <row r="2699" spans="1:13" ht="15">
      <c r="A2699" s="79"/>
      <c r="C2699" s="979" t="s">
        <v>1942</v>
      </c>
      <c r="D2699" s="88" t="s">
        <v>3937</v>
      </c>
      <c r="E2699" s="1065">
        <v>3</v>
      </c>
      <c r="F2699" s="1065"/>
      <c r="G2699" s="1182">
        <f t="shared" si="552"/>
        <v>0</v>
      </c>
      <c r="H2699" s="1065">
        <v>34</v>
      </c>
      <c r="I2699" s="1065">
        <v>18</v>
      </c>
      <c r="J2699" s="1182">
        <f t="shared" si="553"/>
        <v>52.941176470588239</v>
      </c>
      <c r="K2699" s="1122">
        <f t="shared" si="550"/>
        <v>37</v>
      </c>
      <c r="L2699" s="1122">
        <f t="shared" si="551"/>
        <v>18</v>
      </c>
      <c r="M2699" s="1187">
        <f t="shared" si="554"/>
        <v>48.648648648648653</v>
      </c>
    </row>
    <row r="2700" spans="1:13" ht="15">
      <c r="A2700" s="79"/>
      <c r="C2700" s="979" t="s">
        <v>2213</v>
      </c>
      <c r="D2700" s="88" t="s">
        <v>4222</v>
      </c>
      <c r="E2700" s="1065">
        <v>2</v>
      </c>
      <c r="F2700" s="1065">
        <v>2</v>
      </c>
      <c r="G2700" s="1182">
        <f t="shared" si="552"/>
        <v>100</v>
      </c>
      <c r="H2700" s="1065"/>
      <c r="I2700" s="1065"/>
      <c r="J2700" s="1182" t="e">
        <f t="shared" si="553"/>
        <v>#DIV/0!</v>
      </c>
      <c r="K2700" s="1122">
        <f t="shared" si="550"/>
        <v>2</v>
      </c>
      <c r="L2700" s="1122">
        <f t="shared" si="551"/>
        <v>2</v>
      </c>
      <c r="M2700" s="1187">
        <f t="shared" si="554"/>
        <v>100</v>
      </c>
    </row>
    <row r="2701" spans="1:13" ht="15">
      <c r="A2701" s="79"/>
      <c r="C2701" s="979" t="s">
        <v>2804</v>
      </c>
      <c r="D2701" s="968" t="s">
        <v>4783</v>
      </c>
      <c r="E2701" s="1065"/>
      <c r="F2701" s="1065"/>
      <c r="G2701" s="1182" t="e">
        <f t="shared" si="552"/>
        <v>#DIV/0!</v>
      </c>
      <c r="H2701" s="1065"/>
      <c r="I2701" s="1065"/>
      <c r="J2701" s="1182" t="e">
        <f t="shared" si="553"/>
        <v>#DIV/0!</v>
      </c>
      <c r="K2701" s="1122">
        <f t="shared" si="550"/>
        <v>0</v>
      </c>
      <c r="L2701" s="1122">
        <f t="shared" si="551"/>
        <v>0</v>
      </c>
      <c r="M2701" s="1187" t="e">
        <f t="shared" si="554"/>
        <v>#DIV/0!</v>
      </c>
    </row>
    <row r="2702" spans="1:13" ht="15">
      <c r="A2702" s="79"/>
      <c r="C2702" s="979" t="s">
        <v>2805</v>
      </c>
      <c r="D2702" s="968" t="s">
        <v>4784</v>
      </c>
      <c r="E2702" s="1065">
        <v>8</v>
      </c>
      <c r="F2702" s="1065">
        <v>1</v>
      </c>
      <c r="G2702" s="1182">
        <f t="shared" si="552"/>
        <v>12.5</v>
      </c>
      <c r="H2702" s="1065">
        <v>3</v>
      </c>
      <c r="I2702" s="1065"/>
      <c r="J2702" s="1182">
        <f t="shared" si="553"/>
        <v>0</v>
      </c>
      <c r="K2702" s="1122">
        <f t="shared" si="550"/>
        <v>11</v>
      </c>
      <c r="L2702" s="1122">
        <f t="shared" si="551"/>
        <v>1</v>
      </c>
      <c r="M2702" s="1187">
        <f t="shared" si="554"/>
        <v>9.0909090909090917</v>
      </c>
    </row>
    <row r="2703" spans="1:13" ht="15">
      <c r="A2703" s="79"/>
      <c r="C2703" s="979" t="s">
        <v>2280</v>
      </c>
      <c r="D2703" s="88" t="s">
        <v>4285</v>
      </c>
      <c r="E2703" s="1065"/>
      <c r="F2703" s="1065"/>
      <c r="G2703" s="1182" t="e">
        <f t="shared" si="552"/>
        <v>#DIV/0!</v>
      </c>
      <c r="H2703" s="1065">
        <v>1</v>
      </c>
      <c r="I2703" s="1065"/>
      <c r="J2703" s="1182">
        <f t="shared" si="553"/>
        <v>0</v>
      </c>
      <c r="K2703" s="1122">
        <f t="shared" ref="K2703:K2734" si="555">E2703+H2703</f>
        <v>1</v>
      </c>
      <c r="L2703" s="1122">
        <f t="shared" ref="L2703:L2734" si="556">F2703+I2703</f>
        <v>0</v>
      </c>
      <c r="M2703" s="1187">
        <f t="shared" si="554"/>
        <v>0</v>
      </c>
    </row>
    <row r="2704" spans="1:13" ht="15">
      <c r="A2704" s="79"/>
      <c r="C2704" s="979" t="s">
        <v>1761</v>
      </c>
      <c r="D2704" s="933" t="s">
        <v>3751</v>
      </c>
      <c r="E2704" s="1065"/>
      <c r="F2704" s="1065"/>
      <c r="G2704" s="1182" t="e">
        <f t="shared" si="552"/>
        <v>#DIV/0!</v>
      </c>
      <c r="H2704" s="1065">
        <v>49</v>
      </c>
      <c r="I2704" s="1065">
        <v>57</v>
      </c>
      <c r="J2704" s="1182">
        <f t="shared" si="553"/>
        <v>116.32653061224489</v>
      </c>
      <c r="K2704" s="1122">
        <f t="shared" si="555"/>
        <v>49</v>
      </c>
      <c r="L2704" s="1122">
        <f t="shared" si="556"/>
        <v>57</v>
      </c>
      <c r="M2704" s="1187">
        <f t="shared" si="554"/>
        <v>116.32653061224489</v>
      </c>
    </row>
    <row r="2705" spans="1:13" ht="15">
      <c r="A2705" s="79"/>
      <c r="C2705" s="979" t="s">
        <v>1770</v>
      </c>
      <c r="D2705" s="956" t="s">
        <v>3747</v>
      </c>
      <c r="E2705" s="1065"/>
      <c r="F2705" s="1065"/>
      <c r="G2705" s="1182" t="e">
        <f t="shared" si="552"/>
        <v>#DIV/0!</v>
      </c>
      <c r="H2705" s="1065">
        <v>91</v>
      </c>
      <c r="I2705" s="1065">
        <v>47</v>
      </c>
      <c r="J2705" s="1182">
        <f t="shared" si="553"/>
        <v>51.648351648351657</v>
      </c>
      <c r="K2705" s="1122">
        <f t="shared" si="555"/>
        <v>91</v>
      </c>
      <c r="L2705" s="1122">
        <f t="shared" si="556"/>
        <v>47</v>
      </c>
      <c r="M2705" s="1187">
        <f t="shared" si="554"/>
        <v>51.648351648351657</v>
      </c>
    </row>
    <row r="2706" spans="1:13" ht="15">
      <c r="A2706" s="79"/>
      <c r="C2706" s="979" t="s">
        <v>1901</v>
      </c>
      <c r="D2706" s="968" t="s">
        <v>3899</v>
      </c>
      <c r="E2706" s="1065"/>
      <c r="F2706" s="1065"/>
      <c r="G2706" s="1182" t="e">
        <f t="shared" si="552"/>
        <v>#DIV/0!</v>
      </c>
      <c r="H2706" s="1065"/>
      <c r="I2706" s="1065"/>
      <c r="J2706" s="1182" t="e">
        <f t="shared" si="553"/>
        <v>#DIV/0!</v>
      </c>
      <c r="K2706" s="1122">
        <f t="shared" si="555"/>
        <v>0</v>
      </c>
      <c r="L2706" s="1122">
        <f t="shared" si="556"/>
        <v>0</v>
      </c>
      <c r="M2706" s="1187" t="e">
        <f t="shared" si="554"/>
        <v>#DIV/0!</v>
      </c>
    </row>
    <row r="2707" spans="1:13" ht="15">
      <c r="A2707" s="79"/>
      <c r="C2707" s="979" t="s">
        <v>1772</v>
      </c>
      <c r="D2707" s="956" t="s">
        <v>3748</v>
      </c>
      <c r="E2707" s="1065"/>
      <c r="F2707" s="1065">
        <v>1</v>
      </c>
      <c r="G2707" s="1182" t="e">
        <f t="shared" si="552"/>
        <v>#DIV/0!</v>
      </c>
      <c r="H2707" s="1065">
        <v>48</v>
      </c>
      <c r="I2707" s="1065">
        <v>69</v>
      </c>
      <c r="J2707" s="1182">
        <f t="shared" si="553"/>
        <v>143.75</v>
      </c>
      <c r="K2707" s="1122">
        <f t="shared" si="555"/>
        <v>48</v>
      </c>
      <c r="L2707" s="1122">
        <f t="shared" si="556"/>
        <v>70</v>
      </c>
      <c r="M2707" s="1187">
        <f t="shared" si="554"/>
        <v>145.83333333333331</v>
      </c>
    </row>
    <row r="2708" spans="1:13" ht="15">
      <c r="A2708" s="79"/>
      <c r="C2708" s="979" t="s">
        <v>2046</v>
      </c>
      <c r="D2708" s="968" t="s">
        <v>4051</v>
      </c>
      <c r="E2708" s="1065"/>
      <c r="F2708" s="1065"/>
      <c r="G2708" s="1182" t="e">
        <f t="shared" si="552"/>
        <v>#DIV/0!</v>
      </c>
      <c r="H2708" s="1065"/>
      <c r="I2708" s="1065"/>
      <c r="J2708" s="1182" t="e">
        <f t="shared" si="553"/>
        <v>#DIV/0!</v>
      </c>
      <c r="K2708" s="1122">
        <f t="shared" si="555"/>
        <v>0</v>
      </c>
      <c r="L2708" s="1122">
        <f t="shared" si="556"/>
        <v>0</v>
      </c>
      <c r="M2708" s="1187" t="e">
        <f t="shared" si="554"/>
        <v>#DIV/0!</v>
      </c>
    </row>
    <row r="2709" spans="1:13" ht="15">
      <c r="A2709" s="79"/>
      <c r="C2709" s="979" t="s">
        <v>2806</v>
      </c>
      <c r="D2709" s="968" t="s">
        <v>4785</v>
      </c>
      <c r="E2709" s="1065"/>
      <c r="F2709" s="1065">
        <v>1</v>
      </c>
      <c r="G2709" s="1182" t="e">
        <f t="shared" si="552"/>
        <v>#DIV/0!</v>
      </c>
      <c r="H2709" s="1065">
        <v>1</v>
      </c>
      <c r="I2709" s="1065"/>
      <c r="J2709" s="1182">
        <f t="shared" si="553"/>
        <v>0</v>
      </c>
      <c r="K2709" s="1122">
        <f t="shared" si="555"/>
        <v>1</v>
      </c>
      <c r="L2709" s="1122">
        <f t="shared" si="556"/>
        <v>1</v>
      </c>
      <c r="M2709" s="1187">
        <f t="shared" si="554"/>
        <v>100</v>
      </c>
    </row>
    <row r="2710" spans="1:13" ht="15">
      <c r="A2710" s="79"/>
      <c r="C2710" s="979" t="s">
        <v>1845</v>
      </c>
      <c r="D2710" s="948" t="s">
        <v>3841</v>
      </c>
      <c r="E2710" s="1065"/>
      <c r="F2710" s="1065"/>
      <c r="G2710" s="1182" t="e">
        <f t="shared" si="552"/>
        <v>#DIV/0!</v>
      </c>
      <c r="H2710" s="1065">
        <v>29</v>
      </c>
      <c r="I2710" s="1065">
        <v>10</v>
      </c>
      <c r="J2710" s="1182">
        <f t="shared" si="553"/>
        <v>34.482758620689658</v>
      </c>
      <c r="K2710" s="1122">
        <f t="shared" si="555"/>
        <v>29</v>
      </c>
      <c r="L2710" s="1122">
        <f t="shared" si="556"/>
        <v>10</v>
      </c>
      <c r="M2710" s="1187">
        <f t="shared" si="554"/>
        <v>34.482758620689658</v>
      </c>
    </row>
    <row r="2711" spans="1:13" ht="15">
      <c r="A2711" s="79"/>
      <c r="C2711" s="979" t="s">
        <v>1774</v>
      </c>
      <c r="D2711" s="940" t="s">
        <v>3756</v>
      </c>
      <c r="E2711" s="1065"/>
      <c r="F2711" s="1065"/>
      <c r="G2711" s="1182" t="e">
        <f t="shared" si="552"/>
        <v>#DIV/0!</v>
      </c>
      <c r="H2711" s="1065">
        <v>40</v>
      </c>
      <c r="I2711" s="1065">
        <v>41</v>
      </c>
      <c r="J2711" s="1182">
        <f t="shared" si="553"/>
        <v>102.49999999999999</v>
      </c>
      <c r="K2711" s="1122">
        <f t="shared" si="555"/>
        <v>40</v>
      </c>
      <c r="L2711" s="1122">
        <f t="shared" si="556"/>
        <v>41</v>
      </c>
      <c r="M2711" s="1187">
        <f t="shared" si="554"/>
        <v>102.49999999999999</v>
      </c>
    </row>
    <row r="2712" spans="1:13" ht="15">
      <c r="A2712" s="79"/>
      <c r="C2712" s="979" t="s">
        <v>2376</v>
      </c>
      <c r="D2712" s="968" t="s">
        <v>4377</v>
      </c>
      <c r="E2712" s="1065"/>
      <c r="F2712" s="1065"/>
      <c r="G2712" s="1182" t="e">
        <f t="shared" si="552"/>
        <v>#DIV/0!</v>
      </c>
      <c r="H2712" s="1065"/>
      <c r="I2712" s="1065"/>
      <c r="J2712" s="1182" t="e">
        <f t="shared" si="553"/>
        <v>#DIV/0!</v>
      </c>
      <c r="K2712" s="1122">
        <f t="shared" si="555"/>
        <v>0</v>
      </c>
      <c r="L2712" s="1122">
        <f t="shared" si="556"/>
        <v>0</v>
      </c>
      <c r="M2712" s="1187" t="e">
        <f t="shared" si="554"/>
        <v>#DIV/0!</v>
      </c>
    </row>
    <row r="2713" spans="1:13" ht="15">
      <c r="A2713" s="79"/>
      <c r="C2713" s="979" t="s">
        <v>1932</v>
      </c>
      <c r="D2713" s="1036" t="s">
        <v>3928</v>
      </c>
      <c r="E2713" s="1065"/>
      <c r="F2713" s="1065"/>
      <c r="G2713" s="1182" t="e">
        <f t="shared" si="552"/>
        <v>#DIV/0!</v>
      </c>
      <c r="H2713" s="1065">
        <v>98</v>
      </c>
      <c r="I2713" s="1065">
        <v>59</v>
      </c>
      <c r="J2713" s="1182">
        <f t="shared" si="553"/>
        <v>60.204081632653065</v>
      </c>
      <c r="K2713" s="1122">
        <f t="shared" si="555"/>
        <v>98</v>
      </c>
      <c r="L2713" s="1122">
        <f t="shared" si="556"/>
        <v>59</v>
      </c>
      <c r="M2713" s="1187">
        <f t="shared" si="554"/>
        <v>60.204081632653065</v>
      </c>
    </row>
    <row r="2714" spans="1:13" ht="15">
      <c r="A2714" s="79"/>
      <c r="C2714" s="979" t="s">
        <v>1775</v>
      </c>
      <c r="D2714" s="940" t="s">
        <v>3757</v>
      </c>
      <c r="E2714" s="1065"/>
      <c r="F2714" s="1065"/>
      <c r="G2714" s="1182" t="e">
        <f t="shared" si="552"/>
        <v>#DIV/0!</v>
      </c>
      <c r="H2714" s="1065">
        <v>36</v>
      </c>
      <c r="I2714" s="1065">
        <v>43</v>
      </c>
      <c r="J2714" s="1182">
        <f t="shared" si="553"/>
        <v>119.44444444444444</v>
      </c>
      <c r="K2714" s="1122">
        <f t="shared" si="555"/>
        <v>36</v>
      </c>
      <c r="L2714" s="1122">
        <f t="shared" si="556"/>
        <v>43</v>
      </c>
      <c r="M2714" s="1187">
        <f t="shared" si="554"/>
        <v>119.44444444444444</v>
      </c>
    </row>
    <row r="2715" spans="1:13" ht="15">
      <c r="A2715" s="79"/>
      <c r="C2715" s="978" t="s">
        <v>1921</v>
      </c>
      <c r="D2715" s="959" t="s">
        <v>5331</v>
      </c>
      <c r="E2715" s="1065"/>
      <c r="F2715" s="1065"/>
      <c r="G2715" s="1182" t="e">
        <f t="shared" si="552"/>
        <v>#DIV/0!</v>
      </c>
      <c r="H2715" s="1065">
        <v>156</v>
      </c>
      <c r="I2715" s="1065">
        <v>119</v>
      </c>
      <c r="J2715" s="1182">
        <f t="shared" si="553"/>
        <v>76.28205128205127</v>
      </c>
      <c r="K2715" s="1122">
        <f t="shared" si="555"/>
        <v>156</v>
      </c>
      <c r="L2715" s="1122">
        <f t="shared" si="556"/>
        <v>119</v>
      </c>
      <c r="M2715" s="1187">
        <f t="shared" si="554"/>
        <v>76.28205128205127</v>
      </c>
    </row>
    <row r="2716" spans="1:13" ht="15">
      <c r="A2716" s="79"/>
      <c r="C2716" s="979" t="s">
        <v>2086</v>
      </c>
      <c r="D2716" s="963" t="s">
        <v>4090</v>
      </c>
      <c r="E2716" s="1065"/>
      <c r="F2716" s="1065"/>
      <c r="G2716" s="1182" t="e">
        <f t="shared" si="552"/>
        <v>#DIV/0!</v>
      </c>
      <c r="H2716" s="1106"/>
      <c r="I2716" s="1106"/>
      <c r="J2716" s="1182" t="e">
        <f t="shared" si="553"/>
        <v>#DIV/0!</v>
      </c>
      <c r="K2716" s="1122">
        <f t="shared" si="555"/>
        <v>0</v>
      </c>
      <c r="L2716" s="1122">
        <f t="shared" si="556"/>
        <v>0</v>
      </c>
      <c r="M2716" s="1187" t="e">
        <f t="shared" si="554"/>
        <v>#DIV/0!</v>
      </c>
    </row>
    <row r="2717" spans="1:13" ht="15">
      <c r="A2717" s="79"/>
      <c r="C2717" s="979" t="s">
        <v>1973</v>
      </c>
      <c r="D2717" s="945" t="s">
        <v>3969</v>
      </c>
      <c r="E2717" s="1065"/>
      <c r="F2717" s="1065"/>
      <c r="G2717" s="1182" t="e">
        <f t="shared" si="552"/>
        <v>#DIV/0!</v>
      </c>
      <c r="H2717" s="1106"/>
      <c r="I2717" s="1106"/>
      <c r="J2717" s="1182" t="e">
        <f t="shared" si="553"/>
        <v>#DIV/0!</v>
      </c>
      <c r="K2717" s="1122">
        <f t="shared" si="555"/>
        <v>0</v>
      </c>
      <c r="L2717" s="1122">
        <f t="shared" si="556"/>
        <v>0</v>
      </c>
      <c r="M2717" s="1187" t="e">
        <f t="shared" si="554"/>
        <v>#DIV/0!</v>
      </c>
    </row>
    <row r="2718" spans="1:13" ht="15">
      <c r="A2718" s="79"/>
      <c r="C2718" s="979" t="s">
        <v>1771</v>
      </c>
      <c r="D2718" s="940" t="s">
        <v>3753</v>
      </c>
      <c r="E2718" s="1106"/>
      <c r="F2718" s="1106"/>
      <c r="G2718" s="1182" t="e">
        <f t="shared" si="552"/>
        <v>#DIV/0!</v>
      </c>
      <c r="H2718" s="1106">
        <v>1</v>
      </c>
      <c r="I2718" s="1106"/>
      <c r="J2718" s="1182">
        <f t="shared" si="553"/>
        <v>0</v>
      </c>
      <c r="K2718" s="1122">
        <f t="shared" si="555"/>
        <v>1</v>
      </c>
      <c r="L2718" s="1122">
        <f t="shared" si="556"/>
        <v>0</v>
      </c>
      <c r="M2718" s="1187">
        <f t="shared" si="554"/>
        <v>0</v>
      </c>
    </row>
    <row r="2719" spans="1:13" ht="15">
      <c r="A2719" s="79"/>
      <c r="C2719" s="979" t="s">
        <v>2807</v>
      </c>
      <c r="D2719" s="963" t="s">
        <v>4786</v>
      </c>
      <c r="E2719" s="1106">
        <v>22</v>
      </c>
      <c r="F2719" s="1106">
        <v>15</v>
      </c>
      <c r="G2719" s="1182">
        <f t="shared" si="552"/>
        <v>68.181818181818173</v>
      </c>
      <c r="H2719" s="1106"/>
      <c r="I2719" s="1106"/>
      <c r="J2719" s="1182" t="e">
        <f t="shared" si="553"/>
        <v>#DIV/0!</v>
      </c>
      <c r="K2719" s="1122">
        <f t="shared" si="555"/>
        <v>22</v>
      </c>
      <c r="L2719" s="1122">
        <f t="shared" si="556"/>
        <v>15</v>
      </c>
      <c r="M2719" s="1187">
        <f t="shared" si="554"/>
        <v>68.181818181818173</v>
      </c>
    </row>
    <row r="2720" spans="1:13" ht="15">
      <c r="A2720" s="79"/>
      <c r="C2720" s="979" t="s">
        <v>1884</v>
      </c>
      <c r="D2720" s="963" t="s">
        <v>3884</v>
      </c>
      <c r="E2720" s="1106"/>
      <c r="F2720" s="1106"/>
      <c r="G2720" s="1182" t="e">
        <f t="shared" si="552"/>
        <v>#DIV/0!</v>
      </c>
      <c r="H2720" s="1106">
        <v>26</v>
      </c>
      <c r="I2720" s="1106">
        <v>6</v>
      </c>
      <c r="J2720" s="1182">
        <f t="shared" si="553"/>
        <v>23.076923076923077</v>
      </c>
      <c r="K2720" s="1122">
        <f t="shared" si="555"/>
        <v>26</v>
      </c>
      <c r="L2720" s="1122">
        <f t="shared" si="556"/>
        <v>6</v>
      </c>
      <c r="M2720" s="1187">
        <f t="shared" si="554"/>
        <v>23.076923076923077</v>
      </c>
    </row>
    <row r="2721" spans="1:13" ht="15">
      <c r="A2721" s="79"/>
      <c r="C2721" s="979" t="s">
        <v>2739</v>
      </c>
      <c r="D2721" s="963" t="s">
        <v>4723</v>
      </c>
      <c r="E2721" s="1106">
        <v>11</v>
      </c>
      <c r="F2721" s="1106">
        <v>11</v>
      </c>
      <c r="G2721" s="1182">
        <f t="shared" si="552"/>
        <v>100</v>
      </c>
      <c r="H2721" s="1106"/>
      <c r="I2721" s="1106"/>
      <c r="J2721" s="1182" t="e">
        <f t="shared" si="553"/>
        <v>#DIV/0!</v>
      </c>
      <c r="K2721" s="1122">
        <f t="shared" si="555"/>
        <v>11</v>
      </c>
      <c r="L2721" s="1122">
        <f t="shared" si="556"/>
        <v>11</v>
      </c>
      <c r="M2721" s="1187">
        <f t="shared" si="554"/>
        <v>100</v>
      </c>
    </row>
    <row r="2722" spans="1:13" ht="15">
      <c r="A2722" s="79"/>
      <c r="C2722" s="979" t="s">
        <v>2808</v>
      </c>
      <c r="D2722" s="963" t="s">
        <v>4787</v>
      </c>
      <c r="E2722" s="1106"/>
      <c r="F2722" s="1106"/>
      <c r="G2722" s="1182" t="e">
        <f t="shared" si="552"/>
        <v>#DIV/0!</v>
      </c>
      <c r="H2722" s="1106"/>
      <c r="I2722" s="1106"/>
      <c r="J2722" s="1182" t="e">
        <f t="shared" si="553"/>
        <v>#DIV/0!</v>
      </c>
      <c r="K2722" s="1122">
        <f t="shared" si="555"/>
        <v>0</v>
      </c>
      <c r="L2722" s="1122">
        <f t="shared" si="556"/>
        <v>0</v>
      </c>
      <c r="M2722" s="1187" t="e">
        <f t="shared" si="554"/>
        <v>#DIV/0!</v>
      </c>
    </row>
    <row r="2723" spans="1:13" ht="15">
      <c r="A2723" s="79"/>
      <c r="C2723" s="979" t="s">
        <v>2396</v>
      </c>
      <c r="D2723" s="963" t="s">
        <v>4394</v>
      </c>
      <c r="E2723" s="1106">
        <v>66</v>
      </c>
      <c r="F2723" s="1106">
        <v>38</v>
      </c>
      <c r="G2723" s="1182">
        <f t="shared" si="552"/>
        <v>57.575757575757578</v>
      </c>
      <c r="H2723" s="1106">
        <v>18</v>
      </c>
      <c r="I2723" s="1106">
        <v>12</v>
      </c>
      <c r="J2723" s="1182">
        <f t="shared" si="553"/>
        <v>66.666666666666657</v>
      </c>
      <c r="K2723" s="1122">
        <f t="shared" si="555"/>
        <v>84</v>
      </c>
      <c r="L2723" s="1122">
        <f t="shared" si="556"/>
        <v>50</v>
      </c>
      <c r="M2723" s="1187">
        <f t="shared" si="554"/>
        <v>59.523809523809526</v>
      </c>
    </row>
    <row r="2724" spans="1:13" ht="15">
      <c r="A2724" s="79"/>
      <c r="C2724" s="979" t="s">
        <v>2386</v>
      </c>
      <c r="D2724" s="933" t="s">
        <v>4386</v>
      </c>
      <c r="E2724" s="1106"/>
      <c r="F2724" s="1106"/>
      <c r="G2724" s="1182" t="e">
        <f t="shared" si="552"/>
        <v>#DIV/0!</v>
      </c>
      <c r="H2724" s="1106"/>
      <c r="I2724" s="1106">
        <v>1</v>
      </c>
      <c r="J2724" s="1182" t="e">
        <f t="shared" si="553"/>
        <v>#DIV/0!</v>
      </c>
      <c r="K2724" s="1122">
        <f t="shared" si="555"/>
        <v>0</v>
      </c>
      <c r="L2724" s="1122">
        <f t="shared" si="556"/>
        <v>1</v>
      </c>
      <c r="M2724" s="1187" t="e">
        <f t="shared" si="554"/>
        <v>#DIV/0!</v>
      </c>
    </row>
    <row r="2725" spans="1:13" ht="15">
      <c r="A2725" s="79"/>
      <c r="C2725" s="979" t="s">
        <v>2434</v>
      </c>
      <c r="D2725" s="938" t="s">
        <v>4433</v>
      </c>
      <c r="E2725" s="1106">
        <v>1</v>
      </c>
      <c r="F2725" s="1106"/>
      <c r="G2725" s="1182">
        <f t="shared" si="552"/>
        <v>0</v>
      </c>
      <c r="H2725" s="1106">
        <v>1</v>
      </c>
      <c r="I2725" s="1106"/>
      <c r="J2725" s="1182">
        <f t="shared" si="553"/>
        <v>0</v>
      </c>
      <c r="K2725" s="1122">
        <f t="shared" si="555"/>
        <v>2</v>
      </c>
      <c r="L2725" s="1122">
        <f t="shared" si="556"/>
        <v>0</v>
      </c>
      <c r="M2725" s="1187">
        <f t="shared" si="554"/>
        <v>0</v>
      </c>
    </row>
    <row r="2726" spans="1:13" ht="15">
      <c r="A2726" s="79"/>
      <c r="C2726" s="979" t="s">
        <v>1923</v>
      </c>
      <c r="D2726" s="940" t="s">
        <v>3920</v>
      </c>
      <c r="E2726" s="1106">
        <v>209</v>
      </c>
      <c r="F2726" s="1106">
        <v>89</v>
      </c>
      <c r="G2726" s="1182">
        <f t="shared" si="552"/>
        <v>42.58373205741627</v>
      </c>
      <c r="H2726" s="1106">
        <v>13</v>
      </c>
      <c r="I2726" s="1106">
        <v>7</v>
      </c>
      <c r="J2726" s="1182">
        <f t="shared" si="553"/>
        <v>53.846153846153847</v>
      </c>
      <c r="K2726" s="1122">
        <f t="shared" si="555"/>
        <v>222</v>
      </c>
      <c r="L2726" s="1122">
        <f t="shared" si="556"/>
        <v>96</v>
      </c>
      <c r="M2726" s="1187">
        <f t="shared" si="554"/>
        <v>43.243243243243242</v>
      </c>
    </row>
    <row r="2727" spans="1:13" ht="15">
      <c r="A2727" s="79"/>
      <c r="C2727" s="979" t="s">
        <v>2760</v>
      </c>
      <c r="D2727" s="963" t="s">
        <v>5325</v>
      </c>
      <c r="E2727" s="1106">
        <v>1</v>
      </c>
      <c r="F2727" s="1106"/>
      <c r="G2727" s="1182">
        <f t="shared" si="552"/>
        <v>0</v>
      </c>
      <c r="H2727" s="1106">
        <v>35</v>
      </c>
      <c r="I2727" s="1106">
        <v>19</v>
      </c>
      <c r="J2727" s="1182">
        <f t="shared" si="553"/>
        <v>54.285714285714285</v>
      </c>
      <c r="K2727" s="1122">
        <f t="shared" si="555"/>
        <v>36</v>
      </c>
      <c r="L2727" s="1122">
        <f t="shared" si="556"/>
        <v>19</v>
      </c>
      <c r="M2727" s="1187">
        <f t="shared" si="554"/>
        <v>52.777777777777779</v>
      </c>
    </row>
    <row r="2728" spans="1:13" ht="15">
      <c r="A2728" s="79"/>
      <c r="C2728" s="979" t="s">
        <v>2364</v>
      </c>
      <c r="D2728" s="963" t="s">
        <v>4365</v>
      </c>
      <c r="E2728" s="1106"/>
      <c r="F2728" s="1106"/>
      <c r="G2728" s="1182" t="e">
        <f t="shared" si="552"/>
        <v>#DIV/0!</v>
      </c>
      <c r="H2728" s="1106">
        <v>68</v>
      </c>
      <c r="I2728" s="1106">
        <v>43</v>
      </c>
      <c r="J2728" s="1182">
        <f t="shared" si="553"/>
        <v>63.235294117647058</v>
      </c>
      <c r="K2728" s="1122">
        <f t="shared" si="555"/>
        <v>68</v>
      </c>
      <c r="L2728" s="1122">
        <f t="shared" si="556"/>
        <v>43</v>
      </c>
      <c r="M2728" s="1187">
        <f t="shared" si="554"/>
        <v>63.235294117647058</v>
      </c>
    </row>
    <row r="2729" spans="1:13" ht="15">
      <c r="A2729" s="79"/>
      <c r="C2729" s="979" t="s">
        <v>1929</v>
      </c>
      <c r="D2729" s="963" t="s">
        <v>3925</v>
      </c>
      <c r="E2729" s="1106">
        <v>2</v>
      </c>
      <c r="F2729" s="1106">
        <v>2</v>
      </c>
      <c r="G2729" s="1182">
        <f t="shared" si="552"/>
        <v>100</v>
      </c>
      <c r="H2729" s="1106">
        <v>102</v>
      </c>
      <c r="I2729" s="1106">
        <v>42</v>
      </c>
      <c r="J2729" s="1182">
        <f t="shared" si="553"/>
        <v>41.17647058823529</v>
      </c>
      <c r="K2729" s="1122">
        <f t="shared" si="555"/>
        <v>104</v>
      </c>
      <c r="L2729" s="1122">
        <f t="shared" si="556"/>
        <v>44</v>
      </c>
      <c r="M2729" s="1187">
        <f t="shared" si="554"/>
        <v>42.307692307692307</v>
      </c>
    </row>
    <row r="2730" spans="1:13" ht="15">
      <c r="A2730" s="79"/>
      <c r="C2730" s="979" t="s">
        <v>1773</v>
      </c>
      <c r="D2730" s="88" t="s">
        <v>3750</v>
      </c>
      <c r="E2730" s="1106"/>
      <c r="F2730" s="1106"/>
      <c r="G2730" s="1182" t="e">
        <f t="shared" si="552"/>
        <v>#DIV/0!</v>
      </c>
      <c r="H2730" s="1106"/>
      <c r="I2730" s="1106"/>
      <c r="J2730" s="1182" t="e">
        <f t="shared" si="553"/>
        <v>#DIV/0!</v>
      </c>
      <c r="K2730" s="1122">
        <f t="shared" si="555"/>
        <v>0</v>
      </c>
      <c r="L2730" s="1122">
        <f t="shared" si="556"/>
        <v>0</v>
      </c>
      <c r="M2730" s="1187" t="e">
        <f t="shared" si="554"/>
        <v>#DIV/0!</v>
      </c>
    </row>
    <row r="2731" spans="1:13" ht="15">
      <c r="A2731" s="79"/>
      <c r="C2731" s="979" t="s">
        <v>1909</v>
      </c>
      <c r="D2731" s="938" t="s">
        <v>3907</v>
      </c>
      <c r="E2731" s="1106">
        <v>1</v>
      </c>
      <c r="F2731" s="1106"/>
      <c r="G2731" s="1182">
        <f t="shared" si="552"/>
        <v>0</v>
      </c>
      <c r="H2731" s="1106"/>
      <c r="I2731" s="1106"/>
      <c r="J2731" s="1182" t="e">
        <f t="shared" si="553"/>
        <v>#DIV/0!</v>
      </c>
      <c r="K2731" s="1122">
        <f t="shared" si="555"/>
        <v>1</v>
      </c>
      <c r="L2731" s="1122">
        <f t="shared" si="556"/>
        <v>0</v>
      </c>
      <c r="M2731" s="1187">
        <f t="shared" si="554"/>
        <v>0</v>
      </c>
    </row>
    <row r="2732" spans="1:13" ht="15">
      <c r="A2732" s="79"/>
      <c r="C2732" s="979" t="s">
        <v>1971</v>
      </c>
      <c r="D2732" s="945" t="s">
        <v>3967</v>
      </c>
      <c r="E2732" s="1106"/>
      <c r="F2732" s="1106"/>
      <c r="G2732" s="1182" t="e">
        <f t="shared" si="552"/>
        <v>#DIV/0!</v>
      </c>
      <c r="H2732" s="1106">
        <v>0</v>
      </c>
      <c r="I2732" s="1106"/>
      <c r="J2732" s="1182" t="e">
        <f t="shared" si="553"/>
        <v>#DIV/0!</v>
      </c>
      <c r="K2732" s="1122">
        <f t="shared" si="555"/>
        <v>0</v>
      </c>
      <c r="L2732" s="1122">
        <f t="shared" si="556"/>
        <v>0</v>
      </c>
      <c r="M2732" s="1187" t="e">
        <f t="shared" si="554"/>
        <v>#DIV/0!</v>
      </c>
    </row>
    <row r="2733" spans="1:13" ht="15">
      <c r="A2733" s="79"/>
      <c r="C2733" s="979" t="s">
        <v>2623</v>
      </c>
      <c r="D2733" s="963" t="s">
        <v>4605</v>
      </c>
      <c r="E2733" s="1106"/>
      <c r="F2733" s="1106">
        <v>6</v>
      </c>
      <c r="G2733" s="1182" t="e">
        <f t="shared" si="552"/>
        <v>#DIV/0!</v>
      </c>
      <c r="H2733" s="1106">
        <v>2</v>
      </c>
      <c r="I2733" s="1106">
        <v>7</v>
      </c>
      <c r="J2733" s="1182">
        <f t="shared" si="553"/>
        <v>350</v>
      </c>
      <c r="K2733" s="1122">
        <f t="shared" si="555"/>
        <v>2</v>
      </c>
      <c r="L2733" s="1122">
        <f t="shared" si="556"/>
        <v>13</v>
      </c>
      <c r="M2733" s="1187">
        <f t="shared" si="554"/>
        <v>650</v>
      </c>
    </row>
    <row r="2734" spans="1:13" ht="26.25">
      <c r="A2734" s="79"/>
      <c r="C2734" s="979" t="s">
        <v>2087</v>
      </c>
      <c r="D2734" s="963" t="s">
        <v>4091</v>
      </c>
      <c r="E2734" s="1106"/>
      <c r="F2734" s="1106"/>
      <c r="G2734" s="1182" t="e">
        <f t="shared" si="552"/>
        <v>#DIV/0!</v>
      </c>
      <c r="H2734" s="1106"/>
      <c r="I2734" s="1106"/>
      <c r="J2734" s="1182" t="e">
        <f t="shared" si="553"/>
        <v>#DIV/0!</v>
      </c>
      <c r="K2734" s="1122">
        <f t="shared" si="555"/>
        <v>0</v>
      </c>
      <c r="L2734" s="1122">
        <f t="shared" si="556"/>
        <v>0</v>
      </c>
      <c r="M2734" s="1187" t="e">
        <f t="shared" si="554"/>
        <v>#DIV/0!</v>
      </c>
    </row>
    <row r="2735" spans="1:13" ht="15">
      <c r="A2735" s="79"/>
      <c r="C2735" s="979" t="s">
        <v>1892</v>
      </c>
      <c r="D2735" s="88" t="s">
        <v>3892</v>
      </c>
      <c r="E2735" s="1106"/>
      <c r="F2735" s="1106"/>
      <c r="G2735" s="1182" t="e">
        <f t="shared" si="552"/>
        <v>#DIV/0!</v>
      </c>
      <c r="H2735" s="1106"/>
      <c r="I2735" s="1106"/>
      <c r="J2735" s="1182" t="e">
        <f t="shared" si="553"/>
        <v>#DIV/0!</v>
      </c>
      <c r="K2735" s="1122">
        <f t="shared" ref="K2735:K2766" si="557">E2735+H2735</f>
        <v>0</v>
      </c>
      <c r="L2735" s="1122">
        <f t="shared" ref="L2735:L2766" si="558">F2735+I2735</f>
        <v>0</v>
      </c>
      <c r="M2735" s="1187" t="e">
        <f t="shared" si="554"/>
        <v>#DIV/0!</v>
      </c>
    </row>
    <row r="2736" spans="1:13" ht="15">
      <c r="A2736" s="79"/>
      <c r="C2736" s="979" t="s">
        <v>1773</v>
      </c>
      <c r="D2736" s="959" t="s">
        <v>3750</v>
      </c>
      <c r="E2736" s="1106"/>
      <c r="F2736" s="1106"/>
      <c r="G2736" s="1182" t="e">
        <f t="shared" si="552"/>
        <v>#DIV/0!</v>
      </c>
      <c r="H2736" s="1106"/>
      <c r="I2736" s="1106"/>
      <c r="J2736" s="1182" t="e">
        <f t="shared" si="553"/>
        <v>#DIV/0!</v>
      </c>
      <c r="K2736" s="1122">
        <f t="shared" si="557"/>
        <v>0</v>
      </c>
      <c r="L2736" s="1122">
        <f t="shared" si="558"/>
        <v>0</v>
      </c>
      <c r="M2736" s="1187" t="e">
        <f t="shared" si="554"/>
        <v>#DIV/0!</v>
      </c>
    </row>
    <row r="2737" spans="1:13" ht="15">
      <c r="A2737" s="79"/>
      <c r="C2737" s="978" t="s">
        <v>2740</v>
      </c>
      <c r="D2737" s="963" t="s">
        <v>4403</v>
      </c>
      <c r="E2737" s="1106"/>
      <c r="F2737" s="1106"/>
      <c r="G2737" s="1182" t="e">
        <f t="shared" si="552"/>
        <v>#DIV/0!</v>
      </c>
      <c r="H2737" s="1106"/>
      <c r="I2737" s="1106"/>
      <c r="J2737" s="1182" t="e">
        <f t="shared" si="553"/>
        <v>#DIV/0!</v>
      </c>
      <c r="K2737" s="1122">
        <f t="shared" si="557"/>
        <v>0</v>
      </c>
      <c r="L2737" s="1122">
        <f t="shared" si="558"/>
        <v>0</v>
      </c>
      <c r="M2737" s="1187" t="e">
        <f t="shared" si="554"/>
        <v>#DIV/0!</v>
      </c>
    </row>
    <row r="2738" spans="1:13" ht="15">
      <c r="A2738" s="79"/>
      <c r="C2738" s="978" t="s">
        <v>2212</v>
      </c>
      <c r="D2738" s="963" t="s">
        <v>4221</v>
      </c>
      <c r="E2738" s="1106"/>
      <c r="F2738" s="1106"/>
      <c r="G2738" s="1182" t="e">
        <f t="shared" si="552"/>
        <v>#DIV/0!</v>
      </c>
      <c r="H2738" s="1106"/>
      <c r="I2738" s="1106"/>
      <c r="J2738" s="1182" t="e">
        <f t="shared" si="553"/>
        <v>#DIV/0!</v>
      </c>
      <c r="K2738" s="1122">
        <f t="shared" si="557"/>
        <v>0</v>
      </c>
      <c r="L2738" s="1122">
        <f t="shared" si="558"/>
        <v>0</v>
      </c>
      <c r="M2738" s="1187" t="e">
        <f t="shared" si="554"/>
        <v>#DIV/0!</v>
      </c>
    </row>
    <row r="2739" spans="1:13" ht="15">
      <c r="A2739" s="79"/>
      <c r="C2739" s="978" t="s">
        <v>2809</v>
      </c>
      <c r="D2739" s="963" t="s">
        <v>4789</v>
      </c>
      <c r="E2739" s="1106"/>
      <c r="F2739" s="1106"/>
      <c r="G2739" s="1182" t="e">
        <f t="shared" si="552"/>
        <v>#DIV/0!</v>
      </c>
      <c r="H2739" s="1106"/>
      <c r="I2739" s="1106"/>
      <c r="J2739" s="1182" t="e">
        <f t="shared" si="553"/>
        <v>#DIV/0!</v>
      </c>
      <c r="K2739" s="1122">
        <f t="shared" si="557"/>
        <v>0</v>
      </c>
      <c r="L2739" s="1122">
        <f t="shared" si="558"/>
        <v>0</v>
      </c>
      <c r="M2739" s="1187" t="e">
        <f t="shared" si="554"/>
        <v>#DIV/0!</v>
      </c>
    </row>
    <row r="2740" spans="1:13" ht="15">
      <c r="A2740" s="79"/>
      <c r="C2740" s="978" t="s">
        <v>1812</v>
      </c>
      <c r="D2740" s="1038" t="s">
        <v>3808</v>
      </c>
      <c r="E2740" s="1106">
        <v>4</v>
      </c>
      <c r="F2740" s="1106">
        <v>1</v>
      </c>
      <c r="G2740" s="1182">
        <f t="shared" si="552"/>
        <v>25</v>
      </c>
      <c r="H2740" s="1106">
        <v>10</v>
      </c>
      <c r="I2740" s="1106">
        <v>6</v>
      </c>
      <c r="J2740" s="1182">
        <f t="shared" si="553"/>
        <v>60</v>
      </c>
      <c r="K2740" s="1122">
        <f t="shared" si="557"/>
        <v>14</v>
      </c>
      <c r="L2740" s="1122">
        <f t="shared" si="558"/>
        <v>7</v>
      </c>
      <c r="M2740" s="1187">
        <f t="shared" si="554"/>
        <v>50</v>
      </c>
    </row>
    <row r="2741" spans="1:13" ht="15">
      <c r="A2741" s="79"/>
      <c r="C2741" s="978" t="s">
        <v>2810</v>
      </c>
      <c r="D2741" s="963" t="s">
        <v>3967</v>
      </c>
      <c r="E2741" s="1106"/>
      <c r="F2741" s="1106"/>
      <c r="G2741" s="1182" t="e">
        <f t="shared" si="552"/>
        <v>#DIV/0!</v>
      </c>
      <c r="H2741" s="1106"/>
      <c r="I2741" s="1106"/>
      <c r="J2741" s="1182" t="e">
        <f t="shared" si="553"/>
        <v>#DIV/0!</v>
      </c>
      <c r="K2741" s="1122">
        <f t="shared" si="557"/>
        <v>0</v>
      </c>
      <c r="L2741" s="1122">
        <f t="shared" si="558"/>
        <v>0</v>
      </c>
      <c r="M2741" s="1187" t="e">
        <f t="shared" si="554"/>
        <v>#DIV/0!</v>
      </c>
    </row>
    <row r="2742" spans="1:13" ht="15">
      <c r="A2742" s="79"/>
      <c r="C2742" s="978" t="s">
        <v>1932</v>
      </c>
      <c r="D2742" s="1036" t="s">
        <v>3928</v>
      </c>
      <c r="E2742" s="1106"/>
      <c r="F2742" s="1106"/>
      <c r="G2742" s="1182" t="e">
        <f t="shared" si="552"/>
        <v>#DIV/0!</v>
      </c>
      <c r="H2742" s="1106"/>
      <c r="I2742" s="1106"/>
      <c r="J2742" s="1182" t="e">
        <f t="shared" si="553"/>
        <v>#DIV/0!</v>
      </c>
      <c r="K2742" s="1122">
        <f t="shared" si="557"/>
        <v>0</v>
      </c>
      <c r="L2742" s="1122">
        <f t="shared" si="558"/>
        <v>0</v>
      </c>
      <c r="M2742" s="1187" t="e">
        <f t="shared" si="554"/>
        <v>#DIV/0!</v>
      </c>
    </row>
    <row r="2743" spans="1:13" ht="25.5">
      <c r="A2743" s="79"/>
      <c r="C2743" s="978" t="s">
        <v>1957</v>
      </c>
      <c r="D2743" s="966" t="s">
        <v>3953</v>
      </c>
      <c r="E2743" s="1106"/>
      <c r="F2743" s="1106">
        <v>1</v>
      </c>
      <c r="G2743" s="1182" t="e">
        <f t="shared" si="552"/>
        <v>#DIV/0!</v>
      </c>
      <c r="H2743" s="1106"/>
      <c r="I2743" s="1106"/>
      <c r="J2743" s="1182" t="e">
        <f t="shared" si="553"/>
        <v>#DIV/0!</v>
      </c>
      <c r="K2743" s="1122">
        <f t="shared" si="557"/>
        <v>0</v>
      </c>
      <c r="L2743" s="1122">
        <f t="shared" si="558"/>
        <v>1</v>
      </c>
      <c r="M2743" s="1187" t="e">
        <f t="shared" si="554"/>
        <v>#DIV/0!</v>
      </c>
    </row>
    <row r="2744" spans="1:13" ht="15">
      <c r="A2744" s="79"/>
      <c r="C2744" s="978" t="s">
        <v>2551</v>
      </c>
      <c r="D2744" s="88" t="s">
        <v>5316</v>
      </c>
      <c r="E2744" s="1106">
        <v>2</v>
      </c>
      <c r="F2744" s="1106">
        <v>3</v>
      </c>
      <c r="G2744" s="1182">
        <f t="shared" si="552"/>
        <v>150</v>
      </c>
      <c r="H2744" s="1106">
        <v>1</v>
      </c>
      <c r="I2744" s="1106"/>
      <c r="J2744" s="1182">
        <f t="shared" si="553"/>
        <v>0</v>
      </c>
      <c r="K2744" s="1122">
        <f t="shared" si="557"/>
        <v>3</v>
      </c>
      <c r="L2744" s="1122">
        <f t="shared" si="558"/>
        <v>3</v>
      </c>
      <c r="M2744" s="1187">
        <f t="shared" si="554"/>
        <v>100</v>
      </c>
    </row>
    <row r="2745" spans="1:13" ht="15">
      <c r="A2745" s="79"/>
      <c r="C2745" s="978" t="s">
        <v>2811</v>
      </c>
      <c r="D2745" s="963" t="s">
        <v>4790</v>
      </c>
      <c r="E2745" s="1106"/>
      <c r="F2745" s="1106"/>
      <c r="G2745" s="1182" t="e">
        <f t="shared" si="552"/>
        <v>#DIV/0!</v>
      </c>
      <c r="H2745" s="1106"/>
      <c r="I2745" s="1106"/>
      <c r="J2745" s="1182" t="e">
        <f t="shared" si="553"/>
        <v>#DIV/0!</v>
      </c>
      <c r="K2745" s="1122">
        <f t="shared" si="557"/>
        <v>0</v>
      </c>
      <c r="L2745" s="1122">
        <f t="shared" si="558"/>
        <v>0</v>
      </c>
      <c r="M2745" s="1187" t="e">
        <f t="shared" si="554"/>
        <v>#DIV/0!</v>
      </c>
    </row>
    <row r="2746" spans="1:13" ht="26.25">
      <c r="A2746" s="79"/>
      <c r="C2746" s="978" t="s">
        <v>1769</v>
      </c>
      <c r="D2746" s="938" t="s">
        <v>3752</v>
      </c>
      <c r="E2746" s="1106"/>
      <c r="F2746" s="1106"/>
      <c r="G2746" s="1182" t="e">
        <f t="shared" si="552"/>
        <v>#DIV/0!</v>
      </c>
      <c r="H2746" s="1106">
        <v>1</v>
      </c>
      <c r="I2746" s="1106"/>
      <c r="J2746" s="1182">
        <f t="shared" si="553"/>
        <v>0</v>
      </c>
      <c r="K2746" s="1122">
        <f t="shared" si="557"/>
        <v>1</v>
      </c>
      <c r="L2746" s="1122">
        <f t="shared" si="558"/>
        <v>0</v>
      </c>
      <c r="M2746" s="1187">
        <f t="shared" si="554"/>
        <v>0</v>
      </c>
    </row>
    <row r="2747" spans="1:13" ht="15">
      <c r="A2747" s="79"/>
      <c r="C2747" s="978" t="s">
        <v>2088</v>
      </c>
      <c r="D2747" s="963" t="s">
        <v>4092</v>
      </c>
      <c r="E2747" s="1106"/>
      <c r="F2747" s="1106"/>
      <c r="G2747" s="1182" t="e">
        <f t="shared" si="552"/>
        <v>#DIV/0!</v>
      </c>
      <c r="H2747" s="1106"/>
      <c r="I2747" s="1106"/>
      <c r="J2747" s="1182" t="e">
        <f t="shared" si="553"/>
        <v>#DIV/0!</v>
      </c>
      <c r="K2747" s="1122">
        <f t="shared" si="557"/>
        <v>0</v>
      </c>
      <c r="L2747" s="1122">
        <f t="shared" si="558"/>
        <v>0</v>
      </c>
      <c r="M2747" s="1187" t="e">
        <f t="shared" si="554"/>
        <v>#DIV/0!</v>
      </c>
    </row>
    <row r="2748" spans="1:13" ht="15">
      <c r="A2748" s="79"/>
      <c r="C2748" s="978" t="s">
        <v>2649</v>
      </c>
      <c r="D2748" s="963" t="s">
        <v>4630</v>
      </c>
      <c r="E2748" s="1106">
        <v>2</v>
      </c>
      <c r="F2748" s="1106">
        <v>1</v>
      </c>
      <c r="G2748" s="1182">
        <f t="shared" si="552"/>
        <v>50</v>
      </c>
      <c r="H2748" s="1106">
        <v>2</v>
      </c>
      <c r="I2748" s="1106">
        <v>6</v>
      </c>
      <c r="J2748" s="1182">
        <f t="shared" si="553"/>
        <v>300</v>
      </c>
      <c r="K2748" s="1122">
        <f t="shared" si="557"/>
        <v>4</v>
      </c>
      <c r="L2748" s="1122">
        <f t="shared" si="558"/>
        <v>7</v>
      </c>
      <c r="M2748" s="1187">
        <f t="shared" si="554"/>
        <v>175</v>
      </c>
    </row>
    <row r="2749" spans="1:13" ht="26.25">
      <c r="A2749" s="79"/>
      <c r="C2749" s="978" t="s">
        <v>2661</v>
      </c>
      <c r="D2749" s="938" t="s">
        <v>4642</v>
      </c>
      <c r="E2749" s="1106"/>
      <c r="F2749" s="1106"/>
      <c r="G2749" s="1182" t="e">
        <f t="shared" si="552"/>
        <v>#DIV/0!</v>
      </c>
      <c r="H2749" s="1106"/>
      <c r="I2749" s="1106"/>
      <c r="J2749" s="1182" t="e">
        <f t="shared" si="553"/>
        <v>#DIV/0!</v>
      </c>
      <c r="K2749" s="1122">
        <f t="shared" si="557"/>
        <v>0</v>
      </c>
      <c r="L2749" s="1122">
        <f t="shared" si="558"/>
        <v>0</v>
      </c>
      <c r="M2749" s="1187" t="e">
        <f t="shared" si="554"/>
        <v>#DIV/0!</v>
      </c>
    </row>
    <row r="2750" spans="1:13" ht="15">
      <c r="A2750" s="79"/>
      <c r="C2750" s="978" t="s">
        <v>2812</v>
      </c>
      <c r="D2750" s="963" t="s">
        <v>4791</v>
      </c>
      <c r="E2750" s="1106"/>
      <c r="F2750" s="1106"/>
      <c r="G2750" s="1182" t="e">
        <f t="shared" ref="G2750:G2785" si="559">SUM(F2750/E2750*100)</f>
        <v>#DIV/0!</v>
      </c>
      <c r="H2750" s="1106"/>
      <c r="I2750" s="1106"/>
      <c r="J2750" s="1182" t="e">
        <f t="shared" ref="J2750:J2785" si="560">SUM(I2750/H2750*100)</f>
        <v>#DIV/0!</v>
      </c>
      <c r="K2750" s="1122">
        <f t="shared" si="557"/>
        <v>0</v>
      </c>
      <c r="L2750" s="1122">
        <f t="shared" si="558"/>
        <v>0</v>
      </c>
      <c r="M2750" s="1187" t="e">
        <f t="shared" ref="M2750:M2785" si="561">SUM(L2750/K2750*100)</f>
        <v>#DIV/0!</v>
      </c>
    </row>
    <row r="2751" spans="1:13" ht="15">
      <c r="A2751" s="79"/>
      <c r="C2751" s="978" t="s">
        <v>1885</v>
      </c>
      <c r="D2751" s="963" t="s">
        <v>3885</v>
      </c>
      <c r="E2751" s="1106"/>
      <c r="F2751" s="1106"/>
      <c r="G2751" s="1182" t="e">
        <f t="shared" si="559"/>
        <v>#DIV/0!</v>
      </c>
      <c r="H2751" s="1106"/>
      <c r="I2751" s="1106"/>
      <c r="J2751" s="1182" t="e">
        <f t="shared" si="560"/>
        <v>#DIV/0!</v>
      </c>
      <c r="K2751" s="1122">
        <f t="shared" si="557"/>
        <v>0</v>
      </c>
      <c r="L2751" s="1122">
        <f t="shared" si="558"/>
        <v>0</v>
      </c>
      <c r="M2751" s="1187" t="e">
        <f t="shared" si="561"/>
        <v>#DIV/0!</v>
      </c>
    </row>
    <row r="2752" spans="1:13" ht="26.25">
      <c r="A2752" s="79"/>
      <c r="C2752" s="978" t="s">
        <v>1941</v>
      </c>
      <c r="D2752" s="963" t="s">
        <v>3936</v>
      </c>
      <c r="E2752" s="1106"/>
      <c r="F2752" s="1106"/>
      <c r="G2752" s="1182" t="e">
        <f t="shared" si="559"/>
        <v>#DIV/0!</v>
      </c>
      <c r="H2752" s="1106">
        <v>20</v>
      </c>
      <c r="I2752" s="1106"/>
      <c r="J2752" s="1182">
        <f t="shared" si="560"/>
        <v>0</v>
      </c>
      <c r="K2752" s="1122">
        <f t="shared" si="557"/>
        <v>20</v>
      </c>
      <c r="L2752" s="1122">
        <f t="shared" si="558"/>
        <v>0</v>
      </c>
      <c r="M2752" s="1187">
        <f t="shared" si="561"/>
        <v>0</v>
      </c>
    </row>
    <row r="2753" spans="1:13" ht="15">
      <c r="A2753" s="79"/>
      <c r="C2753" s="978" t="s">
        <v>2748</v>
      </c>
      <c r="D2753" s="963" t="s">
        <v>4730</v>
      </c>
      <c r="E2753" s="1106"/>
      <c r="F2753" s="1106"/>
      <c r="G2753" s="1182" t="e">
        <f t="shared" si="559"/>
        <v>#DIV/0!</v>
      </c>
      <c r="H2753" s="1106"/>
      <c r="I2753" s="1106"/>
      <c r="J2753" s="1182" t="e">
        <f t="shared" si="560"/>
        <v>#DIV/0!</v>
      </c>
      <c r="K2753" s="1122">
        <f t="shared" si="557"/>
        <v>0</v>
      </c>
      <c r="L2753" s="1122">
        <f t="shared" si="558"/>
        <v>0</v>
      </c>
      <c r="M2753" s="1187" t="e">
        <f t="shared" si="561"/>
        <v>#DIV/0!</v>
      </c>
    </row>
    <row r="2754" spans="1:13" ht="15">
      <c r="A2754" s="79"/>
      <c r="C2754" s="978" t="s">
        <v>2813</v>
      </c>
      <c r="D2754" s="963" t="s">
        <v>4792</v>
      </c>
      <c r="E2754" s="1106">
        <v>8</v>
      </c>
      <c r="F2754" s="1106">
        <v>1</v>
      </c>
      <c r="G2754" s="1182">
        <f t="shared" si="559"/>
        <v>12.5</v>
      </c>
      <c r="H2754" s="1106">
        <v>1</v>
      </c>
      <c r="I2754" s="1106"/>
      <c r="J2754" s="1182">
        <f t="shared" si="560"/>
        <v>0</v>
      </c>
      <c r="K2754" s="1122">
        <f t="shared" si="557"/>
        <v>9</v>
      </c>
      <c r="L2754" s="1122">
        <f t="shared" si="558"/>
        <v>1</v>
      </c>
      <c r="M2754" s="1187">
        <f t="shared" si="561"/>
        <v>11.111111111111111</v>
      </c>
    </row>
    <row r="2755" spans="1:13" ht="15">
      <c r="A2755" s="79"/>
      <c r="C2755" s="978" t="s">
        <v>2814</v>
      </c>
      <c r="D2755" s="963" t="s">
        <v>4793</v>
      </c>
      <c r="E2755" s="1106">
        <v>1</v>
      </c>
      <c r="F2755" s="1106">
        <v>1</v>
      </c>
      <c r="G2755" s="1182">
        <f t="shared" si="559"/>
        <v>100</v>
      </c>
      <c r="H2755" s="1106">
        <v>1</v>
      </c>
      <c r="I2755" s="1106">
        <v>1</v>
      </c>
      <c r="J2755" s="1182">
        <f t="shared" si="560"/>
        <v>100</v>
      </c>
      <c r="K2755" s="1122">
        <f t="shared" si="557"/>
        <v>2</v>
      </c>
      <c r="L2755" s="1122">
        <f t="shared" si="558"/>
        <v>2</v>
      </c>
      <c r="M2755" s="1187">
        <f t="shared" si="561"/>
        <v>100</v>
      </c>
    </row>
    <row r="2756" spans="1:13" ht="15">
      <c r="A2756" s="79"/>
      <c r="C2756" s="978" t="s">
        <v>2038</v>
      </c>
      <c r="D2756" s="963" t="s">
        <v>4042</v>
      </c>
      <c r="E2756" s="1106"/>
      <c r="F2756" s="1106"/>
      <c r="G2756" s="1182" t="e">
        <f t="shared" si="559"/>
        <v>#DIV/0!</v>
      </c>
      <c r="H2756" s="1106">
        <v>1</v>
      </c>
      <c r="I2756" s="1106"/>
      <c r="J2756" s="1182">
        <f t="shared" si="560"/>
        <v>0</v>
      </c>
      <c r="K2756" s="1122">
        <f t="shared" si="557"/>
        <v>1</v>
      </c>
      <c r="L2756" s="1122">
        <f t="shared" si="558"/>
        <v>0</v>
      </c>
      <c r="M2756" s="1187">
        <f t="shared" si="561"/>
        <v>0</v>
      </c>
    </row>
    <row r="2757" spans="1:13" ht="15">
      <c r="A2757" s="79"/>
      <c r="C2757" s="978" t="s">
        <v>2815</v>
      </c>
      <c r="D2757" s="963" t="s">
        <v>4794</v>
      </c>
      <c r="E2757" s="1106"/>
      <c r="F2757" s="1106"/>
      <c r="G2757" s="1182" t="e">
        <f t="shared" si="559"/>
        <v>#DIV/0!</v>
      </c>
      <c r="H2757" s="1106">
        <v>1</v>
      </c>
      <c r="I2757" s="1106"/>
      <c r="J2757" s="1182">
        <f t="shared" si="560"/>
        <v>0</v>
      </c>
      <c r="K2757" s="1122">
        <f t="shared" si="557"/>
        <v>1</v>
      </c>
      <c r="L2757" s="1122">
        <f t="shared" si="558"/>
        <v>0</v>
      </c>
      <c r="M2757" s="1187">
        <f t="shared" si="561"/>
        <v>0</v>
      </c>
    </row>
    <row r="2758" spans="1:13" ht="15">
      <c r="A2758" s="79"/>
      <c r="C2758" s="981" t="s">
        <v>2816</v>
      </c>
      <c r="D2758" s="940" t="s">
        <v>4795</v>
      </c>
      <c r="E2758" s="1106"/>
      <c r="F2758" s="1106">
        <v>2</v>
      </c>
      <c r="G2758" s="1182" t="e">
        <f t="shared" si="559"/>
        <v>#DIV/0!</v>
      </c>
      <c r="H2758" s="1106">
        <v>3</v>
      </c>
      <c r="I2758" s="1106">
        <v>4</v>
      </c>
      <c r="J2758" s="1182">
        <f t="shared" si="560"/>
        <v>133.33333333333331</v>
      </c>
      <c r="K2758" s="1122">
        <f t="shared" si="557"/>
        <v>3</v>
      </c>
      <c r="L2758" s="1122">
        <f t="shared" si="558"/>
        <v>6</v>
      </c>
      <c r="M2758" s="1187">
        <f t="shared" si="561"/>
        <v>200</v>
      </c>
    </row>
    <row r="2759" spans="1:13" ht="15">
      <c r="A2759" s="79"/>
      <c r="C2759" s="981" t="s">
        <v>2751</v>
      </c>
      <c r="D2759" s="1277" t="s">
        <v>4733</v>
      </c>
      <c r="E2759" s="1106">
        <v>1</v>
      </c>
      <c r="F2759" s="1106"/>
      <c r="G2759" s="1182">
        <f t="shared" si="559"/>
        <v>0</v>
      </c>
      <c r="H2759" s="1106">
        <v>4</v>
      </c>
      <c r="I2759" s="1106">
        <v>11</v>
      </c>
      <c r="J2759" s="1182">
        <f t="shared" si="560"/>
        <v>275</v>
      </c>
      <c r="K2759" s="1122">
        <f t="shared" si="557"/>
        <v>5</v>
      </c>
      <c r="L2759" s="1122">
        <f t="shared" si="558"/>
        <v>11</v>
      </c>
      <c r="M2759" s="1187">
        <f t="shared" si="561"/>
        <v>220.00000000000003</v>
      </c>
    </row>
    <row r="2760" spans="1:13" ht="15">
      <c r="A2760" s="79"/>
      <c r="C2760" s="981" t="s">
        <v>2817</v>
      </c>
      <c r="D2760" s="940" t="s">
        <v>4796</v>
      </c>
      <c r="E2760" s="1106"/>
      <c r="F2760" s="1106">
        <v>1</v>
      </c>
      <c r="G2760" s="1182" t="e">
        <f t="shared" si="559"/>
        <v>#DIV/0!</v>
      </c>
      <c r="H2760" s="1106">
        <v>2</v>
      </c>
      <c r="I2760" s="1106">
        <v>1</v>
      </c>
      <c r="J2760" s="1182">
        <f t="shared" si="560"/>
        <v>50</v>
      </c>
      <c r="K2760" s="1122">
        <f t="shared" si="557"/>
        <v>2</v>
      </c>
      <c r="L2760" s="1122">
        <f t="shared" si="558"/>
        <v>2</v>
      </c>
      <c r="M2760" s="1187">
        <f t="shared" si="561"/>
        <v>100</v>
      </c>
    </row>
    <row r="2761" spans="1:13" ht="15">
      <c r="A2761" s="79"/>
      <c r="C2761" s="981" t="s">
        <v>2068</v>
      </c>
      <c r="D2761" s="1038" t="s">
        <v>4073</v>
      </c>
      <c r="E2761" s="1106"/>
      <c r="F2761" s="1106"/>
      <c r="G2761" s="1182" t="e">
        <f t="shared" si="559"/>
        <v>#DIV/0!</v>
      </c>
      <c r="H2761" s="1106">
        <v>1</v>
      </c>
      <c r="I2761" s="1106"/>
      <c r="J2761" s="1182">
        <f t="shared" si="560"/>
        <v>0</v>
      </c>
      <c r="K2761" s="1122">
        <f t="shared" si="557"/>
        <v>1</v>
      </c>
      <c r="L2761" s="1122">
        <f t="shared" si="558"/>
        <v>0</v>
      </c>
      <c r="M2761" s="1187">
        <f t="shared" si="561"/>
        <v>0</v>
      </c>
    </row>
    <row r="2762" spans="1:13" ht="15">
      <c r="A2762" s="79"/>
      <c r="C2762" s="981" t="s">
        <v>2818</v>
      </c>
      <c r="D2762" s="940" t="s">
        <v>4797</v>
      </c>
      <c r="E2762" s="1106">
        <v>1</v>
      </c>
      <c r="F2762" s="1106"/>
      <c r="G2762" s="1182">
        <f t="shared" si="559"/>
        <v>0</v>
      </c>
      <c r="H2762" s="1106"/>
      <c r="I2762" s="1106"/>
      <c r="J2762" s="1182" t="e">
        <f t="shared" si="560"/>
        <v>#DIV/0!</v>
      </c>
      <c r="K2762" s="1122">
        <f t="shared" si="557"/>
        <v>1</v>
      </c>
      <c r="L2762" s="1122">
        <f t="shared" si="558"/>
        <v>0</v>
      </c>
      <c r="M2762" s="1187">
        <f t="shared" si="561"/>
        <v>0</v>
      </c>
    </row>
    <row r="2763" spans="1:13" ht="15">
      <c r="A2763" s="79"/>
      <c r="C2763" s="981" t="s">
        <v>2819</v>
      </c>
      <c r="D2763" s="940" t="s">
        <v>4781</v>
      </c>
      <c r="E2763" s="1106">
        <v>1</v>
      </c>
      <c r="F2763" s="1106"/>
      <c r="G2763" s="1182">
        <f t="shared" si="559"/>
        <v>0</v>
      </c>
      <c r="H2763" s="1106"/>
      <c r="I2763" s="1106">
        <v>1</v>
      </c>
      <c r="J2763" s="1182" t="e">
        <f t="shared" si="560"/>
        <v>#DIV/0!</v>
      </c>
      <c r="K2763" s="1122">
        <f t="shared" si="557"/>
        <v>1</v>
      </c>
      <c r="L2763" s="1122">
        <f t="shared" si="558"/>
        <v>1</v>
      </c>
      <c r="M2763" s="1187">
        <f t="shared" si="561"/>
        <v>100</v>
      </c>
    </row>
    <row r="2764" spans="1:13" ht="15">
      <c r="A2764" s="79"/>
      <c r="C2764" s="981" t="s">
        <v>2820</v>
      </c>
      <c r="D2764" s="940" t="s">
        <v>4798</v>
      </c>
      <c r="E2764" s="1106">
        <v>1</v>
      </c>
      <c r="F2764" s="1106"/>
      <c r="G2764" s="1182">
        <f t="shared" si="559"/>
        <v>0</v>
      </c>
      <c r="H2764" s="1106"/>
      <c r="I2764" s="1106"/>
      <c r="J2764" s="1182" t="e">
        <f t="shared" si="560"/>
        <v>#DIV/0!</v>
      </c>
      <c r="K2764" s="1122">
        <f t="shared" si="557"/>
        <v>1</v>
      </c>
      <c r="L2764" s="1122">
        <f t="shared" si="558"/>
        <v>0</v>
      </c>
      <c r="M2764" s="1187">
        <f t="shared" si="561"/>
        <v>0</v>
      </c>
    </row>
    <row r="2765" spans="1:13" ht="15">
      <c r="A2765" s="79"/>
      <c r="C2765" s="981" t="s">
        <v>2821</v>
      </c>
      <c r="D2765" s="940" t="s">
        <v>4799</v>
      </c>
      <c r="E2765" s="1106">
        <v>1</v>
      </c>
      <c r="F2765" s="1106"/>
      <c r="G2765" s="1182">
        <f t="shared" si="559"/>
        <v>0</v>
      </c>
      <c r="H2765" s="1106"/>
      <c r="I2765" s="1106"/>
      <c r="J2765" s="1182" t="e">
        <f t="shared" si="560"/>
        <v>#DIV/0!</v>
      </c>
      <c r="K2765" s="1122">
        <f t="shared" si="557"/>
        <v>1</v>
      </c>
      <c r="L2765" s="1122">
        <f t="shared" si="558"/>
        <v>0</v>
      </c>
      <c r="M2765" s="1187">
        <f t="shared" si="561"/>
        <v>0</v>
      </c>
    </row>
    <row r="2766" spans="1:13" ht="15">
      <c r="A2766" s="79"/>
      <c r="C2766" s="981" t="s">
        <v>2822</v>
      </c>
      <c r="D2766" s="948" t="s">
        <v>4800</v>
      </c>
      <c r="E2766" s="1108">
        <v>1</v>
      </c>
      <c r="F2766" s="1108"/>
      <c r="G2766" s="1182">
        <f t="shared" si="559"/>
        <v>0</v>
      </c>
      <c r="H2766" s="1106"/>
      <c r="I2766" s="1106"/>
      <c r="J2766" s="1182" t="e">
        <f t="shared" si="560"/>
        <v>#DIV/0!</v>
      </c>
      <c r="K2766" s="1122">
        <f t="shared" si="557"/>
        <v>1</v>
      </c>
      <c r="L2766" s="1122">
        <f t="shared" si="558"/>
        <v>0</v>
      </c>
      <c r="M2766" s="1187">
        <f t="shared" si="561"/>
        <v>0</v>
      </c>
    </row>
    <row r="2767" spans="1:13" ht="15">
      <c r="A2767" s="79"/>
      <c r="C2767" s="981" t="s">
        <v>2823</v>
      </c>
      <c r="D2767" s="948" t="s">
        <v>4801</v>
      </c>
      <c r="E2767" s="1108">
        <v>1</v>
      </c>
      <c r="F2767" s="1108"/>
      <c r="G2767" s="1182">
        <f t="shared" si="559"/>
        <v>0</v>
      </c>
      <c r="H2767" s="1106"/>
      <c r="I2767" s="1106"/>
      <c r="J2767" s="1182" t="e">
        <f t="shared" si="560"/>
        <v>#DIV/0!</v>
      </c>
      <c r="K2767" s="1122">
        <f t="shared" ref="K2767:K2785" si="562">E2767+H2767</f>
        <v>1</v>
      </c>
      <c r="L2767" s="1122">
        <f t="shared" ref="L2767:L2785" si="563">F2767+I2767</f>
        <v>0</v>
      </c>
      <c r="M2767" s="1187">
        <f t="shared" si="561"/>
        <v>0</v>
      </c>
    </row>
    <row r="2768" spans="1:13" ht="15">
      <c r="A2768" s="79"/>
      <c r="C2768" s="981" t="s">
        <v>2824</v>
      </c>
      <c r="D2768" s="948" t="s">
        <v>4802</v>
      </c>
      <c r="E2768" s="1108"/>
      <c r="F2768" s="1108"/>
      <c r="G2768" s="1182" t="e">
        <f t="shared" si="559"/>
        <v>#DIV/0!</v>
      </c>
      <c r="H2768" s="1106">
        <v>1</v>
      </c>
      <c r="I2768" s="1106">
        <v>3</v>
      </c>
      <c r="J2768" s="1182">
        <f t="shared" si="560"/>
        <v>300</v>
      </c>
      <c r="K2768" s="1122">
        <f t="shared" si="562"/>
        <v>1</v>
      </c>
      <c r="L2768" s="1122">
        <f t="shared" si="563"/>
        <v>3</v>
      </c>
      <c r="M2768" s="1187">
        <f t="shared" si="561"/>
        <v>300</v>
      </c>
    </row>
    <row r="2769" spans="1:13" ht="15">
      <c r="A2769" s="79"/>
      <c r="C2769" s="981" t="s">
        <v>2825</v>
      </c>
      <c r="D2769" s="948" t="s">
        <v>4803</v>
      </c>
      <c r="E2769" s="1108"/>
      <c r="F2769" s="1108"/>
      <c r="G2769" s="1182" t="e">
        <f t="shared" ref="G2769:G2771" si="564">SUM(F2769/E2769*100)</f>
        <v>#DIV/0!</v>
      </c>
      <c r="H2769" s="1106">
        <v>1</v>
      </c>
      <c r="I2769" s="1106"/>
      <c r="J2769" s="1182">
        <f t="shared" ref="J2769:J2771" si="565">SUM(I2769/H2769*100)</f>
        <v>0</v>
      </c>
      <c r="K2769" s="1122">
        <f t="shared" si="562"/>
        <v>1</v>
      </c>
      <c r="L2769" s="1122">
        <f t="shared" si="563"/>
        <v>0</v>
      </c>
      <c r="M2769" s="1187">
        <f t="shared" ref="M2769:M2771" si="566">SUM(L2769/K2769*100)</f>
        <v>0</v>
      </c>
    </row>
    <row r="2770" spans="1:13" ht="15">
      <c r="A2770" s="79"/>
      <c r="C2770" s="981" t="s">
        <v>5314</v>
      </c>
      <c r="D2770" s="948" t="s">
        <v>5315</v>
      </c>
      <c r="E2770" s="1108"/>
      <c r="F2770" s="1108">
        <v>1</v>
      </c>
      <c r="G2770" s="1182" t="e">
        <f t="shared" si="564"/>
        <v>#DIV/0!</v>
      </c>
      <c r="H2770" s="1106"/>
      <c r="I2770" s="1106"/>
      <c r="J2770" s="1182" t="e">
        <f t="shared" si="565"/>
        <v>#DIV/0!</v>
      </c>
      <c r="K2770" s="1122">
        <f t="shared" si="562"/>
        <v>0</v>
      </c>
      <c r="L2770" s="1122">
        <f t="shared" si="563"/>
        <v>1</v>
      </c>
      <c r="M2770" s="1187" t="e">
        <f t="shared" si="566"/>
        <v>#DIV/0!</v>
      </c>
    </row>
    <row r="2771" spans="1:13" ht="15">
      <c r="A2771" s="79"/>
      <c r="C2771" s="981" t="s">
        <v>5318</v>
      </c>
      <c r="D2771" s="948" t="s">
        <v>5319</v>
      </c>
      <c r="E2771" s="1108"/>
      <c r="F2771" s="1108">
        <v>1</v>
      </c>
      <c r="G2771" s="1182" t="e">
        <f t="shared" si="564"/>
        <v>#DIV/0!</v>
      </c>
      <c r="H2771" s="1106"/>
      <c r="I2771" s="1106"/>
      <c r="J2771" s="1182" t="e">
        <f t="shared" si="565"/>
        <v>#DIV/0!</v>
      </c>
      <c r="K2771" s="1122">
        <f t="shared" si="562"/>
        <v>0</v>
      </c>
      <c r="L2771" s="1122">
        <f t="shared" si="563"/>
        <v>1</v>
      </c>
      <c r="M2771" s="1187" t="e">
        <f t="shared" si="566"/>
        <v>#DIV/0!</v>
      </c>
    </row>
    <row r="2772" spans="1:13" ht="15">
      <c r="A2772" s="79"/>
      <c r="C2772" s="981" t="s">
        <v>5321</v>
      </c>
      <c r="D2772" s="948" t="s">
        <v>5322</v>
      </c>
      <c r="E2772" s="1108"/>
      <c r="F2772" s="1108">
        <v>1</v>
      </c>
      <c r="G2772" s="1182" t="e">
        <f t="shared" ref="G2772:G2784" si="567">SUM(F2772/E2772*100)</f>
        <v>#DIV/0!</v>
      </c>
      <c r="H2772" s="1106"/>
      <c r="I2772" s="1106"/>
      <c r="J2772" s="1182" t="e">
        <f t="shared" ref="J2772:J2784" si="568">SUM(I2772/H2772*100)</f>
        <v>#DIV/0!</v>
      </c>
      <c r="K2772" s="1122">
        <f t="shared" si="562"/>
        <v>0</v>
      </c>
      <c r="L2772" s="1122">
        <f t="shared" si="563"/>
        <v>1</v>
      </c>
      <c r="M2772" s="1187" t="e">
        <f t="shared" ref="M2772:M2784" si="569">SUM(L2772/K2772*100)</f>
        <v>#DIV/0!</v>
      </c>
    </row>
    <row r="2773" spans="1:13" ht="15">
      <c r="A2773" s="79"/>
      <c r="C2773" s="981" t="s">
        <v>1915</v>
      </c>
      <c r="D2773" s="940" t="s">
        <v>3913</v>
      </c>
      <c r="E2773" s="1106"/>
      <c r="F2773" s="1108"/>
      <c r="G2773" s="1182" t="e">
        <f t="shared" si="567"/>
        <v>#DIV/0!</v>
      </c>
      <c r="H2773" s="1106"/>
      <c r="I2773" s="1106">
        <v>2</v>
      </c>
      <c r="J2773" s="1182" t="e">
        <f t="shared" si="568"/>
        <v>#DIV/0!</v>
      </c>
      <c r="K2773" s="1122">
        <f t="shared" si="562"/>
        <v>0</v>
      </c>
      <c r="L2773" s="1122">
        <f t="shared" si="563"/>
        <v>2</v>
      </c>
      <c r="M2773" s="1187" t="e">
        <f t="shared" si="569"/>
        <v>#DIV/0!</v>
      </c>
    </row>
    <row r="2774" spans="1:13" ht="15">
      <c r="A2774" s="79"/>
      <c r="C2774" s="981" t="s">
        <v>5323</v>
      </c>
      <c r="D2774" s="948" t="s">
        <v>5324</v>
      </c>
      <c r="E2774" s="1108"/>
      <c r="F2774" s="1108"/>
      <c r="G2774" s="1182" t="e">
        <f t="shared" si="567"/>
        <v>#DIV/0!</v>
      </c>
      <c r="H2774" s="1106"/>
      <c r="I2774" s="1106">
        <v>1</v>
      </c>
      <c r="J2774" s="1182" t="e">
        <f t="shared" si="568"/>
        <v>#DIV/0!</v>
      </c>
      <c r="K2774" s="1122">
        <f t="shared" si="562"/>
        <v>0</v>
      </c>
      <c r="L2774" s="1122">
        <f t="shared" si="563"/>
        <v>1</v>
      </c>
      <c r="M2774" s="1187" t="e">
        <f t="shared" si="569"/>
        <v>#DIV/0!</v>
      </c>
    </row>
    <row r="2775" spans="1:13" ht="15">
      <c r="A2775" s="79"/>
      <c r="C2775" s="981" t="s">
        <v>1917</v>
      </c>
      <c r="D2775" s="940" t="s">
        <v>3915</v>
      </c>
      <c r="E2775" s="1106"/>
      <c r="F2775" s="1108"/>
      <c r="G2775" s="1182" t="e">
        <f t="shared" si="567"/>
        <v>#DIV/0!</v>
      </c>
      <c r="H2775" s="1106"/>
      <c r="I2775" s="1106">
        <v>2</v>
      </c>
      <c r="J2775" s="1182" t="e">
        <f t="shared" si="568"/>
        <v>#DIV/0!</v>
      </c>
      <c r="K2775" s="1122">
        <f t="shared" si="562"/>
        <v>0</v>
      </c>
      <c r="L2775" s="1122">
        <f t="shared" si="563"/>
        <v>2</v>
      </c>
      <c r="M2775" s="1187" t="e">
        <f t="shared" si="569"/>
        <v>#DIV/0!</v>
      </c>
    </row>
    <row r="2776" spans="1:13" ht="15">
      <c r="A2776" s="79"/>
      <c r="C2776" s="981" t="s">
        <v>5326</v>
      </c>
      <c r="D2776" s="948" t="s">
        <v>5327</v>
      </c>
      <c r="E2776" s="1108"/>
      <c r="F2776" s="1108"/>
      <c r="G2776" s="1182" t="e">
        <f t="shared" si="567"/>
        <v>#DIV/0!</v>
      </c>
      <c r="H2776" s="1106"/>
      <c r="I2776" s="1106">
        <v>1</v>
      </c>
      <c r="J2776" s="1182" t="e">
        <f t="shared" si="568"/>
        <v>#DIV/0!</v>
      </c>
      <c r="K2776" s="1122">
        <f t="shared" si="562"/>
        <v>0</v>
      </c>
      <c r="L2776" s="1122">
        <f t="shared" si="563"/>
        <v>1</v>
      </c>
      <c r="M2776" s="1187" t="e">
        <f t="shared" si="569"/>
        <v>#DIV/0!</v>
      </c>
    </row>
    <row r="2777" spans="1:13" ht="15">
      <c r="A2777" s="79"/>
      <c r="C2777" s="981" t="s">
        <v>1919</v>
      </c>
      <c r="D2777" s="940" t="s">
        <v>3917</v>
      </c>
      <c r="E2777" s="1106"/>
      <c r="F2777" s="1108"/>
      <c r="G2777" s="1182" t="e">
        <f t="shared" si="567"/>
        <v>#DIV/0!</v>
      </c>
      <c r="H2777" s="1106"/>
      <c r="I2777" s="1106">
        <v>1</v>
      </c>
      <c r="J2777" s="1182" t="e">
        <f t="shared" si="568"/>
        <v>#DIV/0!</v>
      </c>
      <c r="K2777" s="1122">
        <f t="shared" si="562"/>
        <v>0</v>
      </c>
      <c r="L2777" s="1122">
        <f t="shared" si="563"/>
        <v>1</v>
      </c>
      <c r="M2777" s="1187" t="e">
        <f t="shared" si="569"/>
        <v>#DIV/0!</v>
      </c>
    </row>
    <row r="2778" spans="1:13" ht="15">
      <c r="A2778" s="79"/>
      <c r="C2778" s="981" t="s">
        <v>2051</v>
      </c>
      <c r="D2778" s="1278" t="s">
        <v>4056</v>
      </c>
      <c r="E2778" s="1108"/>
      <c r="F2778" s="1108"/>
      <c r="G2778" s="1182" t="e">
        <f t="shared" si="567"/>
        <v>#DIV/0!</v>
      </c>
      <c r="H2778" s="1106"/>
      <c r="I2778" s="1106">
        <v>1</v>
      </c>
      <c r="J2778" s="1182" t="e">
        <f t="shared" si="568"/>
        <v>#DIV/0!</v>
      </c>
      <c r="K2778" s="1122">
        <f t="shared" si="562"/>
        <v>0</v>
      </c>
      <c r="L2778" s="1122">
        <f t="shared" si="563"/>
        <v>1</v>
      </c>
      <c r="M2778" s="1187" t="e">
        <f t="shared" si="569"/>
        <v>#DIV/0!</v>
      </c>
    </row>
    <row r="2779" spans="1:13" ht="15">
      <c r="A2779" s="79"/>
      <c r="C2779" s="981" t="s">
        <v>1928</v>
      </c>
      <c r="D2779" s="940" t="s">
        <v>3924</v>
      </c>
      <c r="E2779" s="1106"/>
      <c r="F2779" s="1108"/>
      <c r="G2779" s="1182" t="e">
        <f t="shared" si="567"/>
        <v>#DIV/0!</v>
      </c>
      <c r="H2779" s="1106"/>
      <c r="I2779" s="1106">
        <v>1</v>
      </c>
      <c r="J2779" s="1182" t="e">
        <f t="shared" si="568"/>
        <v>#DIV/0!</v>
      </c>
      <c r="K2779" s="1122">
        <f t="shared" si="562"/>
        <v>0</v>
      </c>
      <c r="L2779" s="1122">
        <f t="shared" si="563"/>
        <v>1</v>
      </c>
      <c r="M2779" s="1187" t="e">
        <f t="shared" si="569"/>
        <v>#DIV/0!</v>
      </c>
    </row>
    <row r="2780" spans="1:13" ht="15">
      <c r="A2780" s="79"/>
      <c r="C2780" s="981" t="s">
        <v>1918</v>
      </c>
      <c r="D2780" s="940" t="s">
        <v>3916</v>
      </c>
      <c r="E2780" s="1106"/>
      <c r="F2780" s="1108"/>
      <c r="G2780" s="1182" t="e">
        <f t="shared" si="567"/>
        <v>#DIV/0!</v>
      </c>
      <c r="H2780" s="1106"/>
      <c r="I2780" s="1106">
        <v>1</v>
      </c>
      <c r="J2780" s="1182" t="e">
        <f t="shared" si="568"/>
        <v>#DIV/0!</v>
      </c>
      <c r="K2780" s="1122">
        <f t="shared" si="562"/>
        <v>0</v>
      </c>
      <c r="L2780" s="1122">
        <f t="shared" si="563"/>
        <v>1</v>
      </c>
      <c r="M2780" s="1187" t="e">
        <f t="shared" si="569"/>
        <v>#DIV/0!</v>
      </c>
    </row>
    <row r="2781" spans="1:13" ht="15">
      <c r="A2781" s="79"/>
      <c r="C2781" s="981"/>
      <c r="D2781" s="940"/>
      <c r="E2781" s="1106"/>
      <c r="F2781" s="1108"/>
      <c r="G2781" s="1182" t="e">
        <f t="shared" si="567"/>
        <v>#DIV/0!</v>
      </c>
      <c r="H2781" s="1106"/>
      <c r="I2781" s="1106"/>
      <c r="J2781" s="1182" t="e">
        <f t="shared" si="568"/>
        <v>#DIV/0!</v>
      </c>
      <c r="K2781" s="1122">
        <f t="shared" si="562"/>
        <v>0</v>
      </c>
      <c r="L2781" s="1122">
        <f t="shared" si="563"/>
        <v>0</v>
      </c>
      <c r="M2781" s="1187" t="e">
        <f t="shared" si="569"/>
        <v>#DIV/0!</v>
      </c>
    </row>
    <row r="2782" spans="1:13" ht="15">
      <c r="A2782" s="79"/>
      <c r="C2782" s="981"/>
      <c r="D2782" s="940"/>
      <c r="E2782" s="1106"/>
      <c r="F2782" s="1108"/>
      <c r="G2782" s="1182" t="e">
        <f t="shared" si="567"/>
        <v>#DIV/0!</v>
      </c>
      <c r="H2782" s="1106"/>
      <c r="I2782" s="1106"/>
      <c r="J2782" s="1182" t="e">
        <f t="shared" si="568"/>
        <v>#DIV/0!</v>
      </c>
      <c r="K2782" s="1122">
        <f t="shared" si="562"/>
        <v>0</v>
      </c>
      <c r="L2782" s="1122">
        <f t="shared" si="563"/>
        <v>0</v>
      </c>
      <c r="M2782" s="1187" t="e">
        <f t="shared" si="569"/>
        <v>#DIV/0!</v>
      </c>
    </row>
    <row r="2783" spans="1:13" ht="15">
      <c r="A2783" s="79"/>
      <c r="C2783" s="981"/>
      <c r="D2783" s="940"/>
      <c r="E2783" s="1106"/>
      <c r="F2783" s="1108"/>
      <c r="G2783" s="1182" t="e">
        <f t="shared" si="567"/>
        <v>#DIV/0!</v>
      </c>
      <c r="H2783" s="1106"/>
      <c r="I2783" s="1106"/>
      <c r="J2783" s="1182" t="e">
        <f t="shared" si="568"/>
        <v>#DIV/0!</v>
      </c>
      <c r="K2783" s="1122">
        <f t="shared" si="562"/>
        <v>0</v>
      </c>
      <c r="L2783" s="1122">
        <f t="shared" si="563"/>
        <v>0</v>
      </c>
      <c r="M2783" s="1187" t="e">
        <f t="shared" si="569"/>
        <v>#DIV/0!</v>
      </c>
    </row>
    <row r="2784" spans="1:13" ht="15">
      <c r="A2784" s="79"/>
      <c r="C2784" s="981"/>
      <c r="D2784" s="940"/>
      <c r="E2784" s="1106"/>
      <c r="F2784" s="1108"/>
      <c r="G2784" s="1182" t="e">
        <f t="shared" si="567"/>
        <v>#DIV/0!</v>
      </c>
      <c r="H2784" s="1106"/>
      <c r="I2784" s="1106"/>
      <c r="J2784" s="1182" t="e">
        <f t="shared" si="568"/>
        <v>#DIV/0!</v>
      </c>
      <c r="K2784" s="1122">
        <f t="shared" si="562"/>
        <v>0</v>
      </c>
      <c r="L2784" s="1122">
        <f t="shared" si="563"/>
        <v>0</v>
      </c>
      <c r="M2784" s="1187" t="e">
        <f t="shared" si="569"/>
        <v>#DIV/0!</v>
      </c>
    </row>
    <row r="2785" spans="1:13" ht="15">
      <c r="A2785" s="79"/>
      <c r="C2785" s="981"/>
      <c r="D2785" s="940"/>
      <c r="E2785" s="1106"/>
      <c r="F2785" s="1108"/>
      <c r="G2785" s="1182" t="e">
        <f t="shared" si="559"/>
        <v>#DIV/0!</v>
      </c>
      <c r="H2785" s="1106"/>
      <c r="I2785" s="1106"/>
      <c r="J2785" s="1182" t="e">
        <f t="shared" si="560"/>
        <v>#DIV/0!</v>
      </c>
      <c r="K2785" s="1122">
        <f t="shared" si="562"/>
        <v>0</v>
      </c>
      <c r="L2785" s="1122">
        <f t="shared" si="563"/>
        <v>0</v>
      </c>
      <c r="M2785" s="1187" t="e">
        <f t="shared" si="561"/>
        <v>#DIV/0!</v>
      </c>
    </row>
    <row r="2786" spans="1:13" ht="15">
      <c r="A2786" s="78"/>
      <c r="B2786" s="181"/>
      <c r="C2786" s="180"/>
      <c r="D2786" s="78"/>
      <c r="E2786" s="1125"/>
      <c r="F2786" s="1125"/>
      <c r="G2786" s="1125"/>
      <c r="H2786" s="1126"/>
      <c r="I2786" s="1126"/>
      <c r="J2786" s="1126"/>
      <c r="K2786" s="1126"/>
      <c r="L2786" s="1126"/>
      <c r="M2786" s="995"/>
    </row>
    <row r="2787" spans="1:13" ht="15">
      <c r="E2787" s="1068"/>
      <c r="F2787" s="1068"/>
      <c r="G2787" s="1068"/>
      <c r="H2787" s="1068"/>
      <c r="I2787" s="1068"/>
      <c r="J2787" s="1068"/>
      <c r="K2787" s="1068"/>
      <c r="L2787" s="1068"/>
    </row>
    <row r="2788" spans="1:13" ht="15">
      <c r="E2788" s="1068"/>
      <c r="F2788" s="1068"/>
      <c r="G2788" s="1068"/>
      <c r="H2788" s="1068"/>
      <c r="I2788" s="1068"/>
      <c r="J2788" s="1068"/>
      <c r="K2788" s="1068"/>
      <c r="L2788" s="1068"/>
    </row>
    <row r="2789" spans="1:13" ht="15">
      <c r="A2789" s="510" t="s">
        <v>5362</v>
      </c>
      <c r="B2789" s="206" t="s">
        <v>1699</v>
      </c>
      <c r="C2789" s="926"/>
      <c r="D2789" s="927"/>
      <c r="E2789" s="1057"/>
      <c r="F2789" s="1057"/>
      <c r="G2789" s="1057"/>
      <c r="H2789" s="1057"/>
      <c r="I2789" s="1057"/>
      <c r="J2789" s="1057"/>
      <c r="K2789" s="1057"/>
      <c r="L2789" s="1057"/>
      <c r="M2789" s="206"/>
    </row>
    <row r="2790" spans="1:13" ht="15">
      <c r="A2790" s="510"/>
      <c r="E2790" s="1068"/>
      <c r="F2790" s="1068"/>
      <c r="G2790" s="1068"/>
      <c r="H2790" s="1068"/>
      <c r="I2790" s="1068"/>
      <c r="J2790" s="1068"/>
      <c r="K2790" s="1068"/>
      <c r="L2790" s="1068"/>
    </row>
    <row r="2791" spans="1:13" ht="15">
      <c r="A2791" s="510"/>
      <c r="B2791" s="206" t="s">
        <v>1698</v>
      </c>
      <c r="C2791" s="926"/>
      <c r="D2791" s="927"/>
      <c r="E2791" s="1057"/>
      <c r="F2791" s="1057"/>
      <c r="G2791" s="1057"/>
      <c r="H2791" s="1057"/>
      <c r="I2791" s="1057"/>
      <c r="J2791" s="1057"/>
      <c r="K2791" s="1057"/>
      <c r="L2791" s="1057"/>
      <c r="M2791" s="206"/>
    </row>
    <row r="2792" spans="1:13" ht="14.25">
      <c r="A2792" s="510"/>
      <c r="B2792" s="177" t="s">
        <v>188</v>
      </c>
      <c r="C2792" s="178"/>
      <c r="D2792" s="78"/>
      <c r="E2792" s="1028">
        <f t="shared" ref="E2792:L2792" si="570">SUM(E2793,E2794)</f>
        <v>0</v>
      </c>
      <c r="F2792" s="1028">
        <f t="shared" si="570"/>
        <v>0</v>
      </c>
      <c r="G2792" s="1188" t="e">
        <f t="shared" ref="G2792:G2855" si="571">SUM(F2792/E2792*100)</f>
        <v>#DIV/0!</v>
      </c>
      <c r="H2792" s="1028">
        <f t="shared" si="570"/>
        <v>14189</v>
      </c>
      <c r="I2792" s="1028">
        <f t="shared" si="570"/>
        <v>13089</v>
      </c>
      <c r="J2792" s="1188">
        <f t="shared" ref="J2792:J2855" si="572">SUM(I2792/H2792*100)</f>
        <v>92.24751568116146</v>
      </c>
      <c r="K2792" s="1028">
        <f t="shared" si="570"/>
        <v>14189</v>
      </c>
      <c r="L2792" s="1028">
        <f t="shared" si="570"/>
        <v>13089</v>
      </c>
      <c r="M2792" s="1188">
        <f t="shared" ref="M2792:M2855" si="573">SUM(L2792/K2792*100)</f>
        <v>92.24751568116146</v>
      </c>
    </row>
    <row r="2793" spans="1:13" ht="14.25">
      <c r="A2793" s="510"/>
      <c r="B2793" s="177" t="s">
        <v>186</v>
      </c>
      <c r="C2793" s="178"/>
      <c r="D2793" s="78"/>
      <c r="E2793" s="1027">
        <v>0</v>
      </c>
      <c r="F2793" s="1027">
        <v>0</v>
      </c>
      <c r="G2793" s="1187" t="e">
        <f t="shared" si="571"/>
        <v>#DIV/0!</v>
      </c>
      <c r="H2793" s="1027">
        <v>0</v>
      </c>
      <c r="I2793" s="1027">
        <v>0</v>
      </c>
      <c r="J2793" s="1187" t="e">
        <f t="shared" si="572"/>
        <v>#DIV/0!</v>
      </c>
      <c r="K2793" s="1027">
        <v>0</v>
      </c>
      <c r="L2793" s="1027">
        <v>0</v>
      </c>
      <c r="M2793" s="1187" t="e">
        <f t="shared" si="573"/>
        <v>#DIV/0!</v>
      </c>
    </row>
    <row r="2794" spans="1:13" ht="14.25">
      <c r="A2794" s="510"/>
      <c r="B2794" s="181" t="s">
        <v>1697</v>
      </c>
      <c r="C2794" s="180"/>
      <c r="D2794" s="78"/>
      <c r="E2794" s="1029">
        <f t="shared" ref="E2794:L2794" si="574">SUM(E2795:E2861)</f>
        <v>0</v>
      </c>
      <c r="F2794" s="1029">
        <f t="shared" si="574"/>
        <v>0</v>
      </c>
      <c r="G2794" s="1187" t="e">
        <f t="shared" si="571"/>
        <v>#DIV/0!</v>
      </c>
      <c r="H2794" s="1029">
        <f t="shared" si="574"/>
        <v>14189</v>
      </c>
      <c r="I2794" s="1029">
        <f t="shared" si="574"/>
        <v>13089</v>
      </c>
      <c r="J2794" s="1187">
        <f t="shared" si="572"/>
        <v>92.24751568116146</v>
      </c>
      <c r="K2794" s="1029">
        <f t="shared" si="574"/>
        <v>14189</v>
      </c>
      <c r="L2794" s="1029">
        <f t="shared" si="574"/>
        <v>13089</v>
      </c>
      <c r="M2794" s="1187">
        <f t="shared" si="573"/>
        <v>92.24751568116146</v>
      </c>
    </row>
    <row r="2795" spans="1:13" ht="15">
      <c r="A2795" s="510"/>
      <c r="B2795" s="181"/>
      <c r="C2795" s="939" t="s">
        <v>1879</v>
      </c>
      <c r="D2795" s="963" t="s">
        <v>3879</v>
      </c>
      <c r="E2795" s="1030"/>
      <c r="F2795" s="1030"/>
      <c r="G2795" s="1182" t="e">
        <f t="shared" si="571"/>
        <v>#DIV/0!</v>
      </c>
      <c r="H2795" s="1127">
        <v>156</v>
      </c>
      <c r="I2795" s="1127">
        <v>127</v>
      </c>
      <c r="J2795" s="1182">
        <f t="shared" si="572"/>
        <v>81.410256410256409</v>
      </c>
      <c r="K2795" s="1027">
        <f t="shared" ref="K2795:K2826" si="575">E2795+H2795</f>
        <v>156</v>
      </c>
      <c r="L2795" s="1027">
        <f t="shared" ref="L2795:L2826" si="576">F2795+I2795</f>
        <v>127</v>
      </c>
      <c r="M2795" s="1187">
        <f t="shared" si="573"/>
        <v>81.410256410256409</v>
      </c>
    </row>
    <row r="2796" spans="1:13" ht="15">
      <c r="A2796" s="510"/>
      <c r="B2796" s="181"/>
      <c r="C2796" s="939" t="s">
        <v>1959</v>
      </c>
      <c r="D2796" s="945" t="s">
        <v>3955</v>
      </c>
      <c r="E2796" s="1030"/>
      <c r="F2796" s="1030"/>
      <c r="G2796" s="1182" t="e">
        <f t="shared" si="571"/>
        <v>#DIV/0!</v>
      </c>
      <c r="H2796" s="1127">
        <v>116</v>
      </c>
      <c r="I2796" s="1127">
        <v>114</v>
      </c>
      <c r="J2796" s="1182">
        <f t="shared" si="572"/>
        <v>98.275862068965509</v>
      </c>
      <c r="K2796" s="1027">
        <f t="shared" si="575"/>
        <v>116</v>
      </c>
      <c r="L2796" s="1027">
        <f t="shared" si="576"/>
        <v>114</v>
      </c>
      <c r="M2796" s="1187">
        <f t="shared" si="573"/>
        <v>98.275862068965509</v>
      </c>
    </row>
    <row r="2797" spans="1:13" ht="26.25">
      <c r="A2797" s="510"/>
      <c r="B2797" s="181"/>
      <c r="C2797" s="939" t="s">
        <v>1941</v>
      </c>
      <c r="D2797" s="963" t="s">
        <v>3936</v>
      </c>
      <c r="E2797" s="1030"/>
      <c r="F2797" s="1030"/>
      <c r="G2797" s="1182" t="e">
        <f t="shared" si="571"/>
        <v>#DIV/0!</v>
      </c>
      <c r="H2797" s="1127">
        <v>7</v>
      </c>
      <c r="I2797" s="1127">
        <v>9</v>
      </c>
      <c r="J2797" s="1182">
        <f t="shared" si="572"/>
        <v>128.57142857142858</v>
      </c>
      <c r="K2797" s="1027">
        <f t="shared" si="575"/>
        <v>7</v>
      </c>
      <c r="L2797" s="1027">
        <f t="shared" si="576"/>
        <v>9</v>
      </c>
      <c r="M2797" s="1187">
        <f t="shared" si="573"/>
        <v>128.57142857142858</v>
      </c>
    </row>
    <row r="2798" spans="1:13" ht="15">
      <c r="A2798" s="510"/>
      <c r="B2798" s="181"/>
      <c r="C2798" s="939" t="s">
        <v>1966</v>
      </c>
      <c r="D2798" s="945" t="s">
        <v>3962</v>
      </c>
      <c r="E2798" s="1030"/>
      <c r="F2798" s="1030"/>
      <c r="G2798" s="1182" t="e">
        <f t="shared" si="571"/>
        <v>#DIV/0!</v>
      </c>
      <c r="H2798" s="1127">
        <v>15</v>
      </c>
      <c r="I2798" s="1127">
        <v>8</v>
      </c>
      <c r="J2798" s="1182">
        <f t="shared" si="572"/>
        <v>53.333333333333336</v>
      </c>
      <c r="K2798" s="1027">
        <f t="shared" si="575"/>
        <v>15</v>
      </c>
      <c r="L2798" s="1027">
        <f t="shared" si="576"/>
        <v>8</v>
      </c>
      <c r="M2798" s="1187">
        <f t="shared" si="573"/>
        <v>53.333333333333336</v>
      </c>
    </row>
    <row r="2799" spans="1:13" ht="15">
      <c r="A2799" s="510"/>
      <c r="B2799" s="181"/>
      <c r="C2799" s="939" t="s">
        <v>2826</v>
      </c>
      <c r="D2799" s="963" t="s">
        <v>3880</v>
      </c>
      <c r="E2799" s="1030"/>
      <c r="F2799" s="1030"/>
      <c r="G2799" s="1182" t="e">
        <f t="shared" si="571"/>
        <v>#DIV/0!</v>
      </c>
      <c r="H2799" s="1127">
        <v>739</v>
      </c>
      <c r="I2799" s="1127">
        <v>589</v>
      </c>
      <c r="J2799" s="1182">
        <f t="shared" si="572"/>
        <v>79.702300405953991</v>
      </c>
      <c r="K2799" s="1027">
        <f t="shared" si="575"/>
        <v>739</v>
      </c>
      <c r="L2799" s="1027">
        <f t="shared" si="576"/>
        <v>589</v>
      </c>
      <c r="M2799" s="1187">
        <f t="shared" si="573"/>
        <v>79.702300405953991</v>
      </c>
    </row>
    <row r="2800" spans="1:13" ht="15">
      <c r="A2800" s="510"/>
      <c r="B2800" s="181"/>
      <c r="C2800" s="939" t="s">
        <v>1967</v>
      </c>
      <c r="D2800" s="945" t="s">
        <v>3963</v>
      </c>
      <c r="E2800" s="1030"/>
      <c r="F2800" s="1030"/>
      <c r="G2800" s="1182" t="e">
        <f t="shared" si="571"/>
        <v>#DIV/0!</v>
      </c>
      <c r="H2800" s="1127">
        <v>35</v>
      </c>
      <c r="I2800" s="1127">
        <v>33</v>
      </c>
      <c r="J2800" s="1182">
        <f t="shared" si="572"/>
        <v>94.285714285714278</v>
      </c>
      <c r="K2800" s="1027">
        <f t="shared" si="575"/>
        <v>35</v>
      </c>
      <c r="L2800" s="1027">
        <f t="shared" si="576"/>
        <v>33</v>
      </c>
      <c r="M2800" s="1187">
        <f t="shared" si="573"/>
        <v>94.285714285714278</v>
      </c>
    </row>
    <row r="2801" spans="1:13" ht="15">
      <c r="A2801" s="510"/>
      <c r="B2801" s="181"/>
      <c r="C2801" s="939" t="s">
        <v>1964</v>
      </c>
      <c r="D2801" s="966" t="s">
        <v>3960</v>
      </c>
      <c r="E2801" s="1030"/>
      <c r="F2801" s="1030"/>
      <c r="G2801" s="1182" t="e">
        <f t="shared" si="571"/>
        <v>#DIV/0!</v>
      </c>
      <c r="H2801" s="1127">
        <v>8</v>
      </c>
      <c r="I2801" s="1127">
        <v>2</v>
      </c>
      <c r="J2801" s="1182">
        <f t="shared" si="572"/>
        <v>25</v>
      </c>
      <c r="K2801" s="1027">
        <f t="shared" si="575"/>
        <v>8</v>
      </c>
      <c r="L2801" s="1027">
        <f t="shared" si="576"/>
        <v>2</v>
      </c>
      <c r="M2801" s="1187">
        <f t="shared" si="573"/>
        <v>25</v>
      </c>
    </row>
    <row r="2802" spans="1:13" ht="15">
      <c r="A2802" s="510"/>
      <c r="B2802" s="181"/>
      <c r="C2802" s="939" t="s">
        <v>1969</v>
      </c>
      <c r="D2802" s="945" t="s">
        <v>3965</v>
      </c>
      <c r="E2802" s="1030"/>
      <c r="F2802" s="1030"/>
      <c r="G2802" s="1182" t="e">
        <f t="shared" si="571"/>
        <v>#DIV/0!</v>
      </c>
      <c r="H2802" s="1127">
        <v>155</v>
      </c>
      <c r="I2802" s="1127">
        <v>65</v>
      </c>
      <c r="J2802" s="1182">
        <f t="shared" si="572"/>
        <v>41.935483870967744</v>
      </c>
      <c r="K2802" s="1027">
        <f t="shared" si="575"/>
        <v>155</v>
      </c>
      <c r="L2802" s="1027">
        <f t="shared" si="576"/>
        <v>65</v>
      </c>
      <c r="M2802" s="1187">
        <f t="shared" si="573"/>
        <v>41.935483870967744</v>
      </c>
    </row>
    <row r="2803" spans="1:13" ht="15">
      <c r="A2803" s="510"/>
      <c r="B2803" s="181"/>
      <c r="C2803" s="939" t="s">
        <v>2662</v>
      </c>
      <c r="D2803" s="938" t="s">
        <v>4644</v>
      </c>
      <c r="E2803" s="1030"/>
      <c r="F2803" s="1030"/>
      <c r="G2803" s="1182" t="e">
        <f t="shared" si="571"/>
        <v>#DIV/0!</v>
      </c>
      <c r="H2803" s="1127"/>
      <c r="I2803" s="1127"/>
      <c r="J2803" s="1182" t="e">
        <f t="shared" si="572"/>
        <v>#DIV/0!</v>
      </c>
      <c r="K2803" s="1027">
        <f t="shared" si="575"/>
        <v>0</v>
      </c>
      <c r="L2803" s="1027">
        <f t="shared" si="576"/>
        <v>0</v>
      </c>
      <c r="M2803" s="1187" t="e">
        <f t="shared" si="573"/>
        <v>#DIV/0!</v>
      </c>
    </row>
    <row r="2804" spans="1:13" ht="15">
      <c r="A2804" s="510"/>
      <c r="B2804" s="181"/>
      <c r="C2804" s="939" t="s">
        <v>1859</v>
      </c>
      <c r="D2804" s="1039" t="s">
        <v>3859</v>
      </c>
      <c r="E2804" s="1030"/>
      <c r="F2804" s="1030"/>
      <c r="G2804" s="1182" t="e">
        <f t="shared" si="571"/>
        <v>#DIV/0!</v>
      </c>
      <c r="H2804" s="1030">
        <v>527</v>
      </c>
      <c r="I2804" s="1030">
        <v>496</v>
      </c>
      <c r="J2804" s="1182">
        <f t="shared" si="572"/>
        <v>94.117647058823522</v>
      </c>
      <c r="K2804" s="1027">
        <f t="shared" si="575"/>
        <v>527</v>
      </c>
      <c r="L2804" s="1027">
        <f t="shared" si="576"/>
        <v>496</v>
      </c>
      <c r="M2804" s="1187">
        <f t="shared" si="573"/>
        <v>94.117647058823522</v>
      </c>
    </row>
    <row r="2805" spans="1:13" ht="15">
      <c r="A2805" s="510"/>
      <c r="B2805" s="181"/>
      <c r="C2805" s="939" t="s">
        <v>2089</v>
      </c>
      <c r="D2805" s="957" t="s">
        <v>4093</v>
      </c>
      <c r="E2805" s="1030"/>
      <c r="F2805" s="1030"/>
      <c r="G2805" s="1182" t="e">
        <f t="shared" si="571"/>
        <v>#DIV/0!</v>
      </c>
      <c r="H2805" s="1127"/>
      <c r="I2805" s="1127"/>
      <c r="J2805" s="1182" t="e">
        <f t="shared" si="572"/>
        <v>#DIV/0!</v>
      </c>
      <c r="K2805" s="1027">
        <f t="shared" si="575"/>
        <v>0</v>
      </c>
      <c r="L2805" s="1027">
        <f t="shared" si="576"/>
        <v>0</v>
      </c>
      <c r="M2805" s="1187" t="e">
        <f t="shared" si="573"/>
        <v>#DIV/0!</v>
      </c>
    </row>
    <row r="2806" spans="1:13" ht="15">
      <c r="A2806" s="510"/>
      <c r="B2806" s="181"/>
      <c r="C2806" s="939" t="s">
        <v>2091</v>
      </c>
      <c r="D2806" s="957" t="s">
        <v>4095</v>
      </c>
      <c r="E2806" s="1030"/>
      <c r="F2806" s="1030"/>
      <c r="G2806" s="1182" t="e">
        <f t="shared" si="571"/>
        <v>#DIV/0!</v>
      </c>
      <c r="H2806" s="1127"/>
      <c r="I2806" s="1127"/>
      <c r="J2806" s="1182" t="e">
        <f t="shared" si="572"/>
        <v>#DIV/0!</v>
      </c>
      <c r="K2806" s="1027">
        <f t="shared" si="575"/>
        <v>0</v>
      </c>
      <c r="L2806" s="1027">
        <f t="shared" si="576"/>
        <v>0</v>
      </c>
      <c r="M2806" s="1187" t="e">
        <f t="shared" si="573"/>
        <v>#DIV/0!</v>
      </c>
    </row>
    <row r="2807" spans="1:13" ht="15">
      <c r="A2807" s="510"/>
      <c r="B2807" s="181"/>
      <c r="C2807" s="939" t="s">
        <v>2086</v>
      </c>
      <c r="D2807" s="88" t="s">
        <v>4090</v>
      </c>
      <c r="E2807" s="1030"/>
      <c r="F2807" s="1030"/>
      <c r="G2807" s="1182" t="e">
        <f t="shared" si="571"/>
        <v>#DIV/0!</v>
      </c>
      <c r="H2807" s="1127">
        <v>18</v>
      </c>
      <c r="I2807" s="1127">
        <v>12</v>
      </c>
      <c r="J2807" s="1182">
        <f t="shared" si="572"/>
        <v>66.666666666666657</v>
      </c>
      <c r="K2807" s="1027">
        <f t="shared" si="575"/>
        <v>18</v>
      </c>
      <c r="L2807" s="1027">
        <f t="shared" si="576"/>
        <v>12</v>
      </c>
      <c r="M2807" s="1187">
        <f t="shared" si="573"/>
        <v>66.666666666666657</v>
      </c>
    </row>
    <row r="2808" spans="1:13" ht="15">
      <c r="A2808" s="510"/>
      <c r="B2808" s="181"/>
      <c r="C2808" s="939" t="s">
        <v>1760</v>
      </c>
      <c r="D2808" s="940" t="s">
        <v>3755</v>
      </c>
      <c r="E2808" s="1030"/>
      <c r="F2808" s="1030"/>
      <c r="G2808" s="1182" t="e">
        <f t="shared" si="571"/>
        <v>#DIV/0!</v>
      </c>
      <c r="H2808" s="1127">
        <v>19</v>
      </c>
      <c r="I2808" s="1127">
        <v>15</v>
      </c>
      <c r="J2808" s="1182">
        <f t="shared" si="572"/>
        <v>78.94736842105263</v>
      </c>
      <c r="K2808" s="1027">
        <f t="shared" si="575"/>
        <v>19</v>
      </c>
      <c r="L2808" s="1027">
        <f t="shared" si="576"/>
        <v>15</v>
      </c>
      <c r="M2808" s="1187">
        <f t="shared" si="573"/>
        <v>78.94736842105263</v>
      </c>
    </row>
    <row r="2809" spans="1:13" ht="15">
      <c r="A2809" s="510"/>
      <c r="B2809" s="181"/>
      <c r="C2809" s="939" t="s">
        <v>2827</v>
      </c>
      <c r="D2809" s="957" t="s">
        <v>4804</v>
      </c>
      <c r="E2809" s="1030"/>
      <c r="F2809" s="1030"/>
      <c r="G2809" s="1182" t="e">
        <f t="shared" si="571"/>
        <v>#DIV/0!</v>
      </c>
      <c r="H2809" s="1127"/>
      <c r="I2809" s="1127"/>
      <c r="J2809" s="1182" t="e">
        <f t="shared" si="572"/>
        <v>#DIV/0!</v>
      </c>
      <c r="K2809" s="1027">
        <f t="shared" si="575"/>
        <v>0</v>
      </c>
      <c r="L2809" s="1027">
        <f t="shared" si="576"/>
        <v>0</v>
      </c>
      <c r="M2809" s="1187" t="e">
        <f t="shared" si="573"/>
        <v>#DIV/0!</v>
      </c>
    </row>
    <row r="2810" spans="1:13" ht="15">
      <c r="A2810" s="510"/>
      <c r="B2810" s="181"/>
      <c r="C2810" s="939" t="s">
        <v>1900</v>
      </c>
      <c r="D2810" s="88" t="s">
        <v>3898</v>
      </c>
      <c r="E2810" s="1030"/>
      <c r="F2810" s="1030"/>
      <c r="G2810" s="1182" t="e">
        <f t="shared" si="571"/>
        <v>#DIV/0!</v>
      </c>
      <c r="H2810" s="1127"/>
      <c r="I2810" s="1127"/>
      <c r="J2810" s="1182" t="e">
        <f t="shared" si="572"/>
        <v>#DIV/0!</v>
      </c>
      <c r="K2810" s="1027">
        <f t="shared" si="575"/>
        <v>0</v>
      </c>
      <c r="L2810" s="1027">
        <f t="shared" si="576"/>
        <v>0</v>
      </c>
      <c r="M2810" s="1187" t="e">
        <f t="shared" si="573"/>
        <v>#DIV/0!</v>
      </c>
    </row>
    <row r="2811" spans="1:13" ht="15">
      <c r="A2811" s="510"/>
      <c r="B2811" s="181"/>
      <c r="C2811" s="939" t="s">
        <v>2828</v>
      </c>
      <c r="D2811" s="957" t="s">
        <v>4805</v>
      </c>
      <c r="E2811" s="1030"/>
      <c r="F2811" s="1030"/>
      <c r="G2811" s="1182" t="e">
        <f t="shared" si="571"/>
        <v>#DIV/0!</v>
      </c>
      <c r="H2811" s="1127"/>
      <c r="I2811" s="1127"/>
      <c r="J2811" s="1182" t="e">
        <f t="shared" si="572"/>
        <v>#DIV/0!</v>
      </c>
      <c r="K2811" s="1027">
        <f t="shared" si="575"/>
        <v>0</v>
      </c>
      <c r="L2811" s="1027">
        <f t="shared" si="576"/>
        <v>0</v>
      </c>
      <c r="M2811" s="1187" t="e">
        <f t="shared" si="573"/>
        <v>#DIV/0!</v>
      </c>
    </row>
    <row r="2812" spans="1:13" ht="15">
      <c r="A2812" s="510"/>
      <c r="B2812" s="181"/>
      <c r="C2812" s="939" t="s">
        <v>2829</v>
      </c>
      <c r="D2812" s="945" t="s">
        <v>3967</v>
      </c>
      <c r="E2812" s="1030"/>
      <c r="F2812" s="1030"/>
      <c r="G2812" s="1182" t="e">
        <f t="shared" si="571"/>
        <v>#DIV/0!</v>
      </c>
      <c r="H2812" s="1127">
        <v>17</v>
      </c>
      <c r="I2812" s="1127">
        <v>8</v>
      </c>
      <c r="J2812" s="1182">
        <f t="shared" si="572"/>
        <v>47.058823529411761</v>
      </c>
      <c r="K2812" s="1027">
        <f t="shared" si="575"/>
        <v>17</v>
      </c>
      <c r="L2812" s="1027">
        <f t="shared" si="576"/>
        <v>8</v>
      </c>
      <c r="M2812" s="1187">
        <f t="shared" si="573"/>
        <v>47.058823529411761</v>
      </c>
    </row>
    <row r="2813" spans="1:13" ht="15">
      <c r="A2813" s="510"/>
      <c r="B2813" s="181"/>
      <c r="C2813" s="939" t="s">
        <v>2830</v>
      </c>
      <c r="D2813" s="88" t="s">
        <v>4371</v>
      </c>
      <c r="E2813" s="1030"/>
      <c r="F2813" s="1030"/>
      <c r="G2813" s="1182" t="e">
        <f t="shared" si="571"/>
        <v>#DIV/0!</v>
      </c>
      <c r="H2813" s="1127">
        <v>8</v>
      </c>
      <c r="I2813" s="1127">
        <v>3</v>
      </c>
      <c r="J2813" s="1182">
        <f t="shared" si="572"/>
        <v>37.5</v>
      </c>
      <c r="K2813" s="1027">
        <f t="shared" si="575"/>
        <v>8</v>
      </c>
      <c r="L2813" s="1027">
        <f t="shared" si="576"/>
        <v>3</v>
      </c>
      <c r="M2813" s="1187">
        <f t="shared" si="573"/>
        <v>37.5</v>
      </c>
    </row>
    <row r="2814" spans="1:13" ht="15">
      <c r="A2814" s="510"/>
      <c r="B2814" s="181"/>
      <c r="C2814" s="939" t="s">
        <v>2831</v>
      </c>
      <c r="D2814" s="88" t="s">
        <v>3884</v>
      </c>
      <c r="E2814" s="1030"/>
      <c r="F2814" s="1030"/>
      <c r="G2814" s="1182" t="e">
        <f t="shared" si="571"/>
        <v>#DIV/0!</v>
      </c>
      <c r="H2814" s="1127">
        <v>50</v>
      </c>
      <c r="I2814" s="1127">
        <v>47</v>
      </c>
      <c r="J2814" s="1182">
        <f t="shared" si="572"/>
        <v>94</v>
      </c>
      <c r="K2814" s="1027">
        <f t="shared" si="575"/>
        <v>50</v>
      </c>
      <c r="L2814" s="1027">
        <f t="shared" si="576"/>
        <v>47</v>
      </c>
      <c r="M2814" s="1187">
        <f t="shared" si="573"/>
        <v>94</v>
      </c>
    </row>
    <row r="2815" spans="1:13" ht="15">
      <c r="A2815" s="510"/>
      <c r="B2815" s="181"/>
      <c r="C2815" s="939" t="s">
        <v>1761</v>
      </c>
      <c r="D2815" s="933" t="s">
        <v>3751</v>
      </c>
      <c r="E2815" s="1030"/>
      <c r="F2815" s="1030"/>
      <c r="G2815" s="1182" t="e">
        <f t="shared" si="571"/>
        <v>#DIV/0!</v>
      </c>
      <c r="H2815" s="1127">
        <v>386</v>
      </c>
      <c r="I2815" s="1127">
        <v>292</v>
      </c>
      <c r="J2815" s="1182">
        <f t="shared" si="572"/>
        <v>75.647668393782382</v>
      </c>
      <c r="K2815" s="1027">
        <f t="shared" si="575"/>
        <v>386</v>
      </c>
      <c r="L2815" s="1027">
        <f t="shared" si="576"/>
        <v>292</v>
      </c>
      <c r="M2815" s="1187">
        <f t="shared" si="573"/>
        <v>75.647668393782382</v>
      </c>
    </row>
    <row r="2816" spans="1:13" ht="15">
      <c r="A2816" s="510"/>
      <c r="B2816" s="181"/>
      <c r="C2816" s="939" t="s">
        <v>2832</v>
      </c>
      <c r="D2816" s="945" t="s">
        <v>3968</v>
      </c>
      <c r="E2816" s="1030"/>
      <c r="F2816" s="1030"/>
      <c r="G2816" s="1182" t="e">
        <f t="shared" si="571"/>
        <v>#DIV/0!</v>
      </c>
      <c r="H2816" s="1127">
        <v>11</v>
      </c>
      <c r="I2816" s="1127">
        <v>13</v>
      </c>
      <c r="J2816" s="1182">
        <f t="shared" si="572"/>
        <v>118.18181818181819</v>
      </c>
      <c r="K2816" s="1027">
        <f t="shared" si="575"/>
        <v>11</v>
      </c>
      <c r="L2816" s="1027">
        <f t="shared" si="576"/>
        <v>13</v>
      </c>
      <c r="M2816" s="1187">
        <f t="shared" si="573"/>
        <v>118.18181818181819</v>
      </c>
    </row>
    <row r="2817" spans="1:13" ht="15">
      <c r="A2817" s="510"/>
      <c r="B2817" s="181"/>
      <c r="C2817" s="939" t="s">
        <v>2833</v>
      </c>
      <c r="D2817" s="933" t="s">
        <v>4044</v>
      </c>
      <c r="E2817" s="1030"/>
      <c r="F2817" s="1030"/>
      <c r="G2817" s="1182" t="e">
        <f t="shared" si="571"/>
        <v>#DIV/0!</v>
      </c>
      <c r="H2817" s="1127"/>
      <c r="I2817" s="1127">
        <v>1</v>
      </c>
      <c r="J2817" s="1182" t="e">
        <f t="shared" si="572"/>
        <v>#DIV/0!</v>
      </c>
      <c r="K2817" s="1027">
        <f t="shared" si="575"/>
        <v>0</v>
      </c>
      <c r="L2817" s="1027">
        <f t="shared" si="576"/>
        <v>1</v>
      </c>
      <c r="M2817" s="1187" t="e">
        <f t="shared" si="573"/>
        <v>#DIV/0!</v>
      </c>
    </row>
    <row r="2818" spans="1:13" ht="15">
      <c r="A2818" s="510"/>
      <c r="B2818" s="181"/>
      <c r="C2818" s="939" t="s">
        <v>2834</v>
      </c>
      <c r="D2818" s="945" t="s">
        <v>3969</v>
      </c>
      <c r="E2818" s="1030"/>
      <c r="F2818" s="1030"/>
      <c r="G2818" s="1182" t="e">
        <f t="shared" si="571"/>
        <v>#DIV/0!</v>
      </c>
      <c r="H2818" s="1127">
        <v>320</v>
      </c>
      <c r="I2818" s="1127">
        <v>311</v>
      </c>
      <c r="J2818" s="1182">
        <f t="shared" si="572"/>
        <v>97.1875</v>
      </c>
      <c r="K2818" s="1027">
        <f t="shared" si="575"/>
        <v>320</v>
      </c>
      <c r="L2818" s="1027">
        <f t="shared" si="576"/>
        <v>311</v>
      </c>
      <c r="M2818" s="1187">
        <f t="shared" si="573"/>
        <v>97.1875</v>
      </c>
    </row>
    <row r="2819" spans="1:13" ht="15">
      <c r="A2819" s="510"/>
      <c r="B2819" s="181"/>
      <c r="C2819" s="939" t="s">
        <v>2835</v>
      </c>
      <c r="D2819" s="956" t="s">
        <v>3747</v>
      </c>
      <c r="E2819" s="1030"/>
      <c r="F2819" s="1030"/>
      <c r="G2819" s="1182" t="e">
        <f t="shared" si="571"/>
        <v>#DIV/0!</v>
      </c>
      <c r="H2819" s="1127">
        <v>119</v>
      </c>
      <c r="I2819" s="1127">
        <v>105</v>
      </c>
      <c r="J2819" s="1182">
        <f t="shared" si="572"/>
        <v>88.235294117647058</v>
      </c>
      <c r="K2819" s="1027">
        <f t="shared" si="575"/>
        <v>119</v>
      </c>
      <c r="L2819" s="1027">
        <f t="shared" si="576"/>
        <v>105</v>
      </c>
      <c r="M2819" s="1187">
        <f t="shared" si="573"/>
        <v>88.235294117647058</v>
      </c>
    </row>
    <row r="2820" spans="1:13" ht="15">
      <c r="A2820" s="510"/>
      <c r="B2820" s="181"/>
      <c r="C2820" s="939" t="s">
        <v>2836</v>
      </c>
      <c r="D2820" s="957" t="s">
        <v>3899</v>
      </c>
      <c r="E2820" s="1030"/>
      <c r="F2820" s="1030"/>
      <c r="G2820" s="1182" t="e">
        <f t="shared" si="571"/>
        <v>#DIV/0!</v>
      </c>
      <c r="H2820" s="1127">
        <v>2</v>
      </c>
      <c r="I2820" s="1127">
        <v>2</v>
      </c>
      <c r="J2820" s="1182">
        <f t="shared" si="572"/>
        <v>100</v>
      </c>
      <c r="K2820" s="1027">
        <f t="shared" si="575"/>
        <v>2</v>
      </c>
      <c r="L2820" s="1027">
        <f t="shared" si="576"/>
        <v>2</v>
      </c>
      <c r="M2820" s="1187">
        <f t="shared" si="573"/>
        <v>100</v>
      </c>
    </row>
    <row r="2821" spans="1:13" ht="15">
      <c r="A2821" s="510"/>
      <c r="B2821" s="181"/>
      <c r="C2821" s="939" t="s">
        <v>2837</v>
      </c>
      <c r="D2821" s="956" t="s">
        <v>3748</v>
      </c>
      <c r="E2821" s="1030"/>
      <c r="F2821" s="1030"/>
      <c r="G2821" s="1182" t="e">
        <f t="shared" si="571"/>
        <v>#DIV/0!</v>
      </c>
      <c r="H2821" s="1127">
        <v>321</v>
      </c>
      <c r="I2821" s="1127">
        <v>467</v>
      </c>
      <c r="J2821" s="1182">
        <f t="shared" si="572"/>
        <v>145.48286604361371</v>
      </c>
      <c r="K2821" s="1027">
        <f t="shared" si="575"/>
        <v>321</v>
      </c>
      <c r="L2821" s="1027">
        <f t="shared" si="576"/>
        <v>467</v>
      </c>
      <c r="M2821" s="1187">
        <f t="shared" si="573"/>
        <v>145.48286604361371</v>
      </c>
    </row>
    <row r="2822" spans="1:13" ht="15">
      <c r="A2822" s="510"/>
      <c r="B2822" s="181"/>
      <c r="C2822" s="939" t="s">
        <v>2838</v>
      </c>
      <c r="D2822" s="957" t="s">
        <v>4051</v>
      </c>
      <c r="E2822" s="1030"/>
      <c r="F2822" s="1030"/>
      <c r="G2822" s="1182" t="e">
        <f t="shared" si="571"/>
        <v>#DIV/0!</v>
      </c>
      <c r="H2822" s="1127">
        <v>1</v>
      </c>
      <c r="I2822" s="1127"/>
      <c r="J2822" s="1182">
        <f t="shared" si="572"/>
        <v>0</v>
      </c>
      <c r="K2822" s="1027">
        <f t="shared" si="575"/>
        <v>1</v>
      </c>
      <c r="L2822" s="1027">
        <f t="shared" si="576"/>
        <v>0</v>
      </c>
      <c r="M2822" s="1187">
        <f t="shared" si="573"/>
        <v>0</v>
      </c>
    </row>
    <row r="2823" spans="1:13" ht="15">
      <c r="A2823" s="510"/>
      <c r="B2823" s="181"/>
      <c r="C2823" s="939" t="s">
        <v>2839</v>
      </c>
      <c r="D2823" s="957" t="s">
        <v>4806</v>
      </c>
      <c r="E2823" s="1030"/>
      <c r="F2823" s="1030"/>
      <c r="G2823" s="1182" t="e">
        <f t="shared" si="571"/>
        <v>#DIV/0!</v>
      </c>
      <c r="H2823" s="1127"/>
      <c r="I2823" s="1127"/>
      <c r="J2823" s="1182" t="e">
        <f t="shared" si="572"/>
        <v>#DIV/0!</v>
      </c>
      <c r="K2823" s="1027">
        <f t="shared" si="575"/>
        <v>0</v>
      </c>
      <c r="L2823" s="1027">
        <f t="shared" si="576"/>
        <v>0</v>
      </c>
      <c r="M2823" s="1187" t="e">
        <f t="shared" si="573"/>
        <v>#DIV/0!</v>
      </c>
    </row>
    <row r="2824" spans="1:13" ht="15">
      <c r="A2824" s="510"/>
      <c r="B2824" s="181"/>
      <c r="C2824" s="939" t="s">
        <v>2840</v>
      </c>
      <c r="D2824" s="957" t="s">
        <v>3885</v>
      </c>
      <c r="E2824" s="1030"/>
      <c r="F2824" s="1030"/>
      <c r="G2824" s="1182" t="e">
        <f t="shared" si="571"/>
        <v>#DIV/0!</v>
      </c>
      <c r="H2824" s="1127"/>
      <c r="I2824" s="1127"/>
      <c r="J2824" s="1182" t="e">
        <f t="shared" si="572"/>
        <v>#DIV/0!</v>
      </c>
      <c r="K2824" s="1027">
        <f t="shared" si="575"/>
        <v>0</v>
      </c>
      <c r="L2824" s="1027">
        <f t="shared" si="576"/>
        <v>0</v>
      </c>
      <c r="M2824" s="1187" t="e">
        <f t="shared" si="573"/>
        <v>#DIV/0!</v>
      </c>
    </row>
    <row r="2825" spans="1:13" ht="15">
      <c r="A2825" s="510"/>
      <c r="B2825" s="181"/>
      <c r="C2825" s="939" t="s">
        <v>1950</v>
      </c>
      <c r="D2825" s="88" t="s">
        <v>3944</v>
      </c>
      <c r="E2825" s="1030"/>
      <c r="F2825" s="1030"/>
      <c r="G2825" s="1182" t="e">
        <f t="shared" si="571"/>
        <v>#DIV/0!</v>
      </c>
      <c r="H2825" s="1127">
        <v>173</v>
      </c>
      <c r="I2825" s="1127">
        <v>125</v>
      </c>
      <c r="J2825" s="1182">
        <f t="shared" si="572"/>
        <v>72.25433526011561</v>
      </c>
      <c r="K2825" s="1027">
        <f t="shared" si="575"/>
        <v>173</v>
      </c>
      <c r="L2825" s="1027">
        <f t="shared" si="576"/>
        <v>125</v>
      </c>
      <c r="M2825" s="1187">
        <f t="shared" si="573"/>
        <v>72.25433526011561</v>
      </c>
    </row>
    <row r="2826" spans="1:13" ht="15">
      <c r="A2826" s="510"/>
      <c r="B2826" s="181"/>
      <c r="C2826" s="939" t="s">
        <v>2841</v>
      </c>
      <c r="D2826" s="88" t="s">
        <v>3887</v>
      </c>
      <c r="E2826" s="1030"/>
      <c r="F2826" s="1030"/>
      <c r="G2826" s="1182" t="e">
        <f t="shared" si="571"/>
        <v>#DIV/0!</v>
      </c>
      <c r="H2826" s="1127">
        <v>8</v>
      </c>
      <c r="I2826" s="1127">
        <v>6</v>
      </c>
      <c r="J2826" s="1182">
        <f t="shared" si="572"/>
        <v>75</v>
      </c>
      <c r="K2826" s="1027">
        <f t="shared" si="575"/>
        <v>8</v>
      </c>
      <c r="L2826" s="1027">
        <f t="shared" si="576"/>
        <v>6</v>
      </c>
      <c r="M2826" s="1187">
        <f t="shared" si="573"/>
        <v>75</v>
      </c>
    </row>
    <row r="2827" spans="1:13" ht="15">
      <c r="A2827" s="510"/>
      <c r="B2827" s="181"/>
      <c r="C2827" s="939" t="s">
        <v>2842</v>
      </c>
      <c r="D2827" s="88" t="s">
        <v>3940</v>
      </c>
      <c r="E2827" s="1030"/>
      <c r="F2827" s="1030"/>
      <c r="G2827" s="1182" t="e">
        <f t="shared" si="571"/>
        <v>#DIV/0!</v>
      </c>
      <c r="H2827" s="1127">
        <v>7</v>
      </c>
      <c r="I2827" s="1127">
        <v>5</v>
      </c>
      <c r="J2827" s="1182">
        <f t="shared" si="572"/>
        <v>71.428571428571431</v>
      </c>
      <c r="K2827" s="1027">
        <f t="shared" ref="K2827:K2861" si="577">E2827+H2827</f>
        <v>7</v>
      </c>
      <c r="L2827" s="1027">
        <f t="shared" ref="L2827:L2861" si="578">F2827+I2827</f>
        <v>5</v>
      </c>
      <c r="M2827" s="1187">
        <f t="shared" si="573"/>
        <v>71.428571428571431</v>
      </c>
    </row>
    <row r="2828" spans="1:13" ht="15">
      <c r="A2828" s="510"/>
      <c r="B2828" s="181"/>
      <c r="C2828" s="939" t="s">
        <v>1960</v>
      </c>
      <c r="D2828" s="945" t="s">
        <v>3956</v>
      </c>
      <c r="E2828" s="1030"/>
      <c r="F2828" s="1030"/>
      <c r="G2828" s="1182" t="e">
        <f t="shared" si="571"/>
        <v>#DIV/0!</v>
      </c>
      <c r="H2828" s="1127">
        <v>1490</v>
      </c>
      <c r="I2828" s="1127">
        <v>1300</v>
      </c>
      <c r="J2828" s="1182">
        <f t="shared" si="572"/>
        <v>87.24832214765101</v>
      </c>
      <c r="K2828" s="1027">
        <f t="shared" si="577"/>
        <v>1490</v>
      </c>
      <c r="L2828" s="1027">
        <f t="shared" si="578"/>
        <v>1300</v>
      </c>
      <c r="M2828" s="1187">
        <f t="shared" si="573"/>
        <v>87.24832214765101</v>
      </c>
    </row>
    <row r="2829" spans="1:13" ht="15">
      <c r="A2829" s="510"/>
      <c r="B2829" s="181"/>
      <c r="C2829" s="939" t="s">
        <v>2843</v>
      </c>
      <c r="D2829" s="957" t="s">
        <v>3900</v>
      </c>
      <c r="E2829" s="1030"/>
      <c r="F2829" s="1030"/>
      <c r="G2829" s="1182" t="e">
        <f t="shared" si="571"/>
        <v>#DIV/0!</v>
      </c>
      <c r="H2829" s="1127"/>
      <c r="I2829" s="1127"/>
      <c r="J2829" s="1182" t="e">
        <f t="shared" si="572"/>
        <v>#DIV/0!</v>
      </c>
      <c r="K2829" s="1027">
        <f t="shared" si="577"/>
        <v>0</v>
      </c>
      <c r="L2829" s="1027">
        <f t="shared" si="578"/>
        <v>0</v>
      </c>
      <c r="M2829" s="1187" t="e">
        <f t="shared" si="573"/>
        <v>#DIV/0!</v>
      </c>
    </row>
    <row r="2830" spans="1:13" ht="15">
      <c r="A2830" s="510"/>
      <c r="B2830" s="181"/>
      <c r="C2830" s="939" t="s">
        <v>2844</v>
      </c>
      <c r="D2830" s="945" t="s">
        <v>3972</v>
      </c>
      <c r="E2830" s="1030"/>
      <c r="F2830" s="1030"/>
      <c r="G2830" s="1182" t="e">
        <f t="shared" si="571"/>
        <v>#DIV/0!</v>
      </c>
      <c r="H2830" s="1127">
        <v>62</v>
      </c>
      <c r="I2830" s="1127">
        <v>169</v>
      </c>
      <c r="J2830" s="1182">
        <f t="shared" si="572"/>
        <v>272.58064516129031</v>
      </c>
      <c r="K2830" s="1027">
        <f t="shared" si="577"/>
        <v>62</v>
      </c>
      <c r="L2830" s="1027">
        <f t="shared" si="578"/>
        <v>169</v>
      </c>
      <c r="M2830" s="1187">
        <f t="shared" si="573"/>
        <v>272.58064516129031</v>
      </c>
    </row>
    <row r="2831" spans="1:13" ht="15">
      <c r="A2831" s="510"/>
      <c r="B2831" s="181"/>
      <c r="C2831" s="939" t="s">
        <v>2845</v>
      </c>
      <c r="D2831" s="88" t="s">
        <v>4390</v>
      </c>
      <c r="E2831" s="1030"/>
      <c r="F2831" s="1030"/>
      <c r="G2831" s="1182" t="e">
        <f t="shared" si="571"/>
        <v>#DIV/0!</v>
      </c>
      <c r="H2831" s="1127">
        <v>49</v>
      </c>
      <c r="I2831" s="1127">
        <v>20</v>
      </c>
      <c r="J2831" s="1182">
        <f t="shared" si="572"/>
        <v>40.816326530612244</v>
      </c>
      <c r="K2831" s="1027">
        <f t="shared" si="577"/>
        <v>49</v>
      </c>
      <c r="L2831" s="1027">
        <f t="shared" si="578"/>
        <v>20</v>
      </c>
      <c r="M2831" s="1187">
        <f t="shared" si="573"/>
        <v>40.816326530612244</v>
      </c>
    </row>
    <row r="2832" spans="1:13" ht="15">
      <c r="A2832" s="510"/>
      <c r="B2832" s="181"/>
      <c r="C2832" s="939" t="s">
        <v>2846</v>
      </c>
      <c r="D2832" s="957" t="s">
        <v>4056</v>
      </c>
      <c r="E2832" s="1030"/>
      <c r="F2832" s="1030"/>
      <c r="G2832" s="1182" t="e">
        <f t="shared" si="571"/>
        <v>#DIV/0!</v>
      </c>
      <c r="H2832" s="1127">
        <v>75</v>
      </c>
      <c r="I2832" s="1127">
        <v>62</v>
      </c>
      <c r="J2832" s="1182">
        <f t="shared" si="572"/>
        <v>82.666666666666671</v>
      </c>
      <c r="K2832" s="1027">
        <f t="shared" si="577"/>
        <v>75</v>
      </c>
      <c r="L2832" s="1027">
        <f t="shared" si="578"/>
        <v>62</v>
      </c>
      <c r="M2832" s="1187">
        <f t="shared" si="573"/>
        <v>82.666666666666671</v>
      </c>
    </row>
    <row r="2833" spans="1:13" ht="26.25">
      <c r="A2833" s="510"/>
      <c r="B2833" s="181"/>
      <c r="C2833" s="939" t="s">
        <v>1876</v>
      </c>
      <c r="D2833" s="88" t="s">
        <v>3876</v>
      </c>
      <c r="E2833" s="1030"/>
      <c r="F2833" s="1030"/>
      <c r="G2833" s="1182" t="e">
        <f t="shared" si="571"/>
        <v>#DIV/0!</v>
      </c>
      <c r="H2833" s="1127">
        <v>84</v>
      </c>
      <c r="I2833" s="1127">
        <v>48</v>
      </c>
      <c r="J2833" s="1182">
        <f t="shared" si="572"/>
        <v>57.142857142857139</v>
      </c>
      <c r="K2833" s="1027">
        <f t="shared" si="577"/>
        <v>84</v>
      </c>
      <c r="L2833" s="1027">
        <f t="shared" si="578"/>
        <v>48</v>
      </c>
      <c r="M2833" s="1187">
        <f t="shared" si="573"/>
        <v>57.142857142857139</v>
      </c>
    </row>
    <row r="2834" spans="1:13" ht="15">
      <c r="A2834" s="510"/>
      <c r="B2834" s="181"/>
      <c r="C2834" s="939" t="s">
        <v>1768</v>
      </c>
      <c r="D2834" s="940" t="s">
        <v>3759</v>
      </c>
      <c r="E2834" s="1030"/>
      <c r="F2834" s="1030"/>
      <c r="G2834" s="1182" t="e">
        <f t="shared" si="571"/>
        <v>#DIV/0!</v>
      </c>
      <c r="H2834" s="1127"/>
      <c r="I2834" s="1127"/>
      <c r="J2834" s="1182" t="e">
        <f t="shared" si="572"/>
        <v>#DIV/0!</v>
      </c>
      <c r="K2834" s="1027">
        <f t="shared" si="577"/>
        <v>0</v>
      </c>
      <c r="L2834" s="1027">
        <f t="shared" si="578"/>
        <v>0</v>
      </c>
      <c r="M2834" s="1187" t="e">
        <f t="shared" si="573"/>
        <v>#DIV/0!</v>
      </c>
    </row>
    <row r="2835" spans="1:13" ht="15">
      <c r="A2835" s="510"/>
      <c r="B2835" s="181"/>
      <c r="C2835" s="939" t="s">
        <v>1762</v>
      </c>
      <c r="D2835" s="88" t="s">
        <v>3744</v>
      </c>
      <c r="E2835" s="1030"/>
      <c r="F2835" s="1030"/>
      <c r="G2835" s="1182" t="e">
        <f t="shared" si="571"/>
        <v>#DIV/0!</v>
      </c>
      <c r="H2835" s="1127">
        <v>1837</v>
      </c>
      <c r="I2835" s="1127">
        <v>1615</v>
      </c>
      <c r="J2835" s="1182">
        <f t="shared" si="572"/>
        <v>87.915078933043006</v>
      </c>
      <c r="K2835" s="1027">
        <f t="shared" si="577"/>
        <v>1837</v>
      </c>
      <c r="L2835" s="1027">
        <f t="shared" si="578"/>
        <v>1615</v>
      </c>
      <c r="M2835" s="1187">
        <f t="shared" si="573"/>
        <v>87.915078933043006</v>
      </c>
    </row>
    <row r="2836" spans="1:13" ht="15">
      <c r="A2836" s="510"/>
      <c r="B2836" s="181"/>
      <c r="C2836" s="939" t="s">
        <v>1891</v>
      </c>
      <c r="D2836" s="88" t="s">
        <v>3891</v>
      </c>
      <c r="E2836" s="1030"/>
      <c r="F2836" s="1030"/>
      <c r="G2836" s="1182" t="e">
        <f t="shared" si="571"/>
        <v>#DIV/0!</v>
      </c>
      <c r="H2836" s="1127">
        <v>519</v>
      </c>
      <c r="I2836" s="1127">
        <v>559</v>
      </c>
      <c r="J2836" s="1182">
        <f t="shared" si="572"/>
        <v>107.70712909441234</v>
      </c>
      <c r="K2836" s="1027">
        <f t="shared" si="577"/>
        <v>519</v>
      </c>
      <c r="L2836" s="1027">
        <f t="shared" si="578"/>
        <v>559</v>
      </c>
      <c r="M2836" s="1187">
        <f t="shared" si="573"/>
        <v>107.70712909441234</v>
      </c>
    </row>
    <row r="2837" spans="1:13" ht="15">
      <c r="A2837" s="510"/>
      <c r="B2837" s="181"/>
      <c r="C2837" s="939" t="s">
        <v>1892</v>
      </c>
      <c r="D2837" s="88" t="s">
        <v>3892</v>
      </c>
      <c r="E2837" s="1030"/>
      <c r="F2837" s="1030"/>
      <c r="G2837" s="1182" t="e">
        <f t="shared" si="571"/>
        <v>#DIV/0!</v>
      </c>
      <c r="H2837" s="1127">
        <v>255</v>
      </c>
      <c r="I2837" s="1127">
        <v>176</v>
      </c>
      <c r="J2837" s="1182">
        <f t="shared" si="572"/>
        <v>69.019607843137251</v>
      </c>
      <c r="K2837" s="1027">
        <f t="shared" si="577"/>
        <v>255</v>
      </c>
      <c r="L2837" s="1027">
        <f t="shared" si="578"/>
        <v>176</v>
      </c>
      <c r="M2837" s="1187">
        <f t="shared" si="573"/>
        <v>69.019607843137251</v>
      </c>
    </row>
    <row r="2838" spans="1:13" ht="15">
      <c r="A2838" s="510"/>
      <c r="B2838" s="181"/>
      <c r="C2838" s="939" t="s">
        <v>1877</v>
      </c>
      <c r="D2838" s="88" t="s">
        <v>3877</v>
      </c>
      <c r="E2838" s="1030"/>
      <c r="F2838" s="1030"/>
      <c r="G2838" s="1182" t="e">
        <f t="shared" si="571"/>
        <v>#DIV/0!</v>
      </c>
      <c r="H2838" s="1127">
        <v>1132</v>
      </c>
      <c r="I2838" s="1127">
        <v>842</v>
      </c>
      <c r="J2838" s="1182">
        <f t="shared" si="572"/>
        <v>74.381625441696116</v>
      </c>
      <c r="K2838" s="1027">
        <f t="shared" si="577"/>
        <v>1132</v>
      </c>
      <c r="L2838" s="1027">
        <f t="shared" si="578"/>
        <v>842</v>
      </c>
      <c r="M2838" s="1187">
        <f t="shared" si="573"/>
        <v>74.381625441696116</v>
      </c>
    </row>
    <row r="2839" spans="1:13" ht="15">
      <c r="A2839" s="510"/>
      <c r="B2839" s="181"/>
      <c r="C2839" s="939" t="s">
        <v>1878</v>
      </c>
      <c r="D2839" s="88" t="s">
        <v>3878</v>
      </c>
      <c r="E2839" s="1030"/>
      <c r="F2839" s="1030"/>
      <c r="G2839" s="1182" t="e">
        <f t="shared" si="571"/>
        <v>#DIV/0!</v>
      </c>
      <c r="H2839" s="1127">
        <v>1896</v>
      </c>
      <c r="I2839" s="1127">
        <v>1672</v>
      </c>
      <c r="J2839" s="1182">
        <f t="shared" si="572"/>
        <v>88.185654008438817</v>
      </c>
      <c r="K2839" s="1027">
        <f t="shared" si="577"/>
        <v>1896</v>
      </c>
      <c r="L2839" s="1027">
        <f t="shared" si="578"/>
        <v>1672</v>
      </c>
      <c r="M2839" s="1187">
        <f t="shared" si="573"/>
        <v>88.185654008438817</v>
      </c>
    </row>
    <row r="2840" spans="1:13" ht="26.25">
      <c r="A2840" s="510"/>
      <c r="B2840" s="181"/>
      <c r="C2840" s="939" t="s">
        <v>1763</v>
      </c>
      <c r="D2840" s="954" t="s">
        <v>3745</v>
      </c>
      <c r="E2840" s="1030"/>
      <c r="F2840" s="1030"/>
      <c r="G2840" s="1182" t="e">
        <f t="shared" si="571"/>
        <v>#DIV/0!</v>
      </c>
      <c r="H2840" s="1127">
        <v>1923</v>
      </c>
      <c r="I2840" s="1127">
        <v>1735</v>
      </c>
      <c r="J2840" s="1182">
        <f t="shared" si="572"/>
        <v>90.223608944357764</v>
      </c>
      <c r="K2840" s="1027">
        <f t="shared" si="577"/>
        <v>1923</v>
      </c>
      <c r="L2840" s="1027">
        <f t="shared" si="578"/>
        <v>1735</v>
      </c>
      <c r="M2840" s="1187">
        <f t="shared" si="573"/>
        <v>90.223608944357764</v>
      </c>
    </row>
    <row r="2841" spans="1:13" ht="15">
      <c r="A2841" s="510"/>
      <c r="B2841" s="181"/>
      <c r="C2841" s="939" t="s">
        <v>1764</v>
      </c>
      <c r="D2841" s="940" t="s">
        <v>3760</v>
      </c>
      <c r="E2841" s="1030"/>
      <c r="F2841" s="1030"/>
      <c r="G2841" s="1182" t="e">
        <f t="shared" si="571"/>
        <v>#DIV/0!</v>
      </c>
      <c r="H2841" s="1127">
        <v>1191</v>
      </c>
      <c r="I2841" s="1127">
        <v>1074</v>
      </c>
      <c r="J2841" s="1182">
        <f t="shared" si="572"/>
        <v>90.176322418136024</v>
      </c>
      <c r="K2841" s="1027">
        <f t="shared" si="577"/>
        <v>1191</v>
      </c>
      <c r="L2841" s="1027">
        <f t="shared" si="578"/>
        <v>1074</v>
      </c>
      <c r="M2841" s="1187">
        <f t="shared" si="573"/>
        <v>90.176322418136024</v>
      </c>
    </row>
    <row r="2842" spans="1:13" ht="15">
      <c r="A2842" s="510"/>
      <c r="B2842" s="181"/>
      <c r="C2842" s="939" t="s">
        <v>1894</v>
      </c>
      <c r="D2842" s="963" t="s">
        <v>5296</v>
      </c>
      <c r="E2842" s="1030"/>
      <c r="F2842" s="1030"/>
      <c r="G2842" s="1182" t="e">
        <f t="shared" si="571"/>
        <v>#DIV/0!</v>
      </c>
      <c r="H2842" s="1127">
        <v>83</v>
      </c>
      <c r="I2842" s="1127">
        <v>67</v>
      </c>
      <c r="J2842" s="1182">
        <f t="shared" si="572"/>
        <v>80.722891566265062</v>
      </c>
      <c r="K2842" s="1027">
        <f t="shared" si="577"/>
        <v>83</v>
      </c>
      <c r="L2842" s="1027">
        <f t="shared" si="578"/>
        <v>67</v>
      </c>
      <c r="M2842" s="1187">
        <f t="shared" si="573"/>
        <v>80.722891566265062</v>
      </c>
    </row>
    <row r="2843" spans="1:13" ht="25.5">
      <c r="A2843" s="510"/>
      <c r="B2843" s="181"/>
      <c r="C2843" s="939" t="s">
        <v>2743</v>
      </c>
      <c r="D2843" s="945" t="s">
        <v>5476</v>
      </c>
      <c r="E2843" s="1030"/>
      <c r="F2843" s="1030"/>
      <c r="G2843" s="1182" t="e">
        <f t="shared" si="571"/>
        <v>#DIV/0!</v>
      </c>
      <c r="H2843" s="1127">
        <v>70</v>
      </c>
      <c r="I2843" s="1127">
        <v>37</v>
      </c>
      <c r="J2843" s="1182">
        <f t="shared" si="572"/>
        <v>52.857142857142861</v>
      </c>
      <c r="K2843" s="1027">
        <f t="shared" si="577"/>
        <v>70</v>
      </c>
      <c r="L2843" s="1027">
        <f t="shared" si="578"/>
        <v>37</v>
      </c>
      <c r="M2843" s="1187">
        <f t="shared" si="573"/>
        <v>52.857142857142861</v>
      </c>
    </row>
    <row r="2844" spans="1:13" ht="26.25">
      <c r="A2844" s="510"/>
      <c r="B2844" s="181"/>
      <c r="C2844" s="939" t="s">
        <v>1766</v>
      </c>
      <c r="D2844" s="933" t="s">
        <v>3746</v>
      </c>
      <c r="E2844" s="1030"/>
      <c r="F2844" s="1030"/>
      <c r="G2844" s="1182" t="e">
        <f t="shared" si="571"/>
        <v>#DIV/0!</v>
      </c>
      <c r="H2844" s="1127">
        <v>138</v>
      </c>
      <c r="I2844" s="1127">
        <v>575</v>
      </c>
      <c r="J2844" s="1182">
        <f t="shared" si="572"/>
        <v>416.66666666666669</v>
      </c>
      <c r="K2844" s="1027">
        <f t="shared" si="577"/>
        <v>138</v>
      </c>
      <c r="L2844" s="1027">
        <f t="shared" si="578"/>
        <v>575</v>
      </c>
      <c r="M2844" s="1187">
        <f t="shared" si="573"/>
        <v>416.66666666666669</v>
      </c>
    </row>
    <row r="2845" spans="1:13" ht="15">
      <c r="A2845" s="510"/>
      <c r="B2845" s="181"/>
      <c r="C2845" s="925" t="s">
        <v>1942</v>
      </c>
      <c r="D2845" s="88" t="s">
        <v>3937</v>
      </c>
      <c r="E2845" s="1030"/>
      <c r="F2845" s="1030"/>
      <c r="G2845" s="1182" t="e">
        <f t="shared" si="571"/>
        <v>#DIV/0!</v>
      </c>
      <c r="H2845" s="1030"/>
      <c r="I2845" s="1030">
        <v>1</v>
      </c>
      <c r="J2845" s="1182" t="e">
        <f t="shared" si="572"/>
        <v>#DIV/0!</v>
      </c>
      <c r="K2845" s="1027">
        <f t="shared" si="577"/>
        <v>0</v>
      </c>
      <c r="L2845" s="1027">
        <f t="shared" si="578"/>
        <v>1</v>
      </c>
      <c r="M2845" s="1187" t="e">
        <f t="shared" si="573"/>
        <v>#DIV/0!</v>
      </c>
    </row>
    <row r="2846" spans="1:13" ht="15">
      <c r="A2846" s="510"/>
      <c r="B2846" s="181"/>
      <c r="C2846" s="925" t="s">
        <v>2375</v>
      </c>
      <c r="D2846" s="88" t="s">
        <v>4376</v>
      </c>
      <c r="E2846" s="1030"/>
      <c r="F2846" s="1030"/>
      <c r="G2846" s="1182" t="e">
        <f t="shared" si="571"/>
        <v>#DIV/0!</v>
      </c>
      <c r="H2846" s="1030"/>
      <c r="I2846" s="1030"/>
      <c r="J2846" s="1182" t="e">
        <f t="shared" si="572"/>
        <v>#DIV/0!</v>
      </c>
      <c r="K2846" s="1027">
        <f t="shared" si="577"/>
        <v>0</v>
      </c>
      <c r="L2846" s="1027">
        <f t="shared" si="578"/>
        <v>0</v>
      </c>
      <c r="M2846" s="1187" t="e">
        <f t="shared" si="573"/>
        <v>#DIV/0!</v>
      </c>
    </row>
    <row r="2847" spans="1:13" ht="15">
      <c r="A2847" s="510"/>
      <c r="B2847" s="181"/>
      <c r="C2847" s="925" t="s">
        <v>2390</v>
      </c>
      <c r="D2847" s="957" t="s">
        <v>4389</v>
      </c>
      <c r="E2847" s="1030"/>
      <c r="F2847" s="1030"/>
      <c r="G2847" s="1182" t="e">
        <f t="shared" si="571"/>
        <v>#DIV/0!</v>
      </c>
      <c r="H2847" s="1030">
        <v>22</v>
      </c>
      <c r="I2847" s="1030">
        <v>213</v>
      </c>
      <c r="J2847" s="1182">
        <f t="shared" si="572"/>
        <v>968.18181818181813</v>
      </c>
      <c r="K2847" s="1027">
        <f t="shared" si="577"/>
        <v>22</v>
      </c>
      <c r="L2847" s="1027">
        <f t="shared" si="578"/>
        <v>213</v>
      </c>
      <c r="M2847" s="1187">
        <f t="shared" si="573"/>
        <v>968.18181818181813</v>
      </c>
    </row>
    <row r="2848" spans="1:13" ht="15">
      <c r="A2848" s="510"/>
      <c r="B2848" s="181"/>
      <c r="C2848" s="925" t="s">
        <v>1845</v>
      </c>
      <c r="D2848" s="948" t="s">
        <v>3841</v>
      </c>
      <c r="E2848" s="1030"/>
      <c r="F2848" s="1030"/>
      <c r="G2848" s="1182" t="e">
        <f t="shared" si="571"/>
        <v>#DIV/0!</v>
      </c>
      <c r="H2848" s="1030">
        <v>14</v>
      </c>
      <c r="I2848" s="1030">
        <v>12</v>
      </c>
      <c r="J2848" s="1182">
        <f t="shared" si="572"/>
        <v>85.714285714285708</v>
      </c>
      <c r="K2848" s="1027">
        <f t="shared" si="577"/>
        <v>14</v>
      </c>
      <c r="L2848" s="1027">
        <f t="shared" si="578"/>
        <v>12</v>
      </c>
      <c r="M2848" s="1187">
        <f t="shared" si="573"/>
        <v>85.714285714285708</v>
      </c>
    </row>
    <row r="2849" spans="1:13" ht="25.5">
      <c r="A2849" s="510"/>
      <c r="B2849" s="181"/>
      <c r="C2849" s="925" t="s">
        <v>1974</v>
      </c>
      <c r="D2849" s="945" t="s">
        <v>3970</v>
      </c>
      <c r="E2849" s="1030"/>
      <c r="F2849" s="1030"/>
      <c r="G2849" s="1182" t="e">
        <f t="shared" si="571"/>
        <v>#DIV/0!</v>
      </c>
      <c r="H2849" s="1030">
        <v>3</v>
      </c>
      <c r="I2849" s="1030">
        <v>1</v>
      </c>
      <c r="J2849" s="1182">
        <f t="shared" si="572"/>
        <v>33.333333333333329</v>
      </c>
      <c r="K2849" s="1027">
        <f t="shared" si="577"/>
        <v>3</v>
      </c>
      <c r="L2849" s="1027">
        <f t="shared" si="578"/>
        <v>1</v>
      </c>
      <c r="M2849" s="1187">
        <f t="shared" si="573"/>
        <v>33.333333333333329</v>
      </c>
    </row>
    <row r="2850" spans="1:13" ht="26.25">
      <c r="A2850" s="510"/>
      <c r="B2850" s="181"/>
      <c r="C2850" s="925" t="s">
        <v>2090</v>
      </c>
      <c r="D2850" s="88" t="s">
        <v>4094</v>
      </c>
      <c r="E2850" s="1030"/>
      <c r="F2850" s="1030"/>
      <c r="G2850" s="1182" t="e">
        <f t="shared" si="571"/>
        <v>#DIV/0!</v>
      </c>
      <c r="H2850" s="1030">
        <v>8</v>
      </c>
      <c r="I2850" s="1030">
        <v>5</v>
      </c>
      <c r="J2850" s="1182">
        <f t="shared" si="572"/>
        <v>62.5</v>
      </c>
      <c r="K2850" s="1027">
        <f t="shared" si="577"/>
        <v>8</v>
      </c>
      <c r="L2850" s="1027">
        <f t="shared" si="578"/>
        <v>5</v>
      </c>
      <c r="M2850" s="1187">
        <f t="shared" si="573"/>
        <v>62.5</v>
      </c>
    </row>
    <row r="2851" spans="1:13" ht="15">
      <c r="A2851" s="510"/>
      <c r="B2851" s="181"/>
      <c r="C2851" s="925" t="s">
        <v>2113</v>
      </c>
      <c r="D2851" s="940" t="s">
        <v>4116</v>
      </c>
      <c r="E2851" s="1030"/>
      <c r="F2851" s="1030"/>
      <c r="G2851" s="1182" t="e">
        <f t="shared" si="571"/>
        <v>#DIV/0!</v>
      </c>
      <c r="H2851" s="1030"/>
      <c r="I2851" s="1030"/>
      <c r="J2851" s="1182" t="e">
        <f t="shared" si="572"/>
        <v>#DIV/0!</v>
      </c>
      <c r="K2851" s="1027">
        <f t="shared" si="577"/>
        <v>0</v>
      </c>
      <c r="L2851" s="1027">
        <f t="shared" si="578"/>
        <v>0</v>
      </c>
      <c r="M2851" s="1187" t="e">
        <f t="shared" si="573"/>
        <v>#DIV/0!</v>
      </c>
    </row>
    <row r="2852" spans="1:13" ht="15">
      <c r="A2852" s="510"/>
      <c r="B2852" s="181"/>
      <c r="C2852" s="925" t="s">
        <v>1968</v>
      </c>
      <c r="D2852" s="945" t="s">
        <v>3964</v>
      </c>
      <c r="E2852" s="1030"/>
      <c r="F2852" s="1030"/>
      <c r="G2852" s="1182" t="e">
        <f t="shared" si="571"/>
        <v>#DIV/0!</v>
      </c>
      <c r="H2852" s="1030">
        <v>15</v>
      </c>
      <c r="I2852" s="1030">
        <v>14</v>
      </c>
      <c r="J2852" s="1182">
        <f t="shared" si="572"/>
        <v>93.333333333333329</v>
      </c>
      <c r="K2852" s="1027">
        <f t="shared" si="577"/>
        <v>15</v>
      </c>
      <c r="L2852" s="1027">
        <f t="shared" si="578"/>
        <v>14</v>
      </c>
      <c r="M2852" s="1187">
        <f t="shared" si="573"/>
        <v>93.333333333333329</v>
      </c>
    </row>
    <row r="2853" spans="1:13" ht="15">
      <c r="A2853" s="510"/>
      <c r="B2853" s="181"/>
      <c r="C2853" s="925" t="s">
        <v>1776</v>
      </c>
      <c r="D2853" s="940" t="s">
        <v>3758</v>
      </c>
      <c r="E2853" s="1030"/>
      <c r="F2853" s="1030"/>
      <c r="G2853" s="1182" t="e">
        <f t="shared" si="571"/>
        <v>#DIV/0!</v>
      </c>
      <c r="H2853" s="1030">
        <v>5</v>
      </c>
      <c r="I2853" s="1030">
        <v>2</v>
      </c>
      <c r="J2853" s="1182">
        <f t="shared" si="572"/>
        <v>40</v>
      </c>
      <c r="K2853" s="1027">
        <f t="shared" si="577"/>
        <v>5</v>
      </c>
      <c r="L2853" s="1027">
        <f t="shared" si="578"/>
        <v>2</v>
      </c>
      <c r="M2853" s="1187">
        <f t="shared" si="573"/>
        <v>40</v>
      </c>
    </row>
    <row r="2854" spans="1:13" ht="15">
      <c r="A2854" s="510"/>
      <c r="B2854" s="181"/>
      <c r="C2854" s="925" t="s">
        <v>1975</v>
      </c>
      <c r="D2854" s="945" t="s">
        <v>3971</v>
      </c>
      <c r="E2854" s="1030"/>
      <c r="F2854" s="1030"/>
      <c r="G2854" s="1182" t="e">
        <f t="shared" si="571"/>
        <v>#DIV/0!</v>
      </c>
      <c r="H2854" s="1030">
        <v>1</v>
      </c>
      <c r="I2854" s="1030"/>
      <c r="J2854" s="1182">
        <f t="shared" si="572"/>
        <v>0</v>
      </c>
      <c r="K2854" s="1027">
        <f t="shared" si="577"/>
        <v>1</v>
      </c>
      <c r="L2854" s="1027">
        <f t="shared" si="578"/>
        <v>0</v>
      </c>
      <c r="M2854" s="1187">
        <f t="shared" si="573"/>
        <v>0</v>
      </c>
    </row>
    <row r="2855" spans="1:13" ht="15">
      <c r="A2855" s="510"/>
      <c r="B2855" s="181"/>
      <c r="C2855" s="925" t="s">
        <v>2007</v>
      </c>
      <c r="D2855" s="957" t="s">
        <v>4004</v>
      </c>
      <c r="E2855" s="1030"/>
      <c r="F2855" s="1030"/>
      <c r="G2855" s="1182" t="e">
        <f t="shared" si="571"/>
        <v>#DIV/0!</v>
      </c>
      <c r="H2855" s="1030">
        <v>1</v>
      </c>
      <c r="I2855" s="1030"/>
      <c r="J2855" s="1182">
        <f t="shared" si="572"/>
        <v>0</v>
      </c>
      <c r="K2855" s="1027">
        <f t="shared" si="577"/>
        <v>1</v>
      </c>
      <c r="L2855" s="1027">
        <f t="shared" si="578"/>
        <v>0</v>
      </c>
      <c r="M2855" s="1187">
        <f t="shared" si="573"/>
        <v>0</v>
      </c>
    </row>
    <row r="2856" spans="1:13" ht="15">
      <c r="A2856" s="510"/>
      <c r="B2856" s="181"/>
      <c r="C2856" s="925" t="s">
        <v>2847</v>
      </c>
      <c r="D2856" s="957" t="s">
        <v>4807</v>
      </c>
      <c r="E2856" s="1030"/>
      <c r="F2856" s="1030"/>
      <c r="G2856" s="1182" t="e">
        <f t="shared" ref="G2856:G2868" si="579">SUM(F2856/E2856*100)</f>
        <v>#DIV/0!</v>
      </c>
      <c r="H2856" s="1030">
        <v>54</v>
      </c>
      <c r="I2856" s="1030">
        <v>17</v>
      </c>
      <c r="J2856" s="1182">
        <f t="shared" ref="J2856:J2868" si="580">SUM(I2856/H2856*100)</f>
        <v>31.481481481481481</v>
      </c>
      <c r="K2856" s="1027">
        <f t="shared" si="577"/>
        <v>54</v>
      </c>
      <c r="L2856" s="1027">
        <f t="shared" si="578"/>
        <v>17</v>
      </c>
      <c r="M2856" s="1187">
        <f t="shared" ref="M2856:M2868" si="581">SUM(L2856/K2856*100)</f>
        <v>31.481481481481481</v>
      </c>
    </row>
    <row r="2857" spans="1:13" ht="15">
      <c r="A2857" s="510"/>
      <c r="B2857" s="181"/>
      <c r="C2857" s="925" t="s">
        <v>2683</v>
      </c>
      <c r="D2857" s="88" t="s">
        <v>4107</v>
      </c>
      <c r="E2857" s="1030"/>
      <c r="F2857" s="1030"/>
      <c r="G2857" s="1182" t="e">
        <f t="shared" si="579"/>
        <v>#DIV/0!</v>
      </c>
      <c r="H2857" s="1030">
        <v>16</v>
      </c>
      <c r="I2857" s="1030">
        <v>12</v>
      </c>
      <c r="J2857" s="1182">
        <f t="shared" si="580"/>
        <v>75</v>
      </c>
      <c r="K2857" s="1027">
        <f t="shared" si="577"/>
        <v>16</v>
      </c>
      <c r="L2857" s="1027">
        <f t="shared" si="578"/>
        <v>12</v>
      </c>
      <c r="M2857" s="1187">
        <f t="shared" si="581"/>
        <v>75</v>
      </c>
    </row>
    <row r="2858" spans="1:13" ht="15">
      <c r="A2858" s="510"/>
      <c r="B2858" s="181"/>
      <c r="C2858" s="925" t="s">
        <v>1942</v>
      </c>
      <c r="D2858" s="88" t="s">
        <v>3937</v>
      </c>
      <c r="E2858" s="1030"/>
      <c r="F2858" s="1030"/>
      <c r="G2858" s="1182" t="e">
        <f t="shared" si="579"/>
        <v>#DIV/0!</v>
      </c>
      <c r="H2858" s="1030">
        <v>2</v>
      </c>
      <c r="I2858" s="1030"/>
      <c r="J2858" s="1182">
        <f t="shared" si="580"/>
        <v>0</v>
      </c>
      <c r="K2858" s="1027">
        <f t="shared" si="577"/>
        <v>2</v>
      </c>
      <c r="L2858" s="1027">
        <f t="shared" si="578"/>
        <v>0</v>
      </c>
      <c r="M2858" s="1187">
        <f t="shared" si="581"/>
        <v>0</v>
      </c>
    </row>
    <row r="2859" spans="1:13" ht="15">
      <c r="A2859" s="510"/>
      <c r="B2859" s="181"/>
      <c r="C2859" s="925" t="s">
        <v>1765</v>
      </c>
      <c r="D2859" s="938" t="s">
        <v>3754</v>
      </c>
      <c r="E2859" s="1030"/>
      <c r="F2859" s="1030"/>
      <c r="G2859" s="1182" t="e">
        <f t="shared" si="579"/>
        <v>#DIV/0!</v>
      </c>
      <c r="H2859" s="1030">
        <v>17</v>
      </c>
      <c r="I2859" s="1030"/>
      <c r="J2859" s="1182">
        <f t="shared" si="580"/>
        <v>0</v>
      </c>
      <c r="K2859" s="1027">
        <f t="shared" si="577"/>
        <v>17</v>
      </c>
      <c r="L2859" s="1027">
        <f t="shared" si="578"/>
        <v>0</v>
      </c>
      <c r="M2859" s="1187">
        <f t="shared" si="581"/>
        <v>0</v>
      </c>
    </row>
    <row r="2860" spans="1:13" ht="26.25">
      <c r="A2860" s="510"/>
      <c r="B2860" s="181"/>
      <c r="C2860" s="925" t="s">
        <v>1767</v>
      </c>
      <c r="D2860" s="963" t="s">
        <v>3749</v>
      </c>
      <c r="E2860" s="1030"/>
      <c r="F2860" s="1030"/>
      <c r="G2860" s="1182" t="e">
        <f t="shared" si="579"/>
        <v>#DIV/0!</v>
      </c>
      <c r="H2860" s="1030">
        <v>8</v>
      </c>
      <c r="I2860" s="1030">
        <v>6</v>
      </c>
      <c r="J2860" s="1182">
        <f t="shared" si="580"/>
        <v>75</v>
      </c>
      <c r="K2860" s="1027">
        <f t="shared" si="577"/>
        <v>8</v>
      </c>
      <c r="L2860" s="1027">
        <f t="shared" si="578"/>
        <v>6</v>
      </c>
      <c r="M2860" s="1187">
        <f t="shared" si="581"/>
        <v>75</v>
      </c>
    </row>
    <row r="2861" spans="1:13" ht="15">
      <c r="A2861" s="510"/>
      <c r="B2861" s="181"/>
      <c r="C2861" s="925" t="s">
        <v>2050</v>
      </c>
      <c r="D2861" s="957" t="s">
        <v>4055</v>
      </c>
      <c r="E2861" s="1030"/>
      <c r="F2861" s="1030"/>
      <c r="G2861" s="1182" t="e">
        <f t="shared" si="579"/>
        <v>#DIV/0!</v>
      </c>
      <c r="H2861" s="1030">
        <v>1</v>
      </c>
      <c r="I2861" s="1030"/>
      <c r="J2861" s="1182">
        <f t="shared" si="580"/>
        <v>0</v>
      </c>
      <c r="K2861" s="1027">
        <f t="shared" si="577"/>
        <v>1</v>
      </c>
      <c r="L2861" s="1027">
        <f t="shared" si="578"/>
        <v>0</v>
      </c>
      <c r="M2861" s="1187">
        <f t="shared" si="581"/>
        <v>0</v>
      </c>
    </row>
    <row r="2862" spans="1:13" ht="15">
      <c r="A2862" s="510"/>
      <c r="B2862" s="181"/>
      <c r="C2862" s="84"/>
      <c r="D2862" s="83"/>
      <c r="E2862" s="1089"/>
      <c r="F2862" s="1089"/>
      <c r="G2862" s="1182" t="e">
        <f t="shared" si="579"/>
        <v>#DIV/0!</v>
      </c>
      <c r="H2862" s="1089"/>
      <c r="I2862" s="1089"/>
      <c r="J2862" s="1182" t="e">
        <f t="shared" si="580"/>
        <v>#DIV/0!</v>
      </c>
      <c r="K2862" s="1070">
        <f t="shared" ref="K2862:L2868" si="582">SUM(E2862,H2862)</f>
        <v>0</v>
      </c>
      <c r="L2862" s="1070">
        <f t="shared" si="582"/>
        <v>0</v>
      </c>
      <c r="M2862" s="1187" t="e">
        <f t="shared" si="581"/>
        <v>#DIV/0!</v>
      </c>
    </row>
    <row r="2863" spans="1:13" ht="15">
      <c r="A2863" s="510"/>
      <c r="B2863" s="181"/>
      <c r="C2863" s="84"/>
      <c r="D2863" s="83"/>
      <c r="E2863" s="1089"/>
      <c r="F2863" s="1089"/>
      <c r="G2863" s="1182" t="e">
        <f t="shared" ref="G2863:G2867" si="583">SUM(F2863/E2863*100)</f>
        <v>#DIV/0!</v>
      </c>
      <c r="H2863" s="1089"/>
      <c r="I2863" s="1089"/>
      <c r="J2863" s="1182" t="e">
        <f t="shared" ref="J2863:J2867" si="584">SUM(I2863/H2863*100)</f>
        <v>#DIV/0!</v>
      </c>
      <c r="K2863" s="1070">
        <f t="shared" si="582"/>
        <v>0</v>
      </c>
      <c r="L2863" s="1070">
        <f t="shared" si="582"/>
        <v>0</v>
      </c>
      <c r="M2863" s="1187" t="e">
        <f t="shared" ref="M2863:M2867" si="585">SUM(L2863/K2863*100)</f>
        <v>#DIV/0!</v>
      </c>
    </row>
    <row r="2864" spans="1:13" ht="15">
      <c r="A2864" s="510"/>
      <c r="B2864" s="181"/>
      <c r="C2864" s="84"/>
      <c r="D2864" s="83"/>
      <c r="E2864" s="1089"/>
      <c r="F2864" s="1089"/>
      <c r="G2864" s="1182" t="e">
        <f t="shared" si="583"/>
        <v>#DIV/0!</v>
      </c>
      <c r="H2864" s="1089"/>
      <c r="I2864" s="1089"/>
      <c r="J2864" s="1182" t="e">
        <f t="shared" si="584"/>
        <v>#DIV/0!</v>
      </c>
      <c r="K2864" s="1070">
        <f t="shared" si="582"/>
        <v>0</v>
      </c>
      <c r="L2864" s="1070">
        <f t="shared" si="582"/>
        <v>0</v>
      </c>
      <c r="M2864" s="1187" t="e">
        <f t="shared" si="585"/>
        <v>#DIV/0!</v>
      </c>
    </row>
    <row r="2865" spans="1:13" ht="15">
      <c r="A2865" s="510"/>
      <c r="B2865" s="181"/>
      <c r="C2865" s="84"/>
      <c r="D2865" s="83"/>
      <c r="E2865" s="1089"/>
      <c r="F2865" s="1089"/>
      <c r="G2865" s="1182" t="e">
        <f t="shared" si="583"/>
        <v>#DIV/0!</v>
      </c>
      <c r="H2865" s="1089"/>
      <c r="I2865" s="1089"/>
      <c r="J2865" s="1182" t="e">
        <f t="shared" si="584"/>
        <v>#DIV/0!</v>
      </c>
      <c r="K2865" s="1070">
        <f t="shared" si="582"/>
        <v>0</v>
      </c>
      <c r="L2865" s="1070">
        <f t="shared" si="582"/>
        <v>0</v>
      </c>
      <c r="M2865" s="1187" t="e">
        <f t="shared" si="585"/>
        <v>#DIV/0!</v>
      </c>
    </row>
    <row r="2866" spans="1:13" ht="15">
      <c r="A2866" s="510"/>
      <c r="B2866" s="181"/>
      <c r="C2866" s="84"/>
      <c r="D2866" s="83"/>
      <c r="E2866" s="1089"/>
      <c r="F2866" s="1089"/>
      <c r="G2866" s="1182" t="e">
        <f t="shared" si="583"/>
        <v>#DIV/0!</v>
      </c>
      <c r="H2866" s="1089"/>
      <c r="I2866" s="1089"/>
      <c r="J2866" s="1182" t="e">
        <f t="shared" si="584"/>
        <v>#DIV/0!</v>
      </c>
      <c r="K2866" s="1070">
        <f t="shared" si="582"/>
        <v>0</v>
      </c>
      <c r="L2866" s="1070">
        <f t="shared" si="582"/>
        <v>0</v>
      </c>
      <c r="M2866" s="1187" t="e">
        <f t="shared" si="585"/>
        <v>#DIV/0!</v>
      </c>
    </row>
    <row r="2867" spans="1:13" ht="15">
      <c r="A2867" s="510"/>
      <c r="B2867" s="181"/>
      <c r="C2867" s="84"/>
      <c r="D2867" s="83"/>
      <c r="E2867" s="1089"/>
      <c r="F2867" s="1089"/>
      <c r="G2867" s="1182" t="e">
        <f t="shared" si="583"/>
        <v>#DIV/0!</v>
      </c>
      <c r="H2867" s="1089"/>
      <c r="I2867" s="1089"/>
      <c r="J2867" s="1182" t="e">
        <f t="shared" si="584"/>
        <v>#DIV/0!</v>
      </c>
      <c r="K2867" s="1070">
        <f t="shared" si="582"/>
        <v>0</v>
      </c>
      <c r="L2867" s="1070">
        <f t="shared" si="582"/>
        <v>0</v>
      </c>
      <c r="M2867" s="1187" t="e">
        <f t="shared" si="585"/>
        <v>#DIV/0!</v>
      </c>
    </row>
    <row r="2868" spans="1:13" ht="15">
      <c r="A2868" s="510"/>
      <c r="B2868" s="181"/>
      <c r="C2868" s="84"/>
      <c r="D2868" s="83"/>
      <c r="E2868" s="1089"/>
      <c r="F2868" s="1089"/>
      <c r="G2868" s="1182" t="e">
        <f t="shared" si="579"/>
        <v>#DIV/0!</v>
      </c>
      <c r="H2868" s="1089"/>
      <c r="I2868" s="1089"/>
      <c r="J2868" s="1182" t="e">
        <f t="shared" si="580"/>
        <v>#DIV/0!</v>
      </c>
      <c r="K2868" s="1070">
        <f t="shared" si="582"/>
        <v>0</v>
      </c>
      <c r="L2868" s="1070">
        <f t="shared" si="582"/>
        <v>0</v>
      </c>
      <c r="M2868" s="1187" t="e">
        <f t="shared" si="581"/>
        <v>#DIV/0!</v>
      </c>
    </row>
    <row r="2869" spans="1:13" ht="15">
      <c r="B2869" s="181"/>
      <c r="E2869" s="1068"/>
      <c r="F2869" s="1068"/>
      <c r="G2869" s="1068"/>
      <c r="H2869" s="1068"/>
      <c r="I2869" s="1068"/>
      <c r="J2869" s="1068"/>
      <c r="K2869" s="1068"/>
      <c r="L2869" s="1068"/>
    </row>
    <row r="2870" spans="1:13" ht="15">
      <c r="B2870" s="181"/>
      <c r="E2870" s="1068"/>
      <c r="F2870" s="1068"/>
      <c r="G2870" s="1068"/>
      <c r="H2870" s="1068"/>
      <c r="I2870" s="1068"/>
      <c r="J2870" s="1068"/>
      <c r="K2870" s="1068"/>
      <c r="L2870" s="1068"/>
    </row>
    <row r="2871" spans="1:13" ht="15">
      <c r="B2871" s="181"/>
      <c r="E2871" s="1068"/>
      <c r="F2871" s="1068"/>
      <c r="G2871" s="1068"/>
      <c r="H2871" s="1068"/>
      <c r="I2871" s="1068"/>
      <c r="J2871" s="1068"/>
      <c r="K2871" s="1068"/>
      <c r="L2871" s="1068"/>
    </row>
    <row r="2872" spans="1:13" ht="15">
      <c r="A2872" s="510" t="s">
        <v>5363</v>
      </c>
      <c r="B2872" s="206" t="s">
        <v>1699</v>
      </c>
      <c r="C2872" s="926"/>
      <c r="D2872" s="927"/>
      <c r="E2872" s="1057"/>
      <c r="F2872" s="1057"/>
      <c r="G2872" s="1057"/>
      <c r="H2872" s="1057"/>
      <c r="I2872" s="1057"/>
      <c r="J2872" s="1057"/>
      <c r="K2872" s="1057"/>
      <c r="L2872" s="1057"/>
      <c r="M2872" s="206"/>
    </row>
    <row r="2873" spans="1:13" ht="15">
      <c r="A2873" s="510"/>
      <c r="E2873" s="1068"/>
      <c r="F2873" s="1068"/>
      <c r="G2873" s="1068"/>
      <c r="H2873" s="1068"/>
      <c r="I2873" s="1068"/>
      <c r="J2873" s="1068"/>
      <c r="K2873" s="1068"/>
      <c r="L2873" s="1068"/>
    </row>
    <row r="2874" spans="1:13" ht="15">
      <c r="A2874" s="510"/>
      <c r="B2874" s="206" t="s">
        <v>1698</v>
      </c>
      <c r="C2874" s="926"/>
      <c r="D2874" s="927"/>
      <c r="E2874" s="1057"/>
      <c r="F2874" s="1057"/>
      <c r="G2874" s="1057"/>
      <c r="H2874" s="1057"/>
      <c r="I2874" s="1057"/>
      <c r="J2874" s="1057"/>
      <c r="K2874" s="1057"/>
      <c r="L2874" s="1057"/>
      <c r="M2874" s="206"/>
    </row>
    <row r="2875" spans="1:13" ht="14.25">
      <c r="A2875" s="510"/>
      <c r="B2875" s="177" t="s">
        <v>188</v>
      </c>
      <c r="C2875" s="178"/>
      <c r="D2875" s="78"/>
      <c r="E2875" s="1028">
        <f t="shared" ref="E2875:L2875" si="586">SUM(E2876,E2877)</f>
        <v>7944</v>
      </c>
      <c r="F2875" s="1028">
        <f t="shared" si="586"/>
        <v>6726</v>
      </c>
      <c r="G2875" s="1188">
        <f t="shared" ref="G2875:G2940" si="587">SUM(F2875/E2875*100)</f>
        <v>84.667673716012075</v>
      </c>
      <c r="H2875" s="1028">
        <f t="shared" si="586"/>
        <v>17858</v>
      </c>
      <c r="I2875" s="1028">
        <f t="shared" si="586"/>
        <v>13065</v>
      </c>
      <c r="J2875" s="1188">
        <f t="shared" ref="J2875:J2924" si="588">SUM(I2875/H2875*100)</f>
        <v>73.160488296561766</v>
      </c>
      <c r="K2875" s="1028">
        <f t="shared" si="586"/>
        <v>25802</v>
      </c>
      <c r="L2875" s="1028">
        <f t="shared" si="586"/>
        <v>19791</v>
      </c>
      <c r="M2875" s="1188">
        <f t="shared" ref="M2875:M2924" si="589">SUM(L2875/K2875*100)</f>
        <v>76.703356328966748</v>
      </c>
    </row>
    <row r="2876" spans="1:13" ht="14.25">
      <c r="A2876" s="510"/>
      <c r="B2876" s="177" t="s">
        <v>186</v>
      </c>
      <c r="C2876" s="178"/>
      <c r="D2876" s="78"/>
      <c r="E2876" s="1027">
        <v>0</v>
      </c>
      <c r="F2876" s="1027">
        <v>0</v>
      </c>
      <c r="G2876" s="1187" t="e">
        <f t="shared" si="587"/>
        <v>#DIV/0!</v>
      </c>
      <c r="H2876" s="1027">
        <v>0</v>
      </c>
      <c r="I2876" s="1027">
        <v>0</v>
      </c>
      <c r="J2876" s="1187" t="e">
        <f t="shared" si="588"/>
        <v>#DIV/0!</v>
      </c>
      <c r="K2876" s="1027">
        <v>0</v>
      </c>
      <c r="L2876" s="1027">
        <v>0</v>
      </c>
      <c r="M2876" s="1187" t="e">
        <f t="shared" si="589"/>
        <v>#DIV/0!</v>
      </c>
    </row>
    <row r="2877" spans="1:13" ht="14.25">
      <c r="A2877" s="510"/>
      <c r="B2877" s="181" t="s">
        <v>1697</v>
      </c>
      <c r="C2877" s="180"/>
      <c r="D2877" s="78"/>
      <c r="E2877" s="1029">
        <f t="shared" ref="E2877:L2877" si="590">SUM(E2878:E2924)</f>
        <v>7944</v>
      </c>
      <c r="F2877" s="1029">
        <f t="shared" si="590"/>
        <v>6726</v>
      </c>
      <c r="G2877" s="1187">
        <f t="shared" si="587"/>
        <v>84.667673716012075</v>
      </c>
      <c r="H2877" s="1029">
        <f t="shared" si="590"/>
        <v>17858</v>
      </c>
      <c r="I2877" s="1029">
        <f t="shared" si="590"/>
        <v>13065</v>
      </c>
      <c r="J2877" s="1187">
        <f t="shared" si="588"/>
        <v>73.160488296561766</v>
      </c>
      <c r="K2877" s="1029">
        <f t="shared" si="590"/>
        <v>25802</v>
      </c>
      <c r="L2877" s="1029">
        <f t="shared" si="590"/>
        <v>19791</v>
      </c>
      <c r="M2877" s="1187">
        <f t="shared" si="589"/>
        <v>76.703356328966748</v>
      </c>
    </row>
    <row r="2878" spans="1:13" ht="15">
      <c r="A2878" s="510"/>
      <c r="B2878" s="181"/>
      <c r="C2878" s="925" t="s">
        <v>2848</v>
      </c>
      <c r="D2878" s="963" t="s">
        <v>4808</v>
      </c>
      <c r="E2878" s="1030"/>
      <c r="F2878" s="1030">
        <v>1</v>
      </c>
      <c r="G2878" s="1182" t="e">
        <f t="shared" si="587"/>
        <v>#DIV/0!</v>
      </c>
      <c r="H2878" s="1030"/>
      <c r="I2878" s="1030"/>
      <c r="J2878" s="1182" t="e">
        <f t="shared" si="588"/>
        <v>#DIV/0!</v>
      </c>
      <c r="K2878" s="1027">
        <f t="shared" ref="K2878:K2924" si="591">E2878+H2878</f>
        <v>0</v>
      </c>
      <c r="L2878" s="1027">
        <f t="shared" ref="L2878:L2924" si="592">F2878+I2878</f>
        <v>1</v>
      </c>
      <c r="M2878" s="1187" t="e">
        <f t="shared" si="589"/>
        <v>#DIV/0!</v>
      </c>
    </row>
    <row r="2879" spans="1:13" ht="15">
      <c r="A2879" s="510"/>
      <c r="B2879" s="181"/>
      <c r="C2879" s="925" t="s">
        <v>2697</v>
      </c>
      <c r="D2879" s="1038" t="s">
        <v>4677</v>
      </c>
      <c r="E2879" s="1030">
        <v>1182</v>
      </c>
      <c r="F2879" s="1030">
        <v>998</v>
      </c>
      <c r="G2879" s="1182">
        <f t="shared" si="587"/>
        <v>84.433164128595607</v>
      </c>
      <c r="H2879" s="1030">
        <v>4</v>
      </c>
      <c r="I2879" s="1030"/>
      <c r="J2879" s="1182">
        <f t="shared" si="588"/>
        <v>0</v>
      </c>
      <c r="K2879" s="1027">
        <f t="shared" si="591"/>
        <v>1186</v>
      </c>
      <c r="L2879" s="1027">
        <f t="shared" si="592"/>
        <v>998</v>
      </c>
      <c r="M2879" s="1187">
        <f t="shared" si="589"/>
        <v>84.148397976391237</v>
      </c>
    </row>
    <row r="2880" spans="1:13" ht="26.25">
      <c r="A2880" s="510"/>
      <c r="B2880" s="181"/>
      <c r="C2880" s="925" t="s">
        <v>2849</v>
      </c>
      <c r="D2880" s="963" t="s">
        <v>4809</v>
      </c>
      <c r="E2880" s="1030">
        <v>1164</v>
      </c>
      <c r="F2880" s="1030">
        <v>973</v>
      </c>
      <c r="G2880" s="1182">
        <f t="shared" si="587"/>
        <v>83.591065292096218</v>
      </c>
      <c r="H2880" s="1030">
        <v>2802</v>
      </c>
      <c r="I2880" s="1030">
        <v>2031</v>
      </c>
      <c r="J2880" s="1182">
        <f t="shared" si="588"/>
        <v>72.483940042826561</v>
      </c>
      <c r="K2880" s="1027">
        <f t="shared" si="591"/>
        <v>3966</v>
      </c>
      <c r="L2880" s="1027">
        <f t="shared" si="592"/>
        <v>3004</v>
      </c>
      <c r="M2880" s="1187">
        <f t="shared" si="589"/>
        <v>75.743822491174981</v>
      </c>
    </row>
    <row r="2881" spans="1:13" ht="15">
      <c r="A2881" s="510"/>
      <c r="B2881" s="181"/>
      <c r="C2881" s="925" t="s">
        <v>2850</v>
      </c>
      <c r="D2881" s="963" t="s">
        <v>4810</v>
      </c>
      <c r="E2881" s="1030">
        <v>1078</v>
      </c>
      <c r="F2881" s="1030">
        <v>877</v>
      </c>
      <c r="G2881" s="1182">
        <f t="shared" si="587"/>
        <v>81.354359925788501</v>
      </c>
      <c r="H2881" s="1030">
        <v>5247</v>
      </c>
      <c r="I2881" s="1030">
        <v>3787</v>
      </c>
      <c r="J2881" s="1182">
        <f t="shared" si="588"/>
        <v>72.17457594816085</v>
      </c>
      <c r="K2881" s="1027">
        <f t="shared" si="591"/>
        <v>6325</v>
      </c>
      <c r="L2881" s="1027">
        <f t="shared" si="592"/>
        <v>4664</v>
      </c>
      <c r="M2881" s="1187">
        <f t="shared" si="589"/>
        <v>73.739130434782609</v>
      </c>
    </row>
    <row r="2882" spans="1:13" ht="15">
      <c r="A2882" s="510"/>
      <c r="B2882" s="181"/>
      <c r="C2882" s="925" t="s">
        <v>2851</v>
      </c>
      <c r="D2882" s="963" t="s">
        <v>4811</v>
      </c>
      <c r="E2882" s="1030"/>
      <c r="F2882" s="1030">
        <v>1</v>
      </c>
      <c r="G2882" s="1182" t="e">
        <f t="shared" si="587"/>
        <v>#DIV/0!</v>
      </c>
      <c r="H2882" s="1030"/>
      <c r="I2882" s="1030">
        <v>4</v>
      </c>
      <c r="J2882" s="1182" t="e">
        <f t="shared" si="588"/>
        <v>#DIV/0!</v>
      </c>
      <c r="K2882" s="1027">
        <f t="shared" si="591"/>
        <v>0</v>
      </c>
      <c r="L2882" s="1027">
        <f t="shared" si="592"/>
        <v>5</v>
      </c>
      <c r="M2882" s="1187" t="e">
        <f t="shared" si="589"/>
        <v>#DIV/0!</v>
      </c>
    </row>
    <row r="2883" spans="1:13" ht="15">
      <c r="A2883" s="510"/>
      <c r="B2883" s="181"/>
      <c r="C2883" s="925" t="s">
        <v>2852</v>
      </c>
      <c r="D2883" s="963" t="s">
        <v>4812</v>
      </c>
      <c r="E2883" s="1030">
        <v>1080</v>
      </c>
      <c r="F2883" s="1030">
        <v>918</v>
      </c>
      <c r="G2883" s="1182">
        <f t="shared" si="587"/>
        <v>85</v>
      </c>
      <c r="H2883" s="1030">
        <v>1170</v>
      </c>
      <c r="I2883" s="1030">
        <v>871</v>
      </c>
      <c r="J2883" s="1182">
        <f t="shared" si="588"/>
        <v>74.444444444444443</v>
      </c>
      <c r="K2883" s="1027">
        <f t="shared" si="591"/>
        <v>2250</v>
      </c>
      <c r="L2883" s="1027">
        <f t="shared" si="592"/>
        <v>1789</v>
      </c>
      <c r="M2883" s="1187">
        <f t="shared" si="589"/>
        <v>79.511111111111106</v>
      </c>
    </row>
    <row r="2884" spans="1:13" ht="15">
      <c r="A2884" s="510"/>
      <c r="B2884" s="181"/>
      <c r="C2884" s="925" t="s">
        <v>2853</v>
      </c>
      <c r="D2884" s="963" t="s">
        <v>4813</v>
      </c>
      <c r="E2884" s="1030">
        <v>1</v>
      </c>
      <c r="F2884" s="1030"/>
      <c r="G2884" s="1182">
        <f t="shared" si="587"/>
        <v>0</v>
      </c>
      <c r="H2884" s="1030">
        <v>1937</v>
      </c>
      <c r="I2884" s="1030">
        <v>1433</v>
      </c>
      <c r="J2884" s="1182">
        <f t="shared" si="588"/>
        <v>73.980382034073315</v>
      </c>
      <c r="K2884" s="1027">
        <f t="shared" si="591"/>
        <v>1938</v>
      </c>
      <c r="L2884" s="1027">
        <f t="shared" si="592"/>
        <v>1433</v>
      </c>
      <c r="M2884" s="1187">
        <f t="shared" si="589"/>
        <v>73.942208462332303</v>
      </c>
    </row>
    <row r="2885" spans="1:13" ht="14.25" customHeight="1">
      <c r="A2885" s="510"/>
      <c r="B2885" s="181"/>
      <c r="C2885" s="925" t="s">
        <v>2854</v>
      </c>
      <c r="D2885" s="963" t="s">
        <v>4814</v>
      </c>
      <c r="E2885" s="1030">
        <v>1069</v>
      </c>
      <c r="F2885" s="1030">
        <v>918</v>
      </c>
      <c r="G2885" s="1182">
        <f t="shared" si="587"/>
        <v>85.874649204864369</v>
      </c>
      <c r="H2885" s="1030">
        <v>2720</v>
      </c>
      <c r="I2885" s="1030">
        <v>1987</v>
      </c>
      <c r="J2885" s="1182">
        <f t="shared" si="588"/>
        <v>73.05147058823529</v>
      </c>
      <c r="K2885" s="1027">
        <f t="shared" si="591"/>
        <v>3789</v>
      </c>
      <c r="L2885" s="1027">
        <f t="shared" si="592"/>
        <v>2905</v>
      </c>
      <c r="M2885" s="1187">
        <f t="shared" si="589"/>
        <v>76.669305885457902</v>
      </c>
    </row>
    <row r="2886" spans="1:13" ht="15">
      <c r="A2886" s="510"/>
      <c r="B2886" s="181"/>
      <c r="C2886" s="925" t="s">
        <v>2855</v>
      </c>
      <c r="D2886" s="963" t="s">
        <v>4815</v>
      </c>
      <c r="E2886" s="1030">
        <v>133</v>
      </c>
      <c r="F2886" s="1030">
        <v>135</v>
      </c>
      <c r="G2886" s="1182">
        <f t="shared" si="587"/>
        <v>101.50375939849626</v>
      </c>
      <c r="H2886" s="1030">
        <v>178</v>
      </c>
      <c r="I2886" s="1030">
        <v>134</v>
      </c>
      <c r="J2886" s="1182">
        <f t="shared" si="588"/>
        <v>75.280898876404493</v>
      </c>
      <c r="K2886" s="1027">
        <f t="shared" si="591"/>
        <v>311</v>
      </c>
      <c r="L2886" s="1027">
        <f t="shared" si="592"/>
        <v>269</v>
      </c>
      <c r="M2886" s="1187">
        <f t="shared" si="589"/>
        <v>86.495176848874593</v>
      </c>
    </row>
    <row r="2887" spans="1:13" ht="15">
      <c r="A2887" s="510"/>
      <c r="B2887" s="181"/>
      <c r="C2887" s="925" t="s">
        <v>2856</v>
      </c>
      <c r="D2887" s="963" t="s">
        <v>4816</v>
      </c>
      <c r="E2887" s="1030"/>
      <c r="F2887" s="1030"/>
      <c r="G2887" s="1182" t="e">
        <f t="shared" si="587"/>
        <v>#DIV/0!</v>
      </c>
      <c r="H2887" s="1030">
        <v>3</v>
      </c>
      <c r="I2887" s="1030">
        <v>4</v>
      </c>
      <c r="J2887" s="1182">
        <f t="shared" si="588"/>
        <v>133.33333333333331</v>
      </c>
      <c r="K2887" s="1027">
        <f t="shared" si="591"/>
        <v>3</v>
      </c>
      <c r="L2887" s="1027">
        <f t="shared" si="592"/>
        <v>4</v>
      </c>
      <c r="M2887" s="1187">
        <f t="shared" si="589"/>
        <v>133.33333333333331</v>
      </c>
    </row>
    <row r="2888" spans="1:13" ht="15">
      <c r="A2888" s="510"/>
      <c r="B2888" s="181"/>
      <c r="C2888" s="925" t="s">
        <v>2857</v>
      </c>
      <c r="D2888" s="963" t="s">
        <v>4817</v>
      </c>
      <c r="E2888" s="1030">
        <v>1097</v>
      </c>
      <c r="F2888" s="1030">
        <v>957</v>
      </c>
      <c r="G2888" s="1182">
        <f t="shared" si="587"/>
        <v>87.237921604375572</v>
      </c>
      <c r="H2888" s="1030">
        <v>1178</v>
      </c>
      <c r="I2888" s="1030">
        <v>889</v>
      </c>
      <c r="J2888" s="1182">
        <f t="shared" si="588"/>
        <v>75.466893039049239</v>
      </c>
      <c r="K2888" s="1027">
        <f t="shared" si="591"/>
        <v>2275</v>
      </c>
      <c r="L2888" s="1027">
        <f t="shared" si="592"/>
        <v>1846</v>
      </c>
      <c r="M2888" s="1187">
        <f t="shared" si="589"/>
        <v>81.142857142857139</v>
      </c>
    </row>
    <row r="2889" spans="1:13" ht="15">
      <c r="A2889" s="510"/>
      <c r="B2889" s="181"/>
      <c r="C2889" s="925" t="s">
        <v>2858</v>
      </c>
      <c r="D2889" s="963" t="s">
        <v>4818</v>
      </c>
      <c r="E2889" s="1030">
        <v>134</v>
      </c>
      <c r="F2889" s="1030">
        <v>126</v>
      </c>
      <c r="G2889" s="1182">
        <f t="shared" si="587"/>
        <v>94.029850746268664</v>
      </c>
      <c r="H2889" s="1030">
        <v>169</v>
      </c>
      <c r="I2889" s="1030">
        <v>125</v>
      </c>
      <c r="J2889" s="1182">
        <f t="shared" si="588"/>
        <v>73.964497041420117</v>
      </c>
      <c r="K2889" s="1027">
        <f t="shared" si="591"/>
        <v>303</v>
      </c>
      <c r="L2889" s="1027">
        <f t="shared" si="592"/>
        <v>251</v>
      </c>
      <c r="M2889" s="1187">
        <f t="shared" si="589"/>
        <v>82.838283828382842</v>
      </c>
    </row>
    <row r="2890" spans="1:13" ht="15">
      <c r="A2890" s="510"/>
      <c r="B2890" s="181"/>
      <c r="C2890" s="925" t="s">
        <v>2859</v>
      </c>
      <c r="D2890" s="963" t="s">
        <v>4819</v>
      </c>
      <c r="E2890" s="1030"/>
      <c r="F2890" s="1030"/>
      <c r="G2890" s="1182" t="e">
        <f t="shared" si="587"/>
        <v>#DIV/0!</v>
      </c>
      <c r="H2890" s="1030"/>
      <c r="I2890" s="1030"/>
      <c r="J2890" s="1182" t="e">
        <f t="shared" si="588"/>
        <v>#DIV/0!</v>
      </c>
      <c r="K2890" s="1027">
        <f t="shared" si="591"/>
        <v>0</v>
      </c>
      <c r="L2890" s="1027">
        <f t="shared" si="592"/>
        <v>0</v>
      </c>
      <c r="M2890" s="1187" t="e">
        <f t="shared" si="589"/>
        <v>#DIV/0!</v>
      </c>
    </row>
    <row r="2891" spans="1:13" ht="15">
      <c r="A2891" s="510"/>
      <c r="B2891" s="181"/>
      <c r="C2891" s="925" t="s">
        <v>2860</v>
      </c>
      <c r="D2891" s="963" t="s">
        <v>4820</v>
      </c>
      <c r="E2891" s="1030"/>
      <c r="F2891" s="1030">
        <v>1</v>
      </c>
      <c r="G2891" s="1182" t="e">
        <f t="shared" si="587"/>
        <v>#DIV/0!</v>
      </c>
      <c r="H2891" s="1030">
        <v>1</v>
      </c>
      <c r="I2891" s="1030"/>
      <c r="J2891" s="1182">
        <f t="shared" si="588"/>
        <v>0</v>
      </c>
      <c r="K2891" s="1027">
        <f t="shared" si="591"/>
        <v>1</v>
      </c>
      <c r="L2891" s="1027">
        <f t="shared" si="592"/>
        <v>1</v>
      </c>
      <c r="M2891" s="1187">
        <f t="shared" si="589"/>
        <v>100</v>
      </c>
    </row>
    <row r="2892" spans="1:13" ht="15">
      <c r="A2892" s="510"/>
      <c r="B2892" s="181"/>
      <c r="C2892" s="925" t="s">
        <v>2861</v>
      </c>
      <c r="D2892" s="963" t="s">
        <v>4821</v>
      </c>
      <c r="E2892" s="1030">
        <v>319</v>
      </c>
      <c r="F2892" s="1030">
        <v>266</v>
      </c>
      <c r="G2892" s="1182">
        <f t="shared" si="587"/>
        <v>83.385579937304072</v>
      </c>
      <c r="H2892" s="1030">
        <v>74</v>
      </c>
      <c r="I2892" s="1030">
        <v>40</v>
      </c>
      <c r="J2892" s="1182">
        <f t="shared" si="588"/>
        <v>54.054054054054056</v>
      </c>
      <c r="K2892" s="1027">
        <f t="shared" si="591"/>
        <v>393</v>
      </c>
      <c r="L2892" s="1027">
        <f t="shared" si="592"/>
        <v>306</v>
      </c>
      <c r="M2892" s="1187">
        <f t="shared" si="589"/>
        <v>77.862595419847324</v>
      </c>
    </row>
    <row r="2893" spans="1:13" ht="15">
      <c r="A2893" s="510"/>
      <c r="B2893" s="181"/>
      <c r="C2893" s="925" t="s">
        <v>2862</v>
      </c>
      <c r="D2893" s="963" t="s">
        <v>4822</v>
      </c>
      <c r="E2893" s="1030">
        <v>7</v>
      </c>
      <c r="F2893" s="1030">
        <v>6</v>
      </c>
      <c r="G2893" s="1182">
        <f t="shared" si="587"/>
        <v>85.714285714285708</v>
      </c>
      <c r="H2893" s="1030">
        <v>1420</v>
      </c>
      <c r="I2893" s="1030">
        <v>1101</v>
      </c>
      <c r="J2893" s="1182">
        <f t="shared" si="588"/>
        <v>77.535211267605632</v>
      </c>
      <c r="K2893" s="1027">
        <f t="shared" si="591"/>
        <v>1427</v>
      </c>
      <c r="L2893" s="1027">
        <f t="shared" si="592"/>
        <v>1107</v>
      </c>
      <c r="M2893" s="1187">
        <f t="shared" si="589"/>
        <v>77.575332866152763</v>
      </c>
    </row>
    <row r="2894" spans="1:13" ht="15">
      <c r="A2894" s="510"/>
      <c r="B2894" s="181"/>
      <c r="C2894" s="925" t="s">
        <v>2864</v>
      </c>
      <c r="D2894" s="963" t="s">
        <v>4824</v>
      </c>
      <c r="E2894" s="1030"/>
      <c r="F2894" s="1030"/>
      <c r="G2894" s="1182" t="e">
        <f t="shared" si="587"/>
        <v>#DIV/0!</v>
      </c>
      <c r="H2894" s="1030"/>
      <c r="I2894" s="1030"/>
      <c r="J2894" s="1182" t="e">
        <f t="shared" si="588"/>
        <v>#DIV/0!</v>
      </c>
      <c r="K2894" s="1027">
        <f t="shared" si="591"/>
        <v>0</v>
      </c>
      <c r="L2894" s="1027">
        <f t="shared" si="592"/>
        <v>0</v>
      </c>
      <c r="M2894" s="1187" t="e">
        <f t="shared" si="589"/>
        <v>#DIV/0!</v>
      </c>
    </row>
    <row r="2895" spans="1:13" ht="15">
      <c r="A2895" s="510"/>
      <c r="B2895" s="181"/>
      <c r="C2895" s="925" t="s">
        <v>2865</v>
      </c>
      <c r="D2895" s="963" t="s">
        <v>4825</v>
      </c>
      <c r="E2895" s="1030"/>
      <c r="F2895" s="1030"/>
      <c r="G2895" s="1182" t="e">
        <f t="shared" si="587"/>
        <v>#DIV/0!</v>
      </c>
      <c r="H2895" s="1030"/>
      <c r="I2895" s="1030"/>
      <c r="J2895" s="1182" t="e">
        <f t="shared" si="588"/>
        <v>#DIV/0!</v>
      </c>
      <c r="K2895" s="1027">
        <f t="shared" si="591"/>
        <v>0</v>
      </c>
      <c r="L2895" s="1027">
        <f t="shared" si="592"/>
        <v>0</v>
      </c>
      <c r="M2895" s="1187" t="e">
        <f t="shared" si="589"/>
        <v>#DIV/0!</v>
      </c>
    </row>
    <row r="2896" spans="1:13" ht="15">
      <c r="A2896" s="510"/>
      <c r="B2896" s="181"/>
      <c r="C2896" s="925" t="s">
        <v>2866</v>
      </c>
      <c r="D2896" s="963" t="s">
        <v>4826</v>
      </c>
      <c r="E2896" s="1030"/>
      <c r="F2896" s="1030"/>
      <c r="G2896" s="1182" t="e">
        <f t="shared" si="587"/>
        <v>#DIV/0!</v>
      </c>
      <c r="H2896" s="1030"/>
      <c r="I2896" s="1030"/>
      <c r="J2896" s="1182" t="e">
        <f t="shared" si="588"/>
        <v>#DIV/0!</v>
      </c>
      <c r="K2896" s="1027">
        <f t="shared" si="591"/>
        <v>0</v>
      </c>
      <c r="L2896" s="1027">
        <f t="shared" si="592"/>
        <v>0</v>
      </c>
      <c r="M2896" s="1187" t="e">
        <f t="shared" si="589"/>
        <v>#DIV/0!</v>
      </c>
    </row>
    <row r="2897" spans="1:13" ht="15">
      <c r="A2897" s="510"/>
      <c r="B2897" s="181"/>
      <c r="C2897" s="925" t="s">
        <v>2867</v>
      </c>
      <c r="D2897" s="963" t="s">
        <v>4827</v>
      </c>
      <c r="E2897" s="1030"/>
      <c r="F2897" s="1030"/>
      <c r="G2897" s="1182" t="e">
        <f t="shared" si="587"/>
        <v>#DIV/0!</v>
      </c>
      <c r="H2897" s="1030"/>
      <c r="I2897" s="1030"/>
      <c r="J2897" s="1182" t="e">
        <f t="shared" si="588"/>
        <v>#DIV/0!</v>
      </c>
      <c r="K2897" s="1027">
        <f t="shared" si="591"/>
        <v>0</v>
      </c>
      <c r="L2897" s="1027">
        <f t="shared" si="592"/>
        <v>0</v>
      </c>
      <c r="M2897" s="1187" t="e">
        <f t="shared" si="589"/>
        <v>#DIV/0!</v>
      </c>
    </row>
    <row r="2898" spans="1:13" ht="15">
      <c r="A2898" s="510"/>
      <c r="B2898" s="181"/>
      <c r="C2898" s="738" t="s">
        <v>2868</v>
      </c>
      <c r="D2898" s="996" t="s">
        <v>4828</v>
      </c>
      <c r="E2898" s="1065"/>
      <c r="F2898" s="1065"/>
      <c r="G2898" s="1182" t="e">
        <f t="shared" si="587"/>
        <v>#DIV/0!</v>
      </c>
      <c r="H2898" s="1063"/>
      <c r="I2898" s="1063"/>
      <c r="J2898" s="1182" t="e">
        <f t="shared" si="588"/>
        <v>#DIV/0!</v>
      </c>
      <c r="K2898" s="1027">
        <f t="shared" si="591"/>
        <v>0</v>
      </c>
      <c r="L2898" s="1027">
        <f t="shared" si="592"/>
        <v>0</v>
      </c>
      <c r="M2898" s="1187" t="e">
        <f t="shared" si="589"/>
        <v>#DIV/0!</v>
      </c>
    </row>
    <row r="2899" spans="1:13" ht="15">
      <c r="A2899" s="510"/>
      <c r="B2899" s="181"/>
      <c r="C2899" s="149" t="s">
        <v>2869</v>
      </c>
      <c r="D2899" s="996" t="s">
        <v>4829</v>
      </c>
      <c r="E2899" s="1065">
        <v>24</v>
      </c>
      <c r="F2899" s="1065">
        <v>19</v>
      </c>
      <c r="G2899" s="1182">
        <f t="shared" si="587"/>
        <v>79.166666666666657</v>
      </c>
      <c r="H2899" s="1063"/>
      <c r="I2899" s="1063"/>
      <c r="J2899" s="1182" t="e">
        <f t="shared" si="588"/>
        <v>#DIV/0!</v>
      </c>
      <c r="K2899" s="1027">
        <f t="shared" si="591"/>
        <v>24</v>
      </c>
      <c r="L2899" s="1027">
        <f t="shared" si="592"/>
        <v>19</v>
      </c>
      <c r="M2899" s="1187">
        <f t="shared" si="589"/>
        <v>79.166666666666657</v>
      </c>
    </row>
    <row r="2900" spans="1:13" ht="15">
      <c r="A2900" s="510"/>
      <c r="B2900" s="181"/>
      <c r="C2900" s="149" t="s">
        <v>2870</v>
      </c>
      <c r="D2900" s="996" t="s">
        <v>4830</v>
      </c>
      <c r="E2900" s="1065"/>
      <c r="F2900" s="1065">
        <v>3</v>
      </c>
      <c r="G2900" s="1182" t="e">
        <f t="shared" si="587"/>
        <v>#DIV/0!</v>
      </c>
      <c r="H2900" s="1063">
        <v>2</v>
      </c>
      <c r="I2900" s="1063">
        <v>3</v>
      </c>
      <c r="J2900" s="1182">
        <f t="shared" si="588"/>
        <v>150</v>
      </c>
      <c r="K2900" s="1027">
        <f t="shared" si="591"/>
        <v>2</v>
      </c>
      <c r="L2900" s="1027">
        <f t="shared" si="592"/>
        <v>6</v>
      </c>
      <c r="M2900" s="1187">
        <f t="shared" si="589"/>
        <v>300</v>
      </c>
    </row>
    <row r="2901" spans="1:13" ht="15">
      <c r="A2901" s="510"/>
      <c r="B2901" s="181"/>
      <c r="C2901" s="149" t="s">
        <v>2871</v>
      </c>
      <c r="D2901" s="996" t="s">
        <v>4831</v>
      </c>
      <c r="E2901" s="1065">
        <v>126</v>
      </c>
      <c r="F2901" s="1065">
        <v>106</v>
      </c>
      <c r="G2901" s="1182">
        <f t="shared" si="587"/>
        <v>84.126984126984127</v>
      </c>
      <c r="H2901" s="1063">
        <v>289</v>
      </c>
      <c r="I2901" s="1063">
        <v>203</v>
      </c>
      <c r="J2901" s="1182">
        <f t="shared" si="588"/>
        <v>70.242214532871969</v>
      </c>
      <c r="K2901" s="1027">
        <f t="shared" si="591"/>
        <v>415</v>
      </c>
      <c r="L2901" s="1027">
        <f t="shared" si="592"/>
        <v>309</v>
      </c>
      <c r="M2901" s="1187">
        <f t="shared" si="589"/>
        <v>74.4578313253012</v>
      </c>
    </row>
    <row r="2902" spans="1:13" ht="15">
      <c r="A2902" s="510"/>
      <c r="B2902" s="181"/>
      <c r="C2902" s="149" t="s">
        <v>2872</v>
      </c>
      <c r="D2902" s="996" t="s">
        <v>4832</v>
      </c>
      <c r="E2902" s="1065"/>
      <c r="F2902" s="1065"/>
      <c r="G2902" s="1182" t="e">
        <f t="shared" si="587"/>
        <v>#DIV/0!</v>
      </c>
      <c r="H2902" s="1063">
        <v>19</v>
      </c>
      <c r="I2902" s="1063">
        <v>36</v>
      </c>
      <c r="J2902" s="1182">
        <f t="shared" si="588"/>
        <v>189.4736842105263</v>
      </c>
      <c r="K2902" s="1027">
        <f t="shared" si="591"/>
        <v>19</v>
      </c>
      <c r="L2902" s="1027">
        <f t="shared" si="592"/>
        <v>36</v>
      </c>
      <c r="M2902" s="1187">
        <f t="shared" si="589"/>
        <v>189.4736842105263</v>
      </c>
    </row>
    <row r="2903" spans="1:13" ht="15">
      <c r="A2903" s="510"/>
      <c r="B2903" s="181"/>
      <c r="C2903" s="149" t="s">
        <v>2873</v>
      </c>
      <c r="D2903" s="996" t="s">
        <v>4833</v>
      </c>
      <c r="E2903" s="1065"/>
      <c r="F2903" s="1065"/>
      <c r="G2903" s="1182" t="e">
        <f t="shared" si="587"/>
        <v>#DIV/0!</v>
      </c>
      <c r="H2903" s="1063">
        <v>2</v>
      </c>
      <c r="I2903" s="1063"/>
      <c r="J2903" s="1182">
        <f t="shared" si="588"/>
        <v>0</v>
      </c>
      <c r="K2903" s="1027">
        <f t="shared" si="591"/>
        <v>2</v>
      </c>
      <c r="L2903" s="1027">
        <f t="shared" si="592"/>
        <v>0</v>
      </c>
      <c r="M2903" s="1187">
        <f t="shared" si="589"/>
        <v>0</v>
      </c>
    </row>
    <row r="2904" spans="1:13" ht="15">
      <c r="A2904" s="510"/>
      <c r="B2904" s="181"/>
      <c r="C2904" s="961" t="s">
        <v>2874</v>
      </c>
      <c r="D2904" s="996" t="s">
        <v>4834</v>
      </c>
      <c r="E2904" s="1065">
        <v>12</v>
      </c>
      <c r="F2904" s="1065">
        <v>6</v>
      </c>
      <c r="G2904" s="1182">
        <f t="shared" si="587"/>
        <v>50</v>
      </c>
      <c r="H2904" s="1063">
        <v>212</v>
      </c>
      <c r="I2904" s="1063">
        <v>132</v>
      </c>
      <c r="J2904" s="1182">
        <f t="shared" si="588"/>
        <v>62.264150943396224</v>
      </c>
      <c r="K2904" s="1027">
        <f t="shared" si="591"/>
        <v>224</v>
      </c>
      <c r="L2904" s="1027">
        <f t="shared" si="592"/>
        <v>138</v>
      </c>
      <c r="M2904" s="1187">
        <f t="shared" si="589"/>
        <v>61.607142857142861</v>
      </c>
    </row>
    <row r="2905" spans="1:13" ht="15">
      <c r="A2905" s="510"/>
      <c r="B2905" s="181"/>
      <c r="C2905" s="961" t="s">
        <v>2875</v>
      </c>
      <c r="D2905" s="996" t="s">
        <v>4835</v>
      </c>
      <c r="E2905" s="1065"/>
      <c r="F2905" s="1065"/>
      <c r="G2905" s="1182" t="e">
        <f t="shared" si="587"/>
        <v>#DIV/0!</v>
      </c>
      <c r="H2905" s="1063"/>
      <c r="I2905" s="1063">
        <v>1</v>
      </c>
      <c r="J2905" s="1182" t="e">
        <f t="shared" si="588"/>
        <v>#DIV/0!</v>
      </c>
      <c r="K2905" s="1027">
        <f t="shared" si="591"/>
        <v>0</v>
      </c>
      <c r="L2905" s="1027">
        <f t="shared" si="592"/>
        <v>1</v>
      </c>
      <c r="M2905" s="1187" t="e">
        <f t="shared" si="589"/>
        <v>#DIV/0!</v>
      </c>
    </row>
    <row r="2906" spans="1:13" ht="15">
      <c r="A2906" s="510"/>
      <c r="B2906" s="181"/>
      <c r="C2906" s="961" t="s">
        <v>2876</v>
      </c>
      <c r="D2906" s="996" t="s">
        <v>4836</v>
      </c>
      <c r="E2906" s="1065">
        <v>6</v>
      </c>
      <c r="F2906" s="1065"/>
      <c r="G2906" s="1182">
        <f t="shared" si="587"/>
        <v>0</v>
      </c>
      <c r="H2906" s="1063"/>
      <c r="I2906" s="1063"/>
      <c r="J2906" s="1182" t="e">
        <f t="shared" si="588"/>
        <v>#DIV/0!</v>
      </c>
      <c r="K2906" s="1027">
        <f t="shared" si="591"/>
        <v>6</v>
      </c>
      <c r="L2906" s="1027">
        <f t="shared" si="592"/>
        <v>0</v>
      </c>
      <c r="M2906" s="1187">
        <f t="shared" si="589"/>
        <v>0</v>
      </c>
    </row>
    <row r="2907" spans="1:13" ht="15">
      <c r="A2907" s="510"/>
      <c r="B2907" s="181"/>
      <c r="C2907" s="961" t="s">
        <v>2877</v>
      </c>
      <c r="D2907" s="996" t="s">
        <v>4837</v>
      </c>
      <c r="E2907" s="1065">
        <v>6</v>
      </c>
      <c r="F2907" s="1065"/>
      <c r="G2907" s="1182">
        <f t="shared" si="587"/>
        <v>0</v>
      </c>
      <c r="H2907" s="1063"/>
      <c r="I2907" s="1063"/>
      <c r="J2907" s="1182" t="e">
        <f t="shared" si="588"/>
        <v>#DIV/0!</v>
      </c>
      <c r="K2907" s="1027">
        <f t="shared" si="591"/>
        <v>6</v>
      </c>
      <c r="L2907" s="1027">
        <f t="shared" si="592"/>
        <v>0</v>
      </c>
      <c r="M2907" s="1187">
        <f t="shared" si="589"/>
        <v>0</v>
      </c>
    </row>
    <row r="2908" spans="1:13" ht="25.5">
      <c r="A2908" s="510"/>
      <c r="B2908" s="181"/>
      <c r="C2908" s="961" t="s">
        <v>2878</v>
      </c>
      <c r="D2908" s="996" t="s">
        <v>4838</v>
      </c>
      <c r="E2908" s="1065">
        <v>17</v>
      </c>
      <c r="F2908" s="1065">
        <v>3</v>
      </c>
      <c r="G2908" s="1182">
        <f t="shared" si="587"/>
        <v>17.647058823529413</v>
      </c>
      <c r="H2908" s="1063">
        <v>7</v>
      </c>
      <c r="I2908" s="1063">
        <v>11</v>
      </c>
      <c r="J2908" s="1182">
        <f t="shared" si="588"/>
        <v>157.14285714285714</v>
      </c>
      <c r="K2908" s="1027">
        <f t="shared" si="591"/>
        <v>24</v>
      </c>
      <c r="L2908" s="1027">
        <f t="shared" si="592"/>
        <v>14</v>
      </c>
      <c r="M2908" s="1187">
        <f t="shared" si="589"/>
        <v>58.333333333333336</v>
      </c>
    </row>
    <row r="2909" spans="1:13" ht="25.5">
      <c r="A2909" s="510"/>
      <c r="B2909" s="181"/>
      <c r="C2909" s="961" t="s">
        <v>2879</v>
      </c>
      <c r="D2909" s="996" t="s">
        <v>4839</v>
      </c>
      <c r="E2909" s="1065"/>
      <c r="F2909" s="1065"/>
      <c r="G2909" s="1182" t="e">
        <f t="shared" si="587"/>
        <v>#DIV/0!</v>
      </c>
      <c r="H2909" s="1063"/>
      <c r="I2909" s="1063"/>
      <c r="J2909" s="1182" t="e">
        <f t="shared" si="588"/>
        <v>#DIV/0!</v>
      </c>
      <c r="K2909" s="1027">
        <f t="shared" si="591"/>
        <v>0</v>
      </c>
      <c r="L2909" s="1027">
        <f t="shared" si="592"/>
        <v>0</v>
      </c>
      <c r="M2909" s="1187" t="e">
        <f t="shared" si="589"/>
        <v>#DIV/0!</v>
      </c>
    </row>
    <row r="2910" spans="1:13" ht="15">
      <c r="A2910" s="510"/>
      <c r="B2910" s="181"/>
      <c r="C2910" s="961" t="s">
        <v>2880</v>
      </c>
      <c r="D2910" s="996" t="s">
        <v>4840</v>
      </c>
      <c r="E2910" s="1065"/>
      <c r="F2910" s="1065"/>
      <c r="G2910" s="1182" t="e">
        <f t="shared" si="587"/>
        <v>#DIV/0!</v>
      </c>
      <c r="H2910" s="1063">
        <v>1</v>
      </c>
      <c r="I2910" s="1063">
        <v>1</v>
      </c>
      <c r="J2910" s="1182">
        <f t="shared" si="588"/>
        <v>100</v>
      </c>
      <c r="K2910" s="1027">
        <f t="shared" si="591"/>
        <v>1</v>
      </c>
      <c r="L2910" s="1027">
        <f t="shared" si="592"/>
        <v>1</v>
      </c>
      <c r="M2910" s="1187">
        <f t="shared" si="589"/>
        <v>100</v>
      </c>
    </row>
    <row r="2911" spans="1:13" ht="15">
      <c r="A2911" s="510"/>
      <c r="B2911" s="181"/>
      <c r="C2911" s="961" t="s">
        <v>2881</v>
      </c>
      <c r="D2911" s="996" t="s">
        <v>4841</v>
      </c>
      <c r="E2911" s="1065">
        <v>127</v>
      </c>
      <c r="F2911" s="1065">
        <v>114</v>
      </c>
      <c r="G2911" s="1182">
        <f t="shared" si="587"/>
        <v>89.763779527559052</v>
      </c>
      <c r="H2911" s="1063">
        <v>286</v>
      </c>
      <c r="I2911" s="1063">
        <v>202</v>
      </c>
      <c r="J2911" s="1182">
        <f t="shared" si="588"/>
        <v>70.629370629370626</v>
      </c>
      <c r="K2911" s="1027">
        <f t="shared" si="591"/>
        <v>413</v>
      </c>
      <c r="L2911" s="1027">
        <f t="shared" si="592"/>
        <v>316</v>
      </c>
      <c r="M2911" s="1187">
        <f t="shared" si="589"/>
        <v>76.513317191283292</v>
      </c>
    </row>
    <row r="2912" spans="1:13" ht="15">
      <c r="A2912" s="510"/>
      <c r="B2912" s="181"/>
      <c r="C2912" s="961" t="s">
        <v>2882</v>
      </c>
      <c r="D2912" s="996" t="s">
        <v>4842</v>
      </c>
      <c r="E2912" s="1065"/>
      <c r="F2912" s="1065"/>
      <c r="G2912" s="1182" t="e">
        <f t="shared" si="587"/>
        <v>#DIV/0!</v>
      </c>
      <c r="H2912" s="1063">
        <v>1</v>
      </c>
      <c r="I2912" s="1063"/>
      <c r="J2912" s="1182">
        <f t="shared" si="588"/>
        <v>0</v>
      </c>
      <c r="K2912" s="1027">
        <f t="shared" si="591"/>
        <v>1</v>
      </c>
      <c r="L2912" s="1027">
        <f t="shared" si="592"/>
        <v>0</v>
      </c>
      <c r="M2912" s="1187">
        <f t="shared" si="589"/>
        <v>0</v>
      </c>
    </row>
    <row r="2913" spans="1:13" ht="15">
      <c r="A2913" s="510"/>
      <c r="B2913" s="181"/>
      <c r="C2913" s="961" t="s">
        <v>2883</v>
      </c>
      <c r="D2913" s="996" t="s">
        <v>4843</v>
      </c>
      <c r="E2913" s="1065"/>
      <c r="F2913" s="1065"/>
      <c r="G2913" s="1182" t="e">
        <f t="shared" si="587"/>
        <v>#DIV/0!</v>
      </c>
      <c r="H2913" s="1063"/>
      <c r="I2913" s="1063"/>
      <c r="J2913" s="1182" t="e">
        <f t="shared" si="588"/>
        <v>#DIV/0!</v>
      </c>
      <c r="K2913" s="1027">
        <f t="shared" si="591"/>
        <v>0</v>
      </c>
      <c r="L2913" s="1027">
        <f t="shared" si="592"/>
        <v>0</v>
      </c>
      <c r="M2913" s="1187" t="e">
        <f t="shared" si="589"/>
        <v>#DIV/0!</v>
      </c>
    </row>
    <row r="2914" spans="1:13" ht="15">
      <c r="A2914" s="510"/>
      <c r="B2914" s="181"/>
      <c r="C2914" s="961" t="s">
        <v>2884</v>
      </c>
      <c r="D2914" s="996" t="s">
        <v>4844</v>
      </c>
      <c r="E2914" s="1065"/>
      <c r="F2914" s="1065"/>
      <c r="G2914" s="1182" t="e">
        <f t="shared" si="587"/>
        <v>#DIV/0!</v>
      </c>
      <c r="H2914" s="1063"/>
      <c r="I2914" s="1063">
        <v>1</v>
      </c>
      <c r="J2914" s="1182" t="e">
        <f t="shared" si="588"/>
        <v>#DIV/0!</v>
      </c>
      <c r="K2914" s="1027">
        <f t="shared" si="591"/>
        <v>0</v>
      </c>
      <c r="L2914" s="1027">
        <f t="shared" si="592"/>
        <v>1</v>
      </c>
      <c r="M2914" s="1187" t="e">
        <f t="shared" si="589"/>
        <v>#DIV/0!</v>
      </c>
    </row>
    <row r="2915" spans="1:13" ht="15">
      <c r="A2915" s="510"/>
      <c r="B2915" s="181"/>
      <c r="C2915" s="961" t="s">
        <v>2885</v>
      </c>
      <c r="D2915" s="996" t="s">
        <v>4845</v>
      </c>
      <c r="E2915" s="1065"/>
      <c r="F2915" s="1065"/>
      <c r="G2915" s="1182" t="e">
        <f t="shared" si="587"/>
        <v>#DIV/0!</v>
      </c>
      <c r="H2915" s="1063"/>
      <c r="I2915" s="1063"/>
      <c r="J2915" s="1182" t="e">
        <f t="shared" si="588"/>
        <v>#DIV/0!</v>
      </c>
      <c r="K2915" s="1027">
        <f t="shared" si="591"/>
        <v>0</v>
      </c>
      <c r="L2915" s="1027">
        <f t="shared" si="592"/>
        <v>0</v>
      </c>
      <c r="M2915" s="1187" t="e">
        <f t="shared" si="589"/>
        <v>#DIV/0!</v>
      </c>
    </row>
    <row r="2916" spans="1:13" ht="15">
      <c r="A2916" s="510"/>
      <c r="B2916" s="181"/>
      <c r="C2916" s="961" t="s">
        <v>2886</v>
      </c>
      <c r="D2916" s="996" t="s">
        <v>4846</v>
      </c>
      <c r="E2916" s="1065"/>
      <c r="F2916" s="1065"/>
      <c r="G2916" s="1182" t="e">
        <f t="shared" si="587"/>
        <v>#DIV/0!</v>
      </c>
      <c r="H2916" s="1063"/>
      <c r="I2916" s="1063"/>
      <c r="J2916" s="1182" t="e">
        <f t="shared" si="588"/>
        <v>#DIV/0!</v>
      </c>
      <c r="K2916" s="1027">
        <f t="shared" si="591"/>
        <v>0</v>
      </c>
      <c r="L2916" s="1027">
        <f t="shared" si="592"/>
        <v>0</v>
      </c>
      <c r="M2916" s="1187" t="e">
        <f t="shared" si="589"/>
        <v>#DIV/0!</v>
      </c>
    </row>
    <row r="2917" spans="1:13" ht="15">
      <c r="A2917" s="510"/>
      <c r="B2917" s="181"/>
      <c r="C2917" s="961" t="s">
        <v>2887</v>
      </c>
      <c r="D2917" s="996" t="s">
        <v>4847</v>
      </c>
      <c r="E2917" s="1065"/>
      <c r="F2917" s="1065"/>
      <c r="G2917" s="1182" t="e">
        <f t="shared" si="587"/>
        <v>#DIV/0!</v>
      </c>
      <c r="H2917" s="1063">
        <v>2</v>
      </c>
      <c r="I2917" s="1063"/>
      <c r="J2917" s="1182">
        <f t="shared" si="588"/>
        <v>0</v>
      </c>
      <c r="K2917" s="1027">
        <f t="shared" si="591"/>
        <v>2</v>
      </c>
      <c r="L2917" s="1027">
        <f t="shared" si="592"/>
        <v>0</v>
      </c>
      <c r="M2917" s="1187">
        <f t="shared" si="589"/>
        <v>0</v>
      </c>
    </row>
    <row r="2918" spans="1:13" ht="15">
      <c r="A2918" s="510"/>
      <c r="B2918" s="181"/>
      <c r="C2918" s="961" t="s">
        <v>2888</v>
      </c>
      <c r="D2918" s="996" t="s">
        <v>4848</v>
      </c>
      <c r="E2918" s="1065">
        <v>1</v>
      </c>
      <c r="F2918" s="1065">
        <v>2</v>
      </c>
      <c r="G2918" s="1182">
        <f t="shared" si="587"/>
        <v>200</v>
      </c>
      <c r="H2918" s="1063"/>
      <c r="I2918" s="1063"/>
      <c r="J2918" s="1182" t="e">
        <f t="shared" si="588"/>
        <v>#DIV/0!</v>
      </c>
      <c r="K2918" s="1027">
        <f t="shared" si="591"/>
        <v>1</v>
      </c>
      <c r="L2918" s="1027">
        <f t="shared" si="592"/>
        <v>2</v>
      </c>
      <c r="M2918" s="1187">
        <f t="shared" si="589"/>
        <v>200</v>
      </c>
    </row>
    <row r="2919" spans="1:13" ht="15">
      <c r="A2919" s="510"/>
      <c r="B2919" s="181"/>
      <c r="C2919" s="961" t="s">
        <v>2889</v>
      </c>
      <c r="D2919" s="996" t="s">
        <v>4849</v>
      </c>
      <c r="E2919" s="1065">
        <v>361</v>
      </c>
      <c r="F2919" s="1065">
        <v>296</v>
      </c>
      <c r="G2919" s="1182">
        <f t="shared" si="587"/>
        <v>81.99445983379502</v>
      </c>
      <c r="H2919" s="1063">
        <v>134</v>
      </c>
      <c r="I2919" s="1063">
        <v>69</v>
      </c>
      <c r="J2919" s="1182">
        <f t="shared" si="588"/>
        <v>51.492537313432841</v>
      </c>
      <c r="K2919" s="1027">
        <f t="shared" si="591"/>
        <v>495</v>
      </c>
      <c r="L2919" s="1027">
        <f t="shared" si="592"/>
        <v>365</v>
      </c>
      <c r="M2919" s="1187">
        <f t="shared" si="589"/>
        <v>73.73737373737373</v>
      </c>
    </row>
    <row r="2920" spans="1:13" ht="15">
      <c r="A2920" s="510"/>
      <c r="B2920" s="181"/>
      <c r="C2920" s="961" t="s">
        <v>2890</v>
      </c>
      <c r="D2920" s="996" t="s">
        <v>4850</v>
      </c>
      <c r="E2920" s="1065"/>
      <c r="F2920" s="1065"/>
      <c r="G2920" s="1182" t="e">
        <f t="shared" si="587"/>
        <v>#DIV/0!</v>
      </c>
      <c r="H2920" s="1063"/>
      <c r="I2920" s="1063"/>
      <c r="J2920" s="1182" t="e">
        <f t="shared" si="588"/>
        <v>#DIV/0!</v>
      </c>
      <c r="K2920" s="1027">
        <f t="shared" si="591"/>
        <v>0</v>
      </c>
      <c r="L2920" s="1027">
        <f t="shared" si="592"/>
        <v>0</v>
      </c>
      <c r="M2920" s="1187" t="e">
        <f t="shared" si="589"/>
        <v>#DIV/0!</v>
      </c>
    </row>
    <row r="2921" spans="1:13" ht="15">
      <c r="A2921" s="510"/>
      <c r="B2921" s="181"/>
      <c r="C2921" s="961" t="s">
        <v>2853</v>
      </c>
      <c r="D2921" s="963" t="s">
        <v>4813</v>
      </c>
      <c r="E2921" s="1065"/>
      <c r="F2921" s="1065"/>
      <c r="G2921" s="1182" t="e">
        <f t="shared" ref="G2921:G2923" si="593">SUM(F2921/E2921*100)</f>
        <v>#DIV/0!</v>
      </c>
      <c r="H2921" s="1063"/>
      <c r="I2921" s="1063"/>
      <c r="J2921" s="1182" t="e">
        <f t="shared" ref="J2921:J2923" si="594">SUM(I2921/H2921*100)</f>
        <v>#DIV/0!</v>
      </c>
      <c r="K2921" s="1027">
        <f t="shared" si="591"/>
        <v>0</v>
      </c>
      <c r="L2921" s="1027">
        <f t="shared" si="592"/>
        <v>0</v>
      </c>
      <c r="M2921" s="1187" t="e">
        <f t="shared" ref="M2921:M2923" si="595">SUM(L2921/K2921*100)</f>
        <v>#DIV/0!</v>
      </c>
    </row>
    <row r="2922" spans="1:13" ht="15">
      <c r="A2922" s="510"/>
      <c r="B2922" s="181"/>
      <c r="C2922" s="961"/>
      <c r="D2922" s="963"/>
      <c r="E2922" s="1065"/>
      <c r="F2922" s="1065"/>
      <c r="G2922" s="1182" t="e">
        <f t="shared" si="593"/>
        <v>#DIV/0!</v>
      </c>
      <c r="H2922" s="1063"/>
      <c r="I2922" s="1063"/>
      <c r="J2922" s="1182" t="e">
        <f t="shared" si="594"/>
        <v>#DIV/0!</v>
      </c>
      <c r="K2922" s="1027">
        <f t="shared" si="591"/>
        <v>0</v>
      </c>
      <c r="L2922" s="1027">
        <f t="shared" si="592"/>
        <v>0</v>
      </c>
      <c r="M2922" s="1187" t="e">
        <f t="shared" si="595"/>
        <v>#DIV/0!</v>
      </c>
    </row>
    <row r="2923" spans="1:13" ht="15">
      <c r="A2923" s="510"/>
      <c r="B2923" s="181"/>
      <c r="C2923" s="961"/>
      <c r="D2923" s="963"/>
      <c r="E2923" s="1065"/>
      <c r="F2923" s="1065"/>
      <c r="G2923" s="1182" t="e">
        <f t="shared" si="593"/>
        <v>#DIV/0!</v>
      </c>
      <c r="H2923" s="1063"/>
      <c r="I2923" s="1063"/>
      <c r="J2923" s="1182" t="e">
        <f t="shared" si="594"/>
        <v>#DIV/0!</v>
      </c>
      <c r="K2923" s="1027">
        <f t="shared" si="591"/>
        <v>0</v>
      </c>
      <c r="L2923" s="1027">
        <f t="shared" si="592"/>
        <v>0</v>
      </c>
      <c r="M2923" s="1187" t="e">
        <f t="shared" si="595"/>
        <v>#DIV/0!</v>
      </c>
    </row>
    <row r="2924" spans="1:13" ht="15.75" thickBot="1">
      <c r="A2924" s="510"/>
      <c r="B2924" s="181"/>
      <c r="C2924" s="961"/>
      <c r="D2924" s="963"/>
      <c r="E2924" s="1065"/>
      <c r="F2924" s="1065"/>
      <c r="G2924" s="1182" t="e">
        <f t="shared" si="587"/>
        <v>#DIV/0!</v>
      </c>
      <c r="H2924" s="1063"/>
      <c r="I2924" s="1063"/>
      <c r="J2924" s="1182" t="e">
        <f t="shared" si="588"/>
        <v>#DIV/0!</v>
      </c>
      <c r="K2924" s="1027">
        <f t="shared" si="591"/>
        <v>0</v>
      </c>
      <c r="L2924" s="1027">
        <f t="shared" si="592"/>
        <v>0</v>
      </c>
      <c r="M2924" s="1187" t="e">
        <f t="shared" si="589"/>
        <v>#DIV/0!</v>
      </c>
    </row>
    <row r="2925" spans="1:13" ht="63.75">
      <c r="A2925" s="1295" t="s">
        <v>5364</v>
      </c>
      <c r="E2925" s="1068"/>
      <c r="F2925" s="1068"/>
      <c r="G2925" s="1068"/>
      <c r="H2925" s="1068"/>
      <c r="I2925" s="1068"/>
      <c r="J2925" s="1068"/>
      <c r="K2925" s="1068"/>
      <c r="L2925" s="1068"/>
    </row>
    <row r="2926" spans="1:13" ht="31.5" customHeight="1">
      <c r="A2926" s="1296"/>
      <c r="B2926" s="414" t="s">
        <v>3727</v>
      </c>
      <c r="C2926" s="402"/>
      <c r="D2926" s="403"/>
      <c r="E2926" s="1128">
        <v>17030</v>
      </c>
      <c r="F2926" s="1128">
        <v>14143</v>
      </c>
      <c r="G2926" s="1284">
        <f t="shared" si="587"/>
        <v>83.04756312389901</v>
      </c>
      <c r="H2926" s="1128">
        <v>6235</v>
      </c>
      <c r="I2926" s="1128">
        <v>4953</v>
      </c>
      <c r="J2926" s="1284">
        <f t="shared" ref="J2926:J2989" si="596">SUM(I2926/H2926*100)</f>
        <v>79.438652766639933</v>
      </c>
      <c r="K2926" s="1128">
        <f>SUM(E2926+H2926)</f>
        <v>23265</v>
      </c>
      <c r="L2926" s="1128">
        <f>SUM(F2926+I2926)</f>
        <v>19096</v>
      </c>
      <c r="M2926" s="1284">
        <f t="shared" ref="M2926:M2989" si="597">SUM(L2926/K2926*100)</f>
        <v>82.080378250591011</v>
      </c>
    </row>
    <row r="2927" spans="1:13" ht="29.25" customHeight="1">
      <c r="A2927" s="1296"/>
      <c r="B2927" s="1292" t="s">
        <v>197</v>
      </c>
      <c r="C2927" s="759"/>
      <c r="D2927" s="403"/>
      <c r="E2927" s="1128">
        <v>70692</v>
      </c>
      <c r="F2927" s="1128">
        <v>58448</v>
      </c>
      <c r="G2927" s="1284">
        <f t="shared" si="587"/>
        <v>82.679794036100262</v>
      </c>
      <c r="H2927" s="1128">
        <v>42723</v>
      </c>
      <c r="I2927" s="1128">
        <v>32727</v>
      </c>
      <c r="J2927" s="1284">
        <f t="shared" si="596"/>
        <v>76.602766659644686</v>
      </c>
      <c r="K2927" s="1128">
        <f>SUM(E2927+H2927)</f>
        <v>113415</v>
      </c>
      <c r="L2927" s="1128">
        <f>SUM(F2927+I2927)</f>
        <v>91175</v>
      </c>
      <c r="M2927" s="1284">
        <f t="shared" si="597"/>
        <v>80.390600890534756</v>
      </c>
    </row>
    <row r="2928" spans="1:13" ht="38.25" customHeight="1">
      <c r="A2928" s="1296"/>
      <c r="B2928" s="1391" t="s">
        <v>3178</v>
      </c>
      <c r="C2928" s="1392"/>
      <c r="D2928" s="1042"/>
      <c r="E2928" s="1129">
        <f t="shared" ref="E2928:L2928" si="598">SUM(E2929+E2938+E3050)</f>
        <v>398647</v>
      </c>
      <c r="F2928" s="1129">
        <f t="shared" si="598"/>
        <v>345621</v>
      </c>
      <c r="G2928" s="1196">
        <f t="shared" si="587"/>
        <v>86.698507702303047</v>
      </c>
      <c r="H2928" s="1129">
        <f t="shared" si="598"/>
        <v>240595</v>
      </c>
      <c r="I2928" s="1129">
        <f t="shared" si="598"/>
        <v>195098</v>
      </c>
      <c r="J2928" s="1196">
        <f t="shared" si="596"/>
        <v>81.089798208607817</v>
      </c>
      <c r="K2928" s="1129">
        <f t="shared" si="598"/>
        <v>639242</v>
      </c>
      <c r="L2928" s="1129">
        <f t="shared" si="598"/>
        <v>540719</v>
      </c>
      <c r="M2928" s="1196">
        <f t="shared" si="597"/>
        <v>84.587527102411926</v>
      </c>
    </row>
    <row r="2929" spans="1:13" ht="30.75" customHeight="1">
      <c r="A2929" s="1296"/>
      <c r="B2929" s="1393" t="s">
        <v>3179</v>
      </c>
      <c r="C2929" s="1394"/>
      <c r="D2929" s="1043"/>
      <c r="E2929" s="1130">
        <f>SUM(E2930:E2937)</f>
        <v>24489</v>
      </c>
      <c r="F2929" s="1130">
        <f>SUM(F2930:F2937)</f>
        <v>18595</v>
      </c>
      <c r="G2929" s="1195">
        <f t="shared" si="587"/>
        <v>75.932051124994899</v>
      </c>
      <c r="H2929" s="1194">
        <f>SUM(H2930:H2937)</f>
        <v>16506</v>
      </c>
      <c r="I2929" s="1194">
        <f>SUM(I2930:I2937)</f>
        <v>11489</v>
      </c>
      <c r="J2929" s="1195">
        <f t="shared" si="596"/>
        <v>69.604992124076091</v>
      </c>
      <c r="K2929" s="1194">
        <f>SUM(E2929+H2929)</f>
        <v>40995</v>
      </c>
      <c r="L2929" s="1194">
        <f>SUM(F2929+I2929)</f>
        <v>30084</v>
      </c>
      <c r="M2929" s="1195">
        <f t="shared" si="597"/>
        <v>73.38455909257226</v>
      </c>
    </row>
    <row r="2930" spans="1:13" ht="15">
      <c r="A2930" s="1296"/>
      <c r="C2930" s="997" t="s">
        <v>3180</v>
      </c>
      <c r="D2930" s="998" t="s">
        <v>4851</v>
      </c>
      <c r="E2930" s="1131"/>
      <c r="F2930" s="1131"/>
      <c r="G2930" s="1182" t="e">
        <f t="shared" si="587"/>
        <v>#DIV/0!</v>
      </c>
      <c r="H2930" s="1132"/>
      <c r="I2930" s="1132"/>
      <c r="J2930" s="1182" t="e">
        <f t="shared" si="596"/>
        <v>#DIV/0!</v>
      </c>
      <c r="K2930" s="1133">
        <f t="shared" ref="K2930:L2935" si="599">SUM(H2930+E2930)</f>
        <v>0</v>
      </c>
      <c r="L2930" s="1133">
        <f t="shared" si="599"/>
        <v>0</v>
      </c>
      <c r="M2930" s="1187" t="e">
        <f t="shared" si="597"/>
        <v>#DIV/0!</v>
      </c>
    </row>
    <row r="2931" spans="1:13" ht="26.25">
      <c r="A2931" s="1296"/>
      <c r="C2931" s="997" t="s">
        <v>3181</v>
      </c>
      <c r="D2931" s="998" t="s">
        <v>4852</v>
      </c>
      <c r="E2931" s="1131"/>
      <c r="F2931" s="1131"/>
      <c r="G2931" s="1182" t="e">
        <f t="shared" si="587"/>
        <v>#DIV/0!</v>
      </c>
      <c r="H2931" s="1132"/>
      <c r="I2931" s="1132"/>
      <c r="J2931" s="1182" t="e">
        <f t="shared" si="596"/>
        <v>#DIV/0!</v>
      </c>
      <c r="K2931" s="1133">
        <f t="shared" si="599"/>
        <v>0</v>
      </c>
      <c r="L2931" s="1133">
        <f t="shared" si="599"/>
        <v>0</v>
      </c>
      <c r="M2931" s="1187" t="e">
        <f t="shared" si="597"/>
        <v>#DIV/0!</v>
      </c>
    </row>
    <row r="2932" spans="1:13" ht="15">
      <c r="A2932" s="1296"/>
      <c r="C2932" s="999" t="s">
        <v>3182</v>
      </c>
      <c r="D2932" s="1000" t="s">
        <v>4853</v>
      </c>
      <c r="E2932" s="1131">
        <v>2906</v>
      </c>
      <c r="F2932" s="1131">
        <v>1375</v>
      </c>
      <c r="G2932" s="1182">
        <f t="shared" si="587"/>
        <v>47.315898141775634</v>
      </c>
      <c r="H2932" s="1132">
        <v>2218</v>
      </c>
      <c r="I2932" s="1132">
        <v>722</v>
      </c>
      <c r="J2932" s="1182">
        <f t="shared" si="596"/>
        <v>32.55184851217313</v>
      </c>
      <c r="K2932" s="1133">
        <f t="shared" si="599"/>
        <v>5124</v>
      </c>
      <c r="L2932" s="1133">
        <f t="shared" si="599"/>
        <v>2097</v>
      </c>
      <c r="M2932" s="1187">
        <f t="shared" si="597"/>
        <v>40.925058548009368</v>
      </c>
    </row>
    <row r="2933" spans="1:13" ht="15">
      <c r="A2933" s="1296"/>
      <c r="C2933" s="999" t="s">
        <v>3183</v>
      </c>
      <c r="D2933" s="1000" t="s">
        <v>5259</v>
      </c>
      <c r="E2933" s="1134">
        <v>57</v>
      </c>
      <c r="F2933" s="1134">
        <v>68</v>
      </c>
      <c r="G2933" s="1182">
        <f t="shared" si="587"/>
        <v>119.29824561403508</v>
      </c>
      <c r="H2933" s="1135"/>
      <c r="I2933" s="1135"/>
      <c r="J2933" s="1182" t="e">
        <f t="shared" si="596"/>
        <v>#DIV/0!</v>
      </c>
      <c r="K2933" s="1133">
        <f t="shared" si="599"/>
        <v>57</v>
      </c>
      <c r="L2933" s="1133">
        <f t="shared" si="599"/>
        <v>68</v>
      </c>
      <c r="M2933" s="1187">
        <f t="shared" si="597"/>
        <v>119.29824561403508</v>
      </c>
    </row>
    <row r="2934" spans="1:13" ht="15">
      <c r="A2934" s="1296"/>
      <c r="C2934" s="997" t="s">
        <v>3184</v>
      </c>
      <c r="D2934" s="998" t="s">
        <v>4854</v>
      </c>
      <c r="E2934" s="1131"/>
      <c r="F2934" s="1131"/>
      <c r="G2934" s="1182" t="e">
        <f t="shared" si="587"/>
        <v>#DIV/0!</v>
      </c>
      <c r="H2934" s="1132"/>
      <c r="I2934" s="1132"/>
      <c r="J2934" s="1182" t="e">
        <f t="shared" si="596"/>
        <v>#DIV/0!</v>
      </c>
      <c r="K2934" s="1133">
        <f t="shared" si="599"/>
        <v>0</v>
      </c>
      <c r="L2934" s="1133">
        <f t="shared" si="599"/>
        <v>0</v>
      </c>
      <c r="M2934" s="1187" t="e">
        <f t="shared" si="597"/>
        <v>#DIV/0!</v>
      </c>
    </row>
    <row r="2935" spans="1:13" ht="15">
      <c r="A2935" s="1296"/>
      <c r="C2935" s="999" t="s">
        <v>3185</v>
      </c>
      <c r="D2935" s="1000" t="s">
        <v>5258</v>
      </c>
      <c r="E2935" s="1134">
        <v>21526</v>
      </c>
      <c r="F2935" s="1134">
        <v>17152</v>
      </c>
      <c r="G2935" s="1182">
        <f t="shared" si="587"/>
        <v>79.680386509337538</v>
      </c>
      <c r="H2935" s="1135">
        <v>14288</v>
      </c>
      <c r="I2935" s="1135">
        <v>10767</v>
      </c>
      <c r="J2935" s="1182">
        <f t="shared" si="596"/>
        <v>75.356942889137741</v>
      </c>
      <c r="K2935" s="1133">
        <f t="shared" si="599"/>
        <v>35814</v>
      </c>
      <c r="L2935" s="1133">
        <f t="shared" si="599"/>
        <v>27919</v>
      </c>
      <c r="M2935" s="1187">
        <f t="shared" si="597"/>
        <v>77.955548109677778</v>
      </c>
    </row>
    <row r="2936" spans="1:13" ht="15">
      <c r="A2936" s="1296"/>
      <c r="C2936" s="404"/>
      <c r="D2936" s="404"/>
      <c r="E2936" s="1136"/>
      <c r="F2936" s="1136"/>
      <c r="G2936" s="1182" t="e">
        <f t="shared" si="587"/>
        <v>#DIV/0!</v>
      </c>
      <c r="H2936" s="1136"/>
      <c r="I2936" s="1136"/>
      <c r="J2936" s="1182" t="e">
        <f t="shared" si="596"/>
        <v>#DIV/0!</v>
      </c>
      <c r="K2936" s="1209">
        <f t="shared" ref="K2936:L2938" si="600">SUM(E2936+H2936)</f>
        <v>0</v>
      </c>
      <c r="L2936" s="1209">
        <f t="shared" si="600"/>
        <v>0</v>
      </c>
      <c r="M2936" s="1187" t="e">
        <f t="shared" si="597"/>
        <v>#DIV/0!</v>
      </c>
    </row>
    <row r="2937" spans="1:13" ht="15">
      <c r="A2937" s="1296"/>
      <c r="C2937" s="404"/>
      <c r="D2937" s="404"/>
      <c r="E2937" s="1136"/>
      <c r="F2937" s="1136"/>
      <c r="G2937" s="1182" t="e">
        <f t="shared" si="587"/>
        <v>#DIV/0!</v>
      </c>
      <c r="H2937" s="1136"/>
      <c r="I2937" s="1136"/>
      <c r="J2937" s="1182" t="e">
        <f t="shared" si="596"/>
        <v>#DIV/0!</v>
      </c>
      <c r="K2937" s="1209">
        <f t="shared" si="600"/>
        <v>0</v>
      </c>
      <c r="L2937" s="1209">
        <f t="shared" si="600"/>
        <v>0</v>
      </c>
      <c r="M2937" s="1187" t="e">
        <f t="shared" si="597"/>
        <v>#DIV/0!</v>
      </c>
    </row>
    <row r="2938" spans="1:13" ht="14.25">
      <c r="A2938" s="1296"/>
      <c r="B2938" s="1293" t="s">
        <v>3186</v>
      </c>
      <c r="C2938" s="405"/>
      <c r="D2938" s="1043"/>
      <c r="E2938" s="1137">
        <f>SUM(E2939:E3049)</f>
        <v>358705</v>
      </c>
      <c r="F2938" s="1137">
        <f>SUM(F2939:F3049)</f>
        <v>314867</v>
      </c>
      <c r="G2938" s="1197">
        <f t="shared" si="587"/>
        <v>87.778815461172826</v>
      </c>
      <c r="H2938" s="1198">
        <f>SUM(H2939:H3049)</f>
        <v>214885</v>
      </c>
      <c r="I2938" s="1198">
        <f>SUM(I2939:I3049)</f>
        <v>176824</v>
      </c>
      <c r="J2938" s="1197">
        <f t="shared" si="596"/>
        <v>82.287735300276893</v>
      </c>
      <c r="K2938" s="1198">
        <f t="shared" si="600"/>
        <v>573590</v>
      </c>
      <c r="L2938" s="1198">
        <f t="shared" si="600"/>
        <v>491691</v>
      </c>
      <c r="M2938" s="1197">
        <f t="shared" si="597"/>
        <v>85.721682735054657</v>
      </c>
    </row>
    <row r="2939" spans="1:13" ht="15">
      <c r="A2939" s="1296"/>
      <c r="C2939" s="1001" t="s">
        <v>2848</v>
      </c>
      <c r="D2939" s="963" t="s">
        <v>4808</v>
      </c>
      <c r="E2939" s="1138">
        <v>1769</v>
      </c>
      <c r="F2939" s="1138">
        <v>1998</v>
      </c>
      <c r="G2939" s="1182">
        <f t="shared" si="587"/>
        <v>112.94516676088185</v>
      </c>
      <c r="H2939" s="1135">
        <v>2560</v>
      </c>
      <c r="I2939" s="1135">
        <v>2695</v>
      </c>
      <c r="J2939" s="1182">
        <f t="shared" si="596"/>
        <v>105.2734375</v>
      </c>
      <c r="K2939" s="1133">
        <f>SUM(H2939+E2939)</f>
        <v>4329</v>
      </c>
      <c r="L2939" s="1095">
        <f t="shared" ref="L2939:L2970" si="601">F2939+I2939</f>
        <v>4693</v>
      </c>
      <c r="M2939" s="1187">
        <f t="shared" si="597"/>
        <v>108.40840840840842</v>
      </c>
    </row>
    <row r="2940" spans="1:13" ht="15">
      <c r="A2940" s="1296"/>
      <c r="C2940" s="997" t="s">
        <v>2697</v>
      </c>
      <c r="D2940" s="1038" t="s">
        <v>4677</v>
      </c>
      <c r="E2940" s="1131">
        <v>29117</v>
      </c>
      <c r="F2940" s="1131">
        <v>27685</v>
      </c>
      <c r="G2940" s="1182">
        <f t="shared" si="587"/>
        <v>95.081910911151553</v>
      </c>
      <c r="H2940" s="1135">
        <v>13374</v>
      </c>
      <c r="I2940" s="1135">
        <v>13505</v>
      </c>
      <c r="J2940" s="1182">
        <f t="shared" si="596"/>
        <v>100.9795124869149</v>
      </c>
      <c r="K2940" s="1133">
        <f>SUM(H2940+E2940)</f>
        <v>42491</v>
      </c>
      <c r="L2940" s="1095">
        <f t="shared" si="601"/>
        <v>41190</v>
      </c>
      <c r="M2940" s="1187">
        <f t="shared" si="597"/>
        <v>96.938175142971446</v>
      </c>
    </row>
    <row r="2941" spans="1:13" ht="15">
      <c r="A2941" s="1296"/>
      <c r="C2941" s="997" t="s">
        <v>3187</v>
      </c>
      <c r="D2941" s="998" t="s">
        <v>4855</v>
      </c>
      <c r="E2941" s="1066">
        <v>7205</v>
      </c>
      <c r="F2941" s="1066">
        <v>7048</v>
      </c>
      <c r="G2941" s="1182">
        <f t="shared" ref="G2941:G3004" si="602">SUM(F2941/E2941*100)</f>
        <v>97.820957668285914</v>
      </c>
      <c r="H2941" s="1067">
        <v>3900</v>
      </c>
      <c r="I2941" s="1067">
        <v>3798</v>
      </c>
      <c r="J2941" s="1182">
        <f t="shared" si="596"/>
        <v>97.384615384615387</v>
      </c>
      <c r="K2941" s="1133">
        <f>SUM(H2941+E2941)</f>
        <v>11105</v>
      </c>
      <c r="L2941" s="1095">
        <f t="shared" si="601"/>
        <v>10846</v>
      </c>
      <c r="M2941" s="1187">
        <f t="shared" si="597"/>
        <v>97.667717244484464</v>
      </c>
    </row>
    <row r="2942" spans="1:13" ht="26.25">
      <c r="A2942" s="1296"/>
      <c r="C2942" s="997" t="s">
        <v>2849</v>
      </c>
      <c r="D2942" s="998" t="s">
        <v>4809</v>
      </c>
      <c r="E2942" s="1131">
        <v>48411</v>
      </c>
      <c r="F2942" s="1131">
        <v>58130</v>
      </c>
      <c r="G2942" s="1182">
        <f t="shared" si="602"/>
        <v>120.07601578153727</v>
      </c>
      <c r="H2942" s="1135">
        <v>34386</v>
      </c>
      <c r="I2942" s="1135">
        <v>34360</v>
      </c>
      <c r="J2942" s="1182">
        <f t="shared" si="596"/>
        <v>99.92438783225731</v>
      </c>
      <c r="K2942" s="1095">
        <f>E2942+H2942</f>
        <v>82797</v>
      </c>
      <c r="L2942" s="1095">
        <f t="shared" si="601"/>
        <v>92490</v>
      </c>
      <c r="M2942" s="1187">
        <f t="shared" si="597"/>
        <v>111.7069459038371</v>
      </c>
    </row>
    <row r="2943" spans="1:13" ht="15">
      <c r="A2943" s="1296"/>
      <c r="C2943" s="1002" t="s">
        <v>2869</v>
      </c>
      <c r="D2943" s="1003" t="s">
        <v>4829</v>
      </c>
      <c r="E2943" s="1131">
        <v>50</v>
      </c>
      <c r="F2943" s="1131">
        <v>38</v>
      </c>
      <c r="G2943" s="1182">
        <f t="shared" si="602"/>
        <v>76</v>
      </c>
      <c r="H2943" s="1135"/>
      <c r="I2943" s="1135"/>
      <c r="J2943" s="1182" t="e">
        <f t="shared" si="596"/>
        <v>#DIV/0!</v>
      </c>
      <c r="K2943" s="1095">
        <f>E2943+H2943</f>
        <v>50</v>
      </c>
      <c r="L2943" s="1095">
        <f t="shared" si="601"/>
        <v>38</v>
      </c>
      <c r="M2943" s="1187">
        <f t="shared" si="597"/>
        <v>76</v>
      </c>
    </row>
    <row r="2944" spans="1:13" ht="15">
      <c r="A2944" s="1296"/>
      <c r="C2944" s="1001" t="s">
        <v>3188</v>
      </c>
      <c r="D2944" s="1004" t="s">
        <v>5243</v>
      </c>
      <c r="E2944" s="1131">
        <v>1772</v>
      </c>
      <c r="F2944" s="1131">
        <v>1609</v>
      </c>
      <c r="G2944" s="1182">
        <f t="shared" si="602"/>
        <v>90.801354401805867</v>
      </c>
      <c r="H2944" s="1132">
        <v>1881</v>
      </c>
      <c r="I2944" s="1132">
        <v>1747</v>
      </c>
      <c r="J2944" s="1182">
        <f t="shared" si="596"/>
        <v>92.876129718234978</v>
      </c>
      <c r="K2944" s="1133">
        <f t="shared" ref="K2944:K2957" si="603">SUM(H2944+E2944)</f>
        <v>3653</v>
      </c>
      <c r="L2944" s="1139">
        <f t="shared" si="601"/>
        <v>3356</v>
      </c>
      <c r="M2944" s="1187">
        <f t="shared" si="597"/>
        <v>91.86969614015878</v>
      </c>
    </row>
    <row r="2945" spans="1:13" ht="26.25">
      <c r="A2945" s="1296"/>
      <c r="C2945" s="997" t="s">
        <v>3189</v>
      </c>
      <c r="D2945" s="998" t="s">
        <v>4856</v>
      </c>
      <c r="E2945" s="1131"/>
      <c r="F2945" s="1131"/>
      <c r="G2945" s="1182" t="e">
        <f t="shared" si="602"/>
        <v>#DIV/0!</v>
      </c>
      <c r="H2945" s="1132"/>
      <c r="I2945" s="1132"/>
      <c r="J2945" s="1182" t="e">
        <f t="shared" si="596"/>
        <v>#DIV/0!</v>
      </c>
      <c r="K2945" s="1133">
        <f t="shared" si="603"/>
        <v>0</v>
      </c>
      <c r="L2945" s="1095">
        <f t="shared" si="601"/>
        <v>0</v>
      </c>
      <c r="M2945" s="1187" t="e">
        <f t="shared" si="597"/>
        <v>#DIV/0!</v>
      </c>
    </row>
    <row r="2946" spans="1:13" ht="15">
      <c r="A2946" s="1296"/>
      <c r="C2946" s="997" t="s">
        <v>3190</v>
      </c>
      <c r="D2946" s="998" t="s">
        <v>4857</v>
      </c>
      <c r="E2946" s="1131">
        <v>2217</v>
      </c>
      <c r="F2946" s="1131">
        <v>1236</v>
      </c>
      <c r="G2946" s="1182">
        <f t="shared" si="602"/>
        <v>55.751014884979696</v>
      </c>
      <c r="H2946" s="1132">
        <v>895</v>
      </c>
      <c r="I2946" s="1132">
        <v>697</v>
      </c>
      <c r="J2946" s="1182">
        <f t="shared" si="596"/>
        <v>77.877094972067042</v>
      </c>
      <c r="K2946" s="1133">
        <f t="shared" si="603"/>
        <v>3112</v>
      </c>
      <c r="L2946" s="1095">
        <f t="shared" si="601"/>
        <v>1933</v>
      </c>
      <c r="M2946" s="1187">
        <f t="shared" si="597"/>
        <v>62.114395886889461</v>
      </c>
    </row>
    <row r="2947" spans="1:13" ht="15">
      <c r="A2947" s="1296"/>
      <c r="C2947" s="997" t="s">
        <v>3191</v>
      </c>
      <c r="D2947" s="998" t="s">
        <v>4858</v>
      </c>
      <c r="E2947" s="1131">
        <v>12226</v>
      </c>
      <c r="F2947" s="1131">
        <v>10520</v>
      </c>
      <c r="G2947" s="1182">
        <f t="shared" si="602"/>
        <v>86.046131195812208</v>
      </c>
      <c r="H2947" s="1132">
        <v>6908</v>
      </c>
      <c r="I2947" s="1132">
        <v>5094</v>
      </c>
      <c r="J2947" s="1182">
        <f t="shared" si="596"/>
        <v>73.740590619571506</v>
      </c>
      <c r="K2947" s="1133">
        <f t="shared" si="603"/>
        <v>19134</v>
      </c>
      <c r="L2947" s="1095">
        <f t="shared" si="601"/>
        <v>15614</v>
      </c>
      <c r="M2947" s="1187">
        <f t="shared" si="597"/>
        <v>81.603428451970316</v>
      </c>
    </row>
    <row r="2948" spans="1:13" ht="15">
      <c r="A2948" s="1296"/>
      <c r="C2948" s="997" t="s">
        <v>3192</v>
      </c>
      <c r="D2948" s="998" t="s">
        <v>4859</v>
      </c>
      <c r="E2948" s="1131">
        <v>3376</v>
      </c>
      <c r="F2948" s="1131">
        <v>2564</v>
      </c>
      <c r="G2948" s="1182">
        <f t="shared" si="602"/>
        <v>75.947867298578203</v>
      </c>
      <c r="H2948" s="1132">
        <v>4442</v>
      </c>
      <c r="I2948" s="1132">
        <v>3246</v>
      </c>
      <c r="J2948" s="1182">
        <f t="shared" si="596"/>
        <v>73.07519135524538</v>
      </c>
      <c r="K2948" s="1133">
        <f t="shared" si="603"/>
        <v>7818</v>
      </c>
      <c r="L2948" s="1095">
        <f t="shared" si="601"/>
        <v>5810</v>
      </c>
      <c r="M2948" s="1187">
        <f t="shared" si="597"/>
        <v>74.315681760040931</v>
      </c>
    </row>
    <row r="2949" spans="1:13" ht="15">
      <c r="A2949" s="1296"/>
      <c r="C2949" s="997" t="s">
        <v>3193</v>
      </c>
      <c r="D2949" s="998" t="s">
        <v>4860</v>
      </c>
      <c r="E2949" s="1131">
        <v>4414</v>
      </c>
      <c r="F2949" s="1131">
        <v>4064</v>
      </c>
      <c r="G2949" s="1182">
        <f t="shared" si="602"/>
        <v>92.070684186678747</v>
      </c>
      <c r="H2949" s="1132">
        <v>2381</v>
      </c>
      <c r="I2949" s="1132">
        <v>1919</v>
      </c>
      <c r="J2949" s="1182">
        <f t="shared" si="596"/>
        <v>80.596388072238554</v>
      </c>
      <c r="K2949" s="1133">
        <f t="shared" si="603"/>
        <v>6795</v>
      </c>
      <c r="L2949" s="1095">
        <f t="shared" si="601"/>
        <v>5983</v>
      </c>
      <c r="M2949" s="1187">
        <f t="shared" si="597"/>
        <v>88.050036791758643</v>
      </c>
    </row>
    <row r="2950" spans="1:13" ht="15">
      <c r="A2950" s="1296"/>
      <c r="C2950" s="997" t="s">
        <v>3194</v>
      </c>
      <c r="D2950" s="998" t="s">
        <v>4861</v>
      </c>
      <c r="E2950" s="1131">
        <v>1213</v>
      </c>
      <c r="F2950" s="1131">
        <v>221</v>
      </c>
      <c r="G2950" s="1182">
        <f t="shared" si="602"/>
        <v>18.219291014014839</v>
      </c>
      <c r="H2950" s="1132">
        <v>165</v>
      </c>
      <c r="I2950" s="1132">
        <v>181</v>
      </c>
      <c r="J2950" s="1182">
        <f t="shared" si="596"/>
        <v>109.69696969696969</v>
      </c>
      <c r="K2950" s="1133">
        <f t="shared" si="603"/>
        <v>1378</v>
      </c>
      <c r="L2950" s="1095">
        <f t="shared" si="601"/>
        <v>402</v>
      </c>
      <c r="M2950" s="1187">
        <f t="shared" si="597"/>
        <v>29.172714078374458</v>
      </c>
    </row>
    <row r="2951" spans="1:13" ht="15">
      <c r="A2951" s="1296"/>
      <c r="C2951" s="997" t="s">
        <v>3195</v>
      </c>
      <c r="D2951" s="998" t="s">
        <v>4862</v>
      </c>
      <c r="E2951" s="1131">
        <v>6540</v>
      </c>
      <c r="F2951" s="1131">
        <v>4387</v>
      </c>
      <c r="G2951" s="1182">
        <f t="shared" si="602"/>
        <v>67.079510703363908</v>
      </c>
      <c r="H2951" s="1132">
        <v>4001</v>
      </c>
      <c r="I2951" s="1132">
        <v>2399</v>
      </c>
      <c r="J2951" s="1182">
        <f t="shared" si="596"/>
        <v>59.960009997500627</v>
      </c>
      <c r="K2951" s="1133">
        <f t="shared" si="603"/>
        <v>10541</v>
      </c>
      <c r="L2951" s="1095">
        <f t="shared" si="601"/>
        <v>6786</v>
      </c>
      <c r="M2951" s="1187">
        <f t="shared" si="597"/>
        <v>64.377193814628598</v>
      </c>
    </row>
    <row r="2952" spans="1:13" ht="15">
      <c r="A2952" s="1296"/>
      <c r="C2952" s="997" t="s">
        <v>3196</v>
      </c>
      <c r="D2952" s="998" t="s">
        <v>4863</v>
      </c>
      <c r="E2952" s="1131">
        <v>12264</v>
      </c>
      <c r="F2952" s="1131">
        <v>10560</v>
      </c>
      <c r="G2952" s="1182">
        <f t="shared" si="602"/>
        <v>86.105675146771034</v>
      </c>
      <c r="H2952" s="1132">
        <v>6923</v>
      </c>
      <c r="I2952" s="1132">
        <v>5099</v>
      </c>
      <c r="J2952" s="1182">
        <f t="shared" si="596"/>
        <v>73.653040589339881</v>
      </c>
      <c r="K2952" s="1133">
        <f t="shared" si="603"/>
        <v>19187</v>
      </c>
      <c r="L2952" s="1095">
        <f t="shared" si="601"/>
        <v>15659</v>
      </c>
      <c r="M2952" s="1187">
        <f t="shared" si="597"/>
        <v>81.612550164173655</v>
      </c>
    </row>
    <row r="2953" spans="1:13" ht="15">
      <c r="A2953" s="1296"/>
      <c r="C2953" s="997" t="s">
        <v>3197</v>
      </c>
      <c r="D2953" s="998" t="s">
        <v>4864</v>
      </c>
      <c r="E2953" s="1131">
        <v>8279</v>
      </c>
      <c r="F2953" s="1131">
        <v>7157</v>
      </c>
      <c r="G2953" s="1182">
        <f t="shared" si="602"/>
        <v>86.447638603696092</v>
      </c>
      <c r="H2953" s="1132">
        <v>6009</v>
      </c>
      <c r="I2953" s="1132">
        <v>4806</v>
      </c>
      <c r="J2953" s="1182">
        <f t="shared" si="596"/>
        <v>79.980029955067394</v>
      </c>
      <c r="K2953" s="1133">
        <f t="shared" si="603"/>
        <v>14288</v>
      </c>
      <c r="L2953" s="1095">
        <f t="shared" si="601"/>
        <v>11963</v>
      </c>
      <c r="M2953" s="1187">
        <f t="shared" si="597"/>
        <v>83.727603583426642</v>
      </c>
    </row>
    <row r="2954" spans="1:13" ht="15">
      <c r="A2954" s="1296"/>
      <c r="C2954" s="997" t="s">
        <v>3198</v>
      </c>
      <c r="D2954" s="998" t="s">
        <v>4865</v>
      </c>
      <c r="E2954" s="1131">
        <v>3367</v>
      </c>
      <c r="F2954" s="1131">
        <v>2651</v>
      </c>
      <c r="G2954" s="1182">
        <f t="shared" si="602"/>
        <v>78.734778734778729</v>
      </c>
      <c r="H2954" s="1132">
        <v>2449</v>
      </c>
      <c r="I2954" s="1132">
        <v>1916</v>
      </c>
      <c r="J2954" s="1182">
        <f t="shared" si="596"/>
        <v>78.236014699877501</v>
      </c>
      <c r="K2954" s="1133">
        <f t="shared" si="603"/>
        <v>5816</v>
      </c>
      <c r="L2954" s="1095">
        <f t="shared" si="601"/>
        <v>4567</v>
      </c>
      <c r="M2954" s="1187">
        <f t="shared" si="597"/>
        <v>78.524759284731772</v>
      </c>
    </row>
    <row r="2955" spans="1:13" ht="15">
      <c r="A2955" s="1296"/>
      <c r="C2955" s="997" t="s">
        <v>3199</v>
      </c>
      <c r="D2955" s="998" t="s">
        <v>4866</v>
      </c>
      <c r="E2955" s="1131">
        <v>7877</v>
      </c>
      <c r="F2955" s="1131">
        <v>6590</v>
      </c>
      <c r="G2955" s="1182">
        <f t="shared" si="602"/>
        <v>83.661292370191703</v>
      </c>
      <c r="H2955" s="1132">
        <v>5239</v>
      </c>
      <c r="I2955" s="1132">
        <v>3838</v>
      </c>
      <c r="J2955" s="1182">
        <f t="shared" si="596"/>
        <v>73.258255392250433</v>
      </c>
      <c r="K2955" s="1133">
        <f t="shared" si="603"/>
        <v>13116</v>
      </c>
      <c r="L2955" s="1095">
        <f t="shared" si="601"/>
        <v>10428</v>
      </c>
      <c r="M2955" s="1187">
        <f t="shared" si="597"/>
        <v>79.505946935041166</v>
      </c>
    </row>
    <row r="2956" spans="1:13" ht="15">
      <c r="A2956" s="1296"/>
      <c r="C2956" s="997" t="s">
        <v>3200</v>
      </c>
      <c r="D2956" s="998" t="s">
        <v>4867</v>
      </c>
      <c r="E2956" s="1131">
        <v>16084</v>
      </c>
      <c r="F2956" s="1131">
        <v>13466</v>
      </c>
      <c r="G2956" s="1182">
        <f t="shared" si="602"/>
        <v>83.722954488933098</v>
      </c>
      <c r="H2956" s="1132">
        <v>11007</v>
      </c>
      <c r="I2956" s="1132">
        <v>8455</v>
      </c>
      <c r="J2956" s="1182">
        <f t="shared" si="596"/>
        <v>76.814754247297174</v>
      </c>
      <c r="K2956" s="1133">
        <f t="shared" si="603"/>
        <v>27091</v>
      </c>
      <c r="L2956" s="1095">
        <f t="shared" si="601"/>
        <v>21921</v>
      </c>
      <c r="M2956" s="1187">
        <f t="shared" si="597"/>
        <v>80.916171422243551</v>
      </c>
    </row>
    <row r="2957" spans="1:13" ht="15">
      <c r="A2957" s="1296"/>
      <c r="C2957" s="997" t="s">
        <v>3201</v>
      </c>
      <c r="D2957" s="998" t="s">
        <v>4868</v>
      </c>
      <c r="E2957" s="1131">
        <v>2090</v>
      </c>
      <c r="F2957" s="1131">
        <v>1990</v>
      </c>
      <c r="G2957" s="1182">
        <f t="shared" si="602"/>
        <v>95.215311004784681</v>
      </c>
      <c r="H2957" s="1132">
        <v>1220</v>
      </c>
      <c r="I2957" s="1132">
        <v>1120</v>
      </c>
      <c r="J2957" s="1182">
        <f t="shared" si="596"/>
        <v>91.803278688524586</v>
      </c>
      <c r="K2957" s="1133">
        <f t="shared" si="603"/>
        <v>3310</v>
      </c>
      <c r="L2957" s="1095">
        <f t="shared" si="601"/>
        <v>3110</v>
      </c>
      <c r="M2957" s="1187">
        <f t="shared" si="597"/>
        <v>93.957703927492446</v>
      </c>
    </row>
    <row r="2958" spans="1:13" ht="15">
      <c r="A2958" s="1296"/>
      <c r="C2958" s="997" t="s">
        <v>3202</v>
      </c>
      <c r="D2958" s="998" t="s">
        <v>4869</v>
      </c>
      <c r="E2958" s="1131">
        <v>6339</v>
      </c>
      <c r="F2958" s="1131">
        <v>5618</v>
      </c>
      <c r="G2958" s="1182">
        <f t="shared" si="602"/>
        <v>88.625966240731984</v>
      </c>
      <c r="H2958" s="1132">
        <v>4261</v>
      </c>
      <c r="I2958" s="1132">
        <v>3106</v>
      </c>
      <c r="J2958" s="1182">
        <f t="shared" si="596"/>
        <v>72.89368692795118</v>
      </c>
      <c r="K2958" s="1095">
        <f t="shared" ref="K2958:K2989" si="604">E2958+H2958</f>
        <v>10600</v>
      </c>
      <c r="L2958" s="1095">
        <f t="shared" si="601"/>
        <v>8724</v>
      </c>
      <c r="M2958" s="1187">
        <f t="shared" si="597"/>
        <v>82.301886792452834</v>
      </c>
    </row>
    <row r="2959" spans="1:13" ht="15">
      <c r="A2959" s="1296"/>
      <c r="C2959" s="997" t="s">
        <v>3203</v>
      </c>
      <c r="D2959" s="998" t="s">
        <v>4870</v>
      </c>
      <c r="E2959" s="1131">
        <v>15557</v>
      </c>
      <c r="F2959" s="1131">
        <v>12683</v>
      </c>
      <c r="G2959" s="1182">
        <f t="shared" si="602"/>
        <v>81.526001157035424</v>
      </c>
      <c r="H2959" s="1132">
        <v>8385</v>
      </c>
      <c r="I2959" s="1132">
        <v>6296</v>
      </c>
      <c r="J2959" s="1182">
        <f t="shared" si="596"/>
        <v>75.086463923673236</v>
      </c>
      <c r="K2959" s="1095">
        <f t="shared" si="604"/>
        <v>23942</v>
      </c>
      <c r="L2959" s="1095">
        <f t="shared" si="601"/>
        <v>18979</v>
      </c>
      <c r="M2959" s="1187">
        <f t="shared" si="597"/>
        <v>79.270737615905105</v>
      </c>
    </row>
    <row r="2960" spans="1:13" ht="15">
      <c r="A2960" s="1296"/>
      <c r="C2960" s="997" t="s">
        <v>3204</v>
      </c>
      <c r="D2960" s="998" t="s">
        <v>4871</v>
      </c>
      <c r="E2960" s="1131">
        <v>5149</v>
      </c>
      <c r="F2960" s="1131">
        <v>4102</v>
      </c>
      <c r="G2960" s="1182">
        <f t="shared" si="602"/>
        <v>79.665954554282379</v>
      </c>
      <c r="H2960" s="1132">
        <v>2808</v>
      </c>
      <c r="I2960" s="1132">
        <v>1979</v>
      </c>
      <c r="J2960" s="1182">
        <f t="shared" si="596"/>
        <v>70.477207977207982</v>
      </c>
      <c r="K2960" s="1095">
        <f t="shared" si="604"/>
        <v>7957</v>
      </c>
      <c r="L2960" s="1095">
        <f t="shared" si="601"/>
        <v>6081</v>
      </c>
      <c r="M2960" s="1187">
        <f t="shared" si="597"/>
        <v>76.4232751036823</v>
      </c>
    </row>
    <row r="2961" spans="1:13" ht="15">
      <c r="A2961" s="1296"/>
      <c r="C2961" s="997" t="s">
        <v>3205</v>
      </c>
      <c r="D2961" s="998" t="s">
        <v>4872</v>
      </c>
      <c r="E2961" s="1131">
        <v>8767</v>
      </c>
      <c r="F2961" s="1131">
        <v>6991</v>
      </c>
      <c r="G2961" s="1182">
        <f t="shared" si="602"/>
        <v>79.742215124900198</v>
      </c>
      <c r="H2961" s="1132">
        <v>5227</v>
      </c>
      <c r="I2961" s="1132">
        <v>3870</v>
      </c>
      <c r="J2961" s="1182">
        <f t="shared" si="596"/>
        <v>74.038645494547538</v>
      </c>
      <c r="K2961" s="1095">
        <f t="shared" si="604"/>
        <v>13994</v>
      </c>
      <c r="L2961" s="1095">
        <f t="shared" si="601"/>
        <v>10861</v>
      </c>
      <c r="M2961" s="1187">
        <f t="shared" si="597"/>
        <v>77.611833642989865</v>
      </c>
    </row>
    <row r="2962" spans="1:13" ht="15">
      <c r="A2962" s="1296"/>
      <c r="C2962" s="997" t="s">
        <v>3206</v>
      </c>
      <c r="D2962" s="998" t="s">
        <v>4873</v>
      </c>
      <c r="E2962" s="1131">
        <v>3186</v>
      </c>
      <c r="F2962" s="1131">
        <v>2813</v>
      </c>
      <c r="G2962" s="1182">
        <f t="shared" si="602"/>
        <v>88.29252981795355</v>
      </c>
      <c r="H2962" s="1132">
        <v>2106</v>
      </c>
      <c r="I2962" s="1132">
        <v>1523</v>
      </c>
      <c r="J2962" s="1182">
        <f t="shared" si="596"/>
        <v>72.317188983855658</v>
      </c>
      <c r="K2962" s="1095">
        <f t="shared" si="604"/>
        <v>5292</v>
      </c>
      <c r="L2962" s="1095">
        <f t="shared" si="601"/>
        <v>4336</v>
      </c>
      <c r="M2962" s="1187">
        <f t="shared" si="597"/>
        <v>81.934996220710516</v>
      </c>
    </row>
    <row r="2963" spans="1:13" ht="15">
      <c r="A2963" s="1296"/>
      <c r="C2963" s="997" t="s">
        <v>3207</v>
      </c>
      <c r="D2963" s="998" t="s">
        <v>4874</v>
      </c>
      <c r="E2963" s="1131">
        <v>1728</v>
      </c>
      <c r="F2963" s="1131">
        <v>1750</v>
      </c>
      <c r="G2963" s="1182">
        <f t="shared" si="602"/>
        <v>101.27314814814814</v>
      </c>
      <c r="H2963" s="1132">
        <v>816</v>
      </c>
      <c r="I2963" s="1132">
        <v>772</v>
      </c>
      <c r="J2963" s="1182">
        <f t="shared" si="596"/>
        <v>94.607843137254903</v>
      </c>
      <c r="K2963" s="1095">
        <f t="shared" si="604"/>
        <v>2544</v>
      </c>
      <c r="L2963" s="1095">
        <f t="shared" si="601"/>
        <v>2522</v>
      </c>
      <c r="M2963" s="1187">
        <f t="shared" si="597"/>
        <v>99.135220125786162</v>
      </c>
    </row>
    <row r="2964" spans="1:13" ht="15">
      <c r="A2964" s="1296"/>
      <c r="C2964" s="997" t="s">
        <v>3208</v>
      </c>
      <c r="D2964" s="998" t="s">
        <v>4875</v>
      </c>
      <c r="E2964" s="1131">
        <v>1677</v>
      </c>
      <c r="F2964" s="1131">
        <v>1674</v>
      </c>
      <c r="G2964" s="1182">
        <f t="shared" si="602"/>
        <v>99.821109123434709</v>
      </c>
      <c r="H2964" s="1132">
        <v>786</v>
      </c>
      <c r="I2964" s="1132">
        <v>734</v>
      </c>
      <c r="J2964" s="1182">
        <f t="shared" si="596"/>
        <v>93.38422391857506</v>
      </c>
      <c r="K2964" s="1095">
        <f t="shared" si="604"/>
        <v>2463</v>
      </c>
      <c r="L2964" s="1095">
        <f t="shared" si="601"/>
        <v>2408</v>
      </c>
      <c r="M2964" s="1187">
        <f t="shared" si="597"/>
        <v>97.766950872919196</v>
      </c>
    </row>
    <row r="2965" spans="1:13" ht="15">
      <c r="A2965" s="1296"/>
      <c r="C2965" s="997" t="s">
        <v>3209</v>
      </c>
      <c r="D2965" s="998" t="s">
        <v>4876</v>
      </c>
      <c r="E2965" s="1131">
        <v>2968</v>
      </c>
      <c r="F2965" s="1131">
        <v>2867</v>
      </c>
      <c r="G2965" s="1182">
        <f t="shared" si="602"/>
        <v>96.597035040431265</v>
      </c>
      <c r="H2965" s="1132">
        <v>2024</v>
      </c>
      <c r="I2965" s="1132">
        <v>1716</v>
      </c>
      <c r="J2965" s="1182">
        <f t="shared" si="596"/>
        <v>84.782608695652172</v>
      </c>
      <c r="K2965" s="1095">
        <f t="shared" si="604"/>
        <v>4992</v>
      </c>
      <c r="L2965" s="1095">
        <f t="shared" si="601"/>
        <v>4583</v>
      </c>
      <c r="M2965" s="1187">
        <f t="shared" si="597"/>
        <v>91.806891025641022</v>
      </c>
    </row>
    <row r="2966" spans="1:13" ht="15">
      <c r="A2966" s="1296"/>
      <c r="C2966" s="997" t="s">
        <v>3210</v>
      </c>
      <c r="D2966" s="998" t="s">
        <v>4877</v>
      </c>
      <c r="E2966" s="1131">
        <v>14014</v>
      </c>
      <c r="F2966" s="1131">
        <v>11669</v>
      </c>
      <c r="G2966" s="1182">
        <f t="shared" si="602"/>
        <v>83.266733266733269</v>
      </c>
      <c r="H2966" s="1132">
        <v>8788</v>
      </c>
      <c r="I2966" s="1132">
        <v>6985</v>
      </c>
      <c r="J2966" s="1182">
        <f t="shared" si="596"/>
        <v>79.483386436049159</v>
      </c>
      <c r="K2966" s="1095">
        <f t="shared" si="604"/>
        <v>22802</v>
      </c>
      <c r="L2966" s="1095">
        <f t="shared" si="601"/>
        <v>18654</v>
      </c>
      <c r="M2966" s="1187">
        <f t="shared" si="597"/>
        <v>81.808613279536885</v>
      </c>
    </row>
    <row r="2967" spans="1:13" ht="15">
      <c r="A2967" s="1296"/>
      <c r="C2967" s="997" t="s">
        <v>3211</v>
      </c>
      <c r="D2967" s="998" t="s">
        <v>4878</v>
      </c>
      <c r="E2967" s="1131">
        <v>3115</v>
      </c>
      <c r="F2967" s="1131">
        <v>2340</v>
      </c>
      <c r="G2967" s="1182">
        <f t="shared" si="602"/>
        <v>75.120385232744781</v>
      </c>
      <c r="H2967" s="1132">
        <v>3511</v>
      </c>
      <c r="I2967" s="1132">
        <v>2613</v>
      </c>
      <c r="J2967" s="1182">
        <f t="shared" si="596"/>
        <v>74.423241241811454</v>
      </c>
      <c r="K2967" s="1095">
        <f t="shared" si="604"/>
        <v>6626</v>
      </c>
      <c r="L2967" s="1095">
        <f t="shared" si="601"/>
        <v>4953</v>
      </c>
      <c r="M2967" s="1187">
        <f t="shared" si="597"/>
        <v>74.75098098400241</v>
      </c>
    </row>
    <row r="2968" spans="1:13" ht="15">
      <c r="A2968" s="1296"/>
      <c r="C2968" s="997" t="s">
        <v>3212</v>
      </c>
      <c r="D2968" s="998" t="s">
        <v>4879</v>
      </c>
      <c r="E2968" s="1131"/>
      <c r="F2968" s="1131"/>
      <c r="G2968" s="1182" t="e">
        <f t="shared" si="602"/>
        <v>#DIV/0!</v>
      </c>
      <c r="H2968" s="1132"/>
      <c r="I2968" s="1132"/>
      <c r="J2968" s="1182" t="e">
        <f t="shared" si="596"/>
        <v>#DIV/0!</v>
      </c>
      <c r="K2968" s="1095">
        <f t="shared" si="604"/>
        <v>0</v>
      </c>
      <c r="L2968" s="1095">
        <f t="shared" si="601"/>
        <v>0</v>
      </c>
      <c r="M2968" s="1187" t="e">
        <f t="shared" si="597"/>
        <v>#DIV/0!</v>
      </c>
    </row>
    <row r="2969" spans="1:13" ht="15">
      <c r="A2969" s="1296"/>
      <c r="C2969" s="997" t="s">
        <v>3213</v>
      </c>
      <c r="D2969" s="998" t="s">
        <v>4880</v>
      </c>
      <c r="E2969" s="1131">
        <v>15702</v>
      </c>
      <c r="F2969" s="1131">
        <v>12934</v>
      </c>
      <c r="G2969" s="1182">
        <f t="shared" si="602"/>
        <v>82.371672398420586</v>
      </c>
      <c r="H2969" s="1132">
        <v>8963</v>
      </c>
      <c r="I2969" s="1132">
        <v>7151</v>
      </c>
      <c r="J2969" s="1182">
        <f t="shared" si="596"/>
        <v>79.783554613410686</v>
      </c>
      <c r="K2969" s="1095">
        <f t="shared" si="604"/>
        <v>24665</v>
      </c>
      <c r="L2969" s="1095">
        <f t="shared" si="601"/>
        <v>20085</v>
      </c>
      <c r="M2969" s="1187">
        <f t="shared" si="597"/>
        <v>81.431177782282589</v>
      </c>
    </row>
    <row r="2970" spans="1:13" ht="15">
      <c r="A2970" s="1296"/>
      <c r="C2970" s="997" t="s">
        <v>3214</v>
      </c>
      <c r="D2970" s="998" t="s">
        <v>4881</v>
      </c>
      <c r="E2970" s="1131">
        <v>6484</v>
      </c>
      <c r="F2970" s="1131">
        <v>5654</v>
      </c>
      <c r="G2970" s="1182">
        <f t="shared" si="602"/>
        <v>87.19925971622456</v>
      </c>
      <c r="H2970" s="1132">
        <v>4218</v>
      </c>
      <c r="I2970" s="1132">
        <v>3047</v>
      </c>
      <c r="J2970" s="1182">
        <f t="shared" si="596"/>
        <v>72.2380275011854</v>
      </c>
      <c r="K2970" s="1095">
        <f t="shared" si="604"/>
        <v>10702</v>
      </c>
      <c r="L2970" s="1095">
        <f t="shared" si="601"/>
        <v>8701</v>
      </c>
      <c r="M2970" s="1187">
        <f t="shared" si="597"/>
        <v>81.302560269108582</v>
      </c>
    </row>
    <row r="2971" spans="1:13" ht="15">
      <c r="A2971" s="1296"/>
      <c r="C2971" s="997" t="s">
        <v>3215</v>
      </c>
      <c r="D2971" s="998" t="s">
        <v>4882</v>
      </c>
      <c r="E2971" s="1131">
        <v>1274</v>
      </c>
      <c r="F2971" s="1131">
        <v>1236</v>
      </c>
      <c r="G2971" s="1182">
        <f t="shared" si="602"/>
        <v>97.017268445839875</v>
      </c>
      <c r="H2971" s="1132">
        <v>1123</v>
      </c>
      <c r="I2971" s="1132">
        <v>981</v>
      </c>
      <c r="J2971" s="1182">
        <f t="shared" si="596"/>
        <v>87.355298308103286</v>
      </c>
      <c r="K2971" s="1095">
        <f t="shared" si="604"/>
        <v>2397</v>
      </c>
      <c r="L2971" s="1095">
        <f t="shared" ref="L2971:L3002" si="605">F2971+I2971</f>
        <v>2217</v>
      </c>
      <c r="M2971" s="1187">
        <f t="shared" si="597"/>
        <v>92.490613266583239</v>
      </c>
    </row>
    <row r="2972" spans="1:13" ht="15">
      <c r="A2972" s="1296"/>
      <c r="C2972" s="997" t="s">
        <v>3216</v>
      </c>
      <c r="D2972" s="998" t="s">
        <v>4883</v>
      </c>
      <c r="E2972" s="1131">
        <v>4114</v>
      </c>
      <c r="F2972" s="1131">
        <v>3012</v>
      </c>
      <c r="G2972" s="1182">
        <f t="shared" si="602"/>
        <v>73.213417598444337</v>
      </c>
      <c r="H2972" s="1132">
        <v>3438</v>
      </c>
      <c r="I2972" s="1132">
        <v>2475</v>
      </c>
      <c r="J2972" s="1182">
        <f t="shared" si="596"/>
        <v>71.989528795811523</v>
      </c>
      <c r="K2972" s="1095">
        <f t="shared" si="604"/>
        <v>7552</v>
      </c>
      <c r="L2972" s="1095">
        <f t="shared" si="605"/>
        <v>5487</v>
      </c>
      <c r="M2972" s="1187">
        <f t="shared" si="597"/>
        <v>72.65625</v>
      </c>
    </row>
    <row r="2973" spans="1:13" ht="15">
      <c r="A2973" s="1296"/>
      <c r="C2973" s="997" t="s">
        <v>3217</v>
      </c>
      <c r="D2973" s="998" t="s">
        <v>4884</v>
      </c>
      <c r="E2973" s="1131">
        <v>13930</v>
      </c>
      <c r="F2973" s="1131">
        <v>11587</v>
      </c>
      <c r="G2973" s="1182">
        <f t="shared" si="602"/>
        <v>83.180186647523328</v>
      </c>
      <c r="H2973" s="1132">
        <v>8725</v>
      </c>
      <c r="I2973" s="1132">
        <v>6897</v>
      </c>
      <c r="J2973" s="1182">
        <f t="shared" si="596"/>
        <v>79.048710601719193</v>
      </c>
      <c r="K2973" s="1095">
        <f t="shared" si="604"/>
        <v>22655</v>
      </c>
      <c r="L2973" s="1095">
        <f t="shared" si="605"/>
        <v>18484</v>
      </c>
      <c r="M2973" s="1187">
        <f t="shared" si="597"/>
        <v>81.589053189141467</v>
      </c>
    </row>
    <row r="2974" spans="1:13" ht="15">
      <c r="A2974" s="1296"/>
      <c r="C2974" s="997" t="s">
        <v>3218</v>
      </c>
      <c r="D2974" s="998" t="s">
        <v>4885</v>
      </c>
      <c r="E2974" s="1131">
        <v>3680</v>
      </c>
      <c r="F2974" s="1131">
        <v>2935</v>
      </c>
      <c r="G2974" s="1182">
        <f t="shared" si="602"/>
        <v>79.755434782608688</v>
      </c>
      <c r="H2974" s="1132">
        <v>4439</v>
      </c>
      <c r="I2974" s="1132">
        <v>3185</v>
      </c>
      <c r="J2974" s="1182">
        <f t="shared" si="596"/>
        <v>71.750394232935349</v>
      </c>
      <c r="K2974" s="1095">
        <f t="shared" si="604"/>
        <v>8119</v>
      </c>
      <c r="L2974" s="1095">
        <f t="shared" si="605"/>
        <v>6120</v>
      </c>
      <c r="M2974" s="1187">
        <f t="shared" si="597"/>
        <v>75.378741224288703</v>
      </c>
    </row>
    <row r="2975" spans="1:13" ht="15">
      <c r="A2975" s="1296"/>
      <c r="C2975" s="997" t="s">
        <v>3219</v>
      </c>
      <c r="D2975" s="998" t="s">
        <v>4886</v>
      </c>
      <c r="E2975" s="1131">
        <v>720</v>
      </c>
      <c r="F2975" s="1131">
        <v>585</v>
      </c>
      <c r="G2975" s="1182">
        <f t="shared" si="602"/>
        <v>81.25</v>
      </c>
      <c r="H2975" s="1132">
        <v>173</v>
      </c>
      <c r="I2975" s="1132">
        <v>132</v>
      </c>
      <c r="J2975" s="1182">
        <f t="shared" si="596"/>
        <v>76.300578034682076</v>
      </c>
      <c r="K2975" s="1095">
        <f t="shared" si="604"/>
        <v>893</v>
      </c>
      <c r="L2975" s="1095">
        <f t="shared" si="605"/>
        <v>717</v>
      </c>
      <c r="M2975" s="1187">
        <f t="shared" si="597"/>
        <v>80.291153415453536</v>
      </c>
    </row>
    <row r="2976" spans="1:13" ht="15">
      <c r="A2976" s="1296"/>
      <c r="C2976" s="997" t="s">
        <v>3220</v>
      </c>
      <c r="D2976" s="998" t="s">
        <v>4887</v>
      </c>
      <c r="E2976" s="1131">
        <v>1340</v>
      </c>
      <c r="F2976" s="1131">
        <v>1059</v>
      </c>
      <c r="G2976" s="1182">
        <f t="shared" si="602"/>
        <v>79.029850746268664</v>
      </c>
      <c r="H2976" s="1132">
        <v>618</v>
      </c>
      <c r="I2976" s="1132">
        <v>452</v>
      </c>
      <c r="J2976" s="1182">
        <f t="shared" si="596"/>
        <v>73.139158576051784</v>
      </c>
      <c r="K2976" s="1095">
        <f t="shared" si="604"/>
        <v>1958</v>
      </c>
      <c r="L2976" s="1095">
        <f t="shared" si="605"/>
        <v>1511</v>
      </c>
      <c r="M2976" s="1187">
        <f t="shared" si="597"/>
        <v>77.170582226761994</v>
      </c>
    </row>
    <row r="2977" spans="1:13" ht="15">
      <c r="A2977" s="1296"/>
      <c r="C2977" s="997" t="s">
        <v>3221</v>
      </c>
      <c r="D2977" s="998" t="s">
        <v>4888</v>
      </c>
      <c r="E2977" s="1131">
        <v>3147</v>
      </c>
      <c r="F2977" s="1131">
        <v>2776</v>
      </c>
      <c r="G2977" s="1182">
        <f t="shared" si="602"/>
        <v>88.21099459802987</v>
      </c>
      <c r="H2977" s="1132">
        <v>2068</v>
      </c>
      <c r="I2977" s="1132">
        <v>1497</v>
      </c>
      <c r="J2977" s="1182">
        <f t="shared" si="596"/>
        <v>72.388781431334621</v>
      </c>
      <c r="K2977" s="1095">
        <f t="shared" si="604"/>
        <v>5215</v>
      </c>
      <c r="L2977" s="1095">
        <f t="shared" si="605"/>
        <v>4273</v>
      </c>
      <c r="M2977" s="1187">
        <f t="shared" si="597"/>
        <v>81.936720997123686</v>
      </c>
    </row>
    <row r="2978" spans="1:13" ht="15">
      <c r="A2978" s="1296"/>
      <c r="C2978" s="997" t="s">
        <v>3222</v>
      </c>
      <c r="D2978" s="998" t="s">
        <v>4889</v>
      </c>
      <c r="E2978" s="1131">
        <v>1352</v>
      </c>
      <c r="F2978" s="1131">
        <v>1104</v>
      </c>
      <c r="G2978" s="1182">
        <f t="shared" si="602"/>
        <v>81.65680473372781</v>
      </c>
      <c r="H2978" s="1132">
        <v>641</v>
      </c>
      <c r="I2978" s="1132">
        <v>474</v>
      </c>
      <c r="J2978" s="1182">
        <f t="shared" si="596"/>
        <v>73.946957878315132</v>
      </c>
      <c r="K2978" s="1095">
        <f t="shared" si="604"/>
        <v>1993</v>
      </c>
      <c r="L2978" s="1095">
        <f t="shared" si="605"/>
        <v>1578</v>
      </c>
      <c r="M2978" s="1187">
        <f t="shared" si="597"/>
        <v>79.177119919719019</v>
      </c>
    </row>
    <row r="2979" spans="1:13" ht="15">
      <c r="A2979" s="1296"/>
      <c r="C2979" s="997" t="s">
        <v>3223</v>
      </c>
      <c r="D2979" s="998" t="s">
        <v>4890</v>
      </c>
      <c r="E2979" s="1131">
        <v>16167</v>
      </c>
      <c r="F2979" s="1131">
        <v>13273</v>
      </c>
      <c r="G2979" s="1182">
        <f t="shared" si="602"/>
        <v>82.099338157976121</v>
      </c>
      <c r="H2979" s="1132">
        <v>8991</v>
      </c>
      <c r="I2979" s="1132">
        <v>7168</v>
      </c>
      <c r="J2979" s="1182">
        <f t="shared" si="596"/>
        <v>79.7241686130575</v>
      </c>
      <c r="K2979" s="1095">
        <f t="shared" si="604"/>
        <v>25158</v>
      </c>
      <c r="L2979" s="1095">
        <f t="shared" si="605"/>
        <v>20441</v>
      </c>
      <c r="M2979" s="1187">
        <f t="shared" si="597"/>
        <v>81.250496859845782</v>
      </c>
    </row>
    <row r="2980" spans="1:13" ht="15">
      <c r="A2980" s="1296"/>
      <c r="C2980" s="997" t="s">
        <v>3224</v>
      </c>
      <c r="D2980" s="998" t="s">
        <v>4891</v>
      </c>
      <c r="E2980" s="1131">
        <v>1572</v>
      </c>
      <c r="F2980" s="1131">
        <v>1166</v>
      </c>
      <c r="G2980" s="1182">
        <f t="shared" si="602"/>
        <v>74.17302798982189</v>
      </c>
      <c r="H2980" s="1132">
        <v>968</v>
      </c>
      <c r="I2980" s="1132">
        <v>860</v>
      </c>
      <c r="J2980" s="1182">
        <f t="shared" si="596"/>
        <v>88.84297520661157</v>
      </c>
      <c r="K2980" s="1095">
        <f t="shared" si="604"/>
        <v>2540</v>
      </c>
      <c r="L2980" s="1095">
        <f t="shared" si="605"/>
        <v>2026</v>
      </c>
      <c r="M2980" s="1187">
        <f t="shared" si="597"/>
        <v>79.763779527559052</v>
      </c>
    </row>
    <row r="2981" spans="1:13" ht="15">
      <c r="A2981" s="1296"/>
      <c r="C2981" s="997" t="s">
        <v>3225</v>
      </c>
      <c r="D2981" s="998" t="s">
        <v>4892</v>
      </c>
      <c r="E2981" s="1131">
        <v>139</v>
      </c>
      <c r="F2981" s="1131">
        <v>169</v>
      </c>
      <c r="G2981" s="1182">
        <f t="shared" si="602"/>
        <v>121.58273381294964</v>
      </c>
      <c r="H2981" s="1132">
        <v>43</v>
      </c>
      <c r="I2981" s="1132">
        <v>38</v>
      </c>
      <c r="J2981" s="1182">
        <f t="shared" si="596"/>
        <v>88.372093023255815</v>
      </c>
      <c r="K2981" s="1095">
        <f t="shared" si="604"/>
        <v>182</v>
      </c>
      <c r="L2981" s="1095">
        <f t="shared" si="605"/>
        <v>207</v>
      </c>
      <c r="M2981" s="1187">
        <f t="shared" si="597"/>
        <v>113.73626373626374</v>
      </c>
    </row>
    <row r="2982" spans="1:13" ht="15">
      <c r="A2982" s="1296"/>
      <c r="C2982" s="997" t="s">
        <v>3226</v>
      </c>
      <c r="D2982" s="998" t="s">
        <v>5254</v>
      </c>
      <c r="E2982" s="1131">
        <v>127</v>
      </c>
      <c r="F2982" s="1131">
        <v>138</v>
      </c>
      <c r="G2982" s="1182">
        <f t="shared" si="602"/>
        <v>108.66141732283465</v>
      </c>
      <c r="H2982" s="1132">
        <v>41</v>
      </c>
      <c r="I2982" s="1132">
        <v>33</v>
      </c>
      <c r="J2982" s="1182">
        <f t="shared" si="596"/>
        <v>80.487804878048792</v>
      </c>
      <c r="K2982" s="1095">
        <f t="shared" si="604"/>
        <v>168</v>
      </c>
      <c r="L2982" s="1095">
        <f t="shared" si="605"/>
        <v>171</v>
      </c>
      <c r="M2982" s="1187">
        <f t="shared" si="597"/>
        <v>101.78571428571428</v>
      </c>
    </row>
    <row r="2983" spans="1:13" ht="15">
      <c r="A2983" s="1296"/>
      <c r="C2983" s="997" t="s">
        <v>3227</v>
      </c>
      <c r="D2983" s="998" t="s">
        <v>4893</v>
      </c>
      <c r="E2983" s="1131"/>
      <c r="F2983" s="1131"/>
      <c r="G2983" s="1182" t="e">
        <f t="shared" si="602"/>
        <v>#DIV/0!</v>
      </c>
      <c r="H2983" s="1132"/>
      <c r="I2983" s="1132"/>
      <c r="J2983" s="1182" t="e">
        <f t="shared" si="596"/>
        <v>#DIV/0!</v>
      </c>
      <c r="K2983" s="1095">
        <f t="shared" si="604"/>
        <v>0</v>
      </c>
      <c r="L2983" s="1095">
        <f t="shared" si="605"/>
        <v>0</v>
      </c>
      <c r="M2983" s="1187" t="e">
        <f t="shared" si="597"/>
        <v>#DIV/0!</v>
      </c>
    </row>
    <row r="2984" spans="1:13" ht="15">
      <c r="A2984" s="1296"/>
      <c r="C2984" s="997" t="s">
        <v>3228</v>
      </c>
      <c r="D2984" s="998" t="s">
        <v>5255</v>
      </c>
      <c r="E2984" s="1131">
        <v>53</v>
      </c>
      <c r="F2984" s="1131">
        <v>45</v>
      </c>
      <c r="G2984" s="1182">
        <f t="shared" si="602"/>
        <v>84.905660377358487</v>
      </c>
      <c r="H2984" s="1132">
        <v>37</v>
      </c>
      <c r="I2984" s="1132">
        <v>36</v>
      </c>
      <c r="J2984" s="1182">
        <f t="shared" si="596"/>
        <v>97.297297297297305</v>
      </c>
      <c r="K2984" s="1095">
        <f t="shared" si="604"/>
        <v>90</v>
      </c>
      <c r="L2984" s="1095">
        <f t="shared" si="605"/>
        <v>81</v>
      </c>
      <c r="M2984" s="1187">
        <f t="shared" si="597"/>
        <v>90</v>
      </c>
    </row>
    <row r="2985" spans="1:13" ht="15">
      <c r="A2985" s="1296"/>
      <c r="C2985" s="997" t="s">
        <v>3229</v>
      </c>
      <c r="D2985" s="998" t="s">
        <v>4894</v>
      </c>
      <c r="E2985" s="1131">
        <v>13</v>
      </c>
      <c r="F2985" s="1131"/>
      <c r="G2985" s="1182">
        <f t="shared" si="602"/>
        <v>0</v>
      </c>
      <c r="H2985" s="1132">
        <v>6</v>
      </c>
      <c r="I2985" s="1132">
        <v>3</v>
      </c>
      <c r="J2985" s="1182">
        <f t="shared" si="596"/>
        <v>50</v>
      </c>
      <c r="K2985" s="1095">
        <f t="shared" si="604"/>
        <v>19</v>
      </c>
      <c r="L2985" s="1095">
        <f t="shared" si="605"/>
        <v>3</v>
      </c>
      <c r="M2985" s="1187">
        <f t="shared" si="597"/>
        <v>15.789473684210526</v>
      </c>
    </row>
    <row r="2986" spans="1:13" ht="15">
      <c r="A2986" s="1296"/>
      <c r="C2986" s="997" t="s">
        <v>3230</v>
      </c>
      <c r="D2986" s="998" t="s">
        <v>5256</v>
      </c>
      <c r="E2986" s="1131">
        <v>6</v>
      </c>
      <c r="F2986" s="1131">
        <v>4</v>
      </c>
      <c r="G2986" s="1182">
        <f t="shared" si="602"/>
        <v>66.666666666666657</v>
      </c>
      <c r="H2986" s="1132">
        <v>6</v>
      </c>
      <c r="I2986" s="1132">
        <v>4</v>
      </c>
      <c r="J2986" s="1182">
        <f t="shared" si="596"/>
        <v>66.666666666666657</v>
      </c>
      <c r="K2986" s="1095">
        <f t="shared" si="604"/>
        <v>12</v>
      </c>
      <c r="L2986" s="1095">
        <f t="shared" si="605"/>
        <v>8</v>
      </c>
      <c r="M2986" s="1187">
        <f t="shared" si="597"/>
        <v>66.666666666666657</v>
      </c>
    </row>
    <row r="2987" spans="1:13" ht="15">
      <c r="A2987" s="1296"/>
      <c r="C2987" s="997" t="s">
        <v>3231</v>
      </c>
      <c r="D2987" s="998" t="s">
        <v>4895</v>
      </c>
      <c r="E2987" s="1131">
        <v>2</v>
      </c>
      <c r="F2987" s="1131"/>
      <c r="G2987" s="1182">
        <f t="shared" si="602"/>
        <v>0</v>
      </c>
      <c r="H2987" s="1132">
        <v>6</v>
      </c>
      <c r="I2987" s="1132">
        <v>3</v>
      </c>
      <c r="J2987" s="1182">
        <f t="shared" si="596"/>
        <v>50</v>
      </c>
      <c r="K2987" s="1095">
        <f t="shared" si="604"/>
        <v>8</v>
      </c>
      <c r="L2987" s="1095">
        <f t="shared" si="605"/>
        <v>3</v>
      </c>
      <c r="M2987" s="1187">
        <f t="shared" si="597"/>
        <v>37.5</v>
      </c>
    </row>
    <row r="2988" spans="1:13" ht="15">
      <c r="A2988" s="1296"/>
      <c r="C2988" s="997" t="s">
        <v>3232</v>
      </c>
      <c r="D2988" s="998" t="s">
        <v>5257</v>
      </c>
      <c r="E2988" s="1131"/>
      <c r="F2988" s="1131">
        <v>5</v>
      </c>
      <c r="G2988" s="1182" t="e">
        <f t="shared" si="602"/>
        <v>#DIV/0!</v>
      </c>
      <c r="H2988" s="1132">
        <v>23</v>
      </c>
      <c r="I2988" s="1132">
        <v>15</v>
      </c>
      <c r="J2988" s="1182">
        <f t="shared" si="596"/>
        <v>65.217391304347828</v>
      </c>
      <c r="K2988" s="1095">
        <f t="shared" si="604"/>
        <v>23</v>
      </c>
      <c r="L2988" s="1095">
        <f t="shared" si="605"/>
        <v>20</v>
      </c>
      <c r="M2988" s="1187">
        <f t="shared" si="597"/>
        <v>86.956521739130437</v>
      </c>
    </row>
    <row r="2989" spans="1:13" ht="15">
      <c r="A2989" s="1296"/>
      <c r="C2989" s="997" t="s">
        <v>3233</v>
      </c>
      <c r="D2989" s="998" t="s">
        <v>4896</v>
      </c>
      <c r="E2989" s="1131"/>
      <c r="F2989" s="1131">
        <v>4</v>
      </c>
      <c r="G2989" s="1182" t="e">
        <f t="shared" si="602"/>
        <v>#DIV/0!</v>
      </c>
      <c r="H2989" s="1132">
        <v>24</v>
      </c>
      <c r="I2989" s="1132">
        <v>15</v>
      </c>
      <c r="J2989" s="1182">
        <f t="shared" si="596"/>
        <v>62.5</v>
      </c>
      <c r="K2989" s="1095">
        <f t="shared" si="604"/>
        <v>24</v>
      </c>
      <c r="L2989" s="1095">
        <f t="shared" si="605"/>
        <v>19</v>
      </c>
      <c r="M2989" s="1187">
        <f t="shared" si="597"/>
        <v>79.166666666666657</v>
      </c>
    </row>
    <row r="2990" spans="1:13" ht="15">
      <c r="A2990" s="1296"/>
      <c r="C2990" s="997" t="s">
        <v>3234</v>
      </c>
      <c r="D2990" s="998" t="s">
        <v>4897</v>
      </c>
      <c r="E2990" s="1131">
        <v>545</v>
      </c>
      <c r="F2990" s="1131">
        <v>402</v>
      </c>
      <c r="G2990" s="1182">
        <f t="shared" si="602"/>
        <v>73.761467889908261</v>
      </c>
      <c r="H2990" s="1132">
        <v>121</v>
      </c>
      <c r="I2990" s="1132">
        <v>104</v>
      </c>
      <c r="J2990" s="1182">
        <f t="shared" ref="J2990:J3053" si="606">SUM(I2990/H2990*100)</f>
        <v>85.950413223140501</v>
      </c>
      <c r="K2990" s="1095">
        <f t="shared" ref="K2990:K3021" si="607">E2990+H2990</f>
        <v>666</v>
      </c>
      <c r="L2990" s="1095">
        <f t="shared" si="605"/>
        <v>506</v>
      </c>
      <c r="M2990" s="1187">
        <f t="shared" ref="M2990:M3053" si="608">SUM(L2990/K2990*100)</f>
        <v>75.97597597597597</v>
      </c>
    </row>
    <row r="2991" spans="1:13" ht="15">
      <c r="A2991" s="1296"/>
      <c r="C2991" s="997" t="s">
        <v>3235</v>
      </c>
      <c r="D2991" s="998" t="s">
        <v>4898</v>
      </c>
      <c r="E2991" s="1131"/>
      <c r="F2991" s="1131"/>
      <c r="G2991" s="1182" t="e">
        <f t="shared" si="602"/>
        <v>#DIV/0!</v>
      </c>
      <c r="H2991" s="1132"/>
      <c r="I2991" s="1132"/>
      <c r="J2991" s="1182" t="e">
        <f t="shared" si="606"/>
        <v>#DIV/0!</v>
      </c>
      <c r="K2991" s="1095">
        <f t="shared" si="607"/>
        <v>0</v>
      </c>
      <c r="L2991" s="1095">
        <f t="shared" si="605"/>
        <v>0</v>
      </c>
      <c r="M2991" s="1187" t="e">
        <f t="shared" si="608"/>
        <v>#DIV/0!</v>
      </c>
    </row>
    <row r="2992" spans="1:13" ht="15">
      <c r="A2992" s="1296"/>
      <c r="C2992" s="997" t="s">
        <v>3236</v>
      </c>
      <c r="D2992" s="998" t="s">
        <v>4899</v>
      </c>
      <c r="E2992" s="1131">
        <v>609</v>
      </c>
      <c r="F2992" s="1131">
        <v>339</v>
      </c>
      <c r="G2992" s="1182">
        <f t="shared" si="602"/>
        <v>55.665024630541872</v>
      </c>
      <c r="H2992" s="1132">
        <v>876</v>
      </c>
      <c r="I2992" s="1132">
        <v>278</v>
      </c>
      <c r="J2992" s="1182">
        <f t="shared" si="606"/>
        <v>31.735159817351601</v>
      </c>
      <c r="K2992" s="1095">
        <f t="shared" si="607"/>
        <v>1485</v>
      </c>
      <c r="L2992" s="1095">
        <f t="shared" si="605"/>
        <v>617</v>
      </c>
      <c r="M2992" s="1187">
        <f t="shared" si="608"/>
        <v>41.548821548821543</v>
      </c>
    </row>
    <row r="2993" spans="1:13" ht="15">
      <c r="A2993" s="1296"/>
      <c r="C2993" s="997" t="s">
        <v>3237</v>
      </c>
      <c r="D2993" s="998" t="s">
        <v>4900</v>
      </c>
      <c r="E2993" s="1131"/>
      <c r="F2993" s="1131"/>
      <c r="G2993" s="1182" t="e">
        <f t="shared" si="602"/>
        <v>#DIV/0!</v>
      </c>
      <c r="H2993" s="1132"/>
      <c r="I2993" s="1132"/>
      <c r="J2993" s="1182" t="e">
        <f t="shared" si="606"/>
        <v>#DIV/0!</v>
      </c>
      <c r="K2993" s="1095">
        <f t="shared" si="607"/>
        <v>0</v>
      </c>
      <c r="L2993" s="1095">
        <f t="shared" si="605"/>
        <v>0</v>
      </c>
      <c r="M2993" s="1187" t="e">
        <f t="shared" si="608"/>
        <v>#DIV/0!</v>
      </c>
    </row>
    <row r="2994" spans="1:13" ht="15">
      <c r="A2994" s="1296"/>
      <c r="C2994" s="997" t="s">
        <v>3238</v>
      </c>
      <c r="D2994" s="998" t="s">
        <v>4901</v>
      </c>
      <c r="E2994" s="1131">
        <v>1151</v>
      </c>
      <c r="F2994" s="1131">
        <v>1013</v>
      </c>
      <c r="G2994" s="1182">
        <f t="shared" si="602"/>
        <v>88.010425716768026</v>
      </c>
      <c r="H2994" s="1132">
        <v>8</v>
      </c>
      <c r="I2994" s="1132">
        <v>17</v>
      </c>
      <c r="J2994" s="1182">
        <f t="shared" si="606"/>
        <v>212.5</v>
      </c>
      <c r="K2994" s="1095">
        <f t="shared" si="607"/>
        <v>1159</v>
      </c>
      <c r="L2994" s="1095">
        <f t="shared" si="605"/>
        <v>1030</v>
      </c>
      <c r="M2994" s="1187">
        <f t="shared" si="608"/>
        <v>88.869715271786021</v>
      </c>
    </row>
    <row r="2995" spans="1:13" ht="15">
      <c r="A2995" s="1296"/>
      <c r="C2995" s="997" t="s">
        <v>3239</v>
      </c>
      <c r="D2995" s="998" t="s">
        <v>4902</v>
      </c>
      <c r="E2995" s="1131">
        <v>45</v>
      </c>
      <c r="F2995" s="1131">
        <v>43</v>
      </c>
      <c r="G2995" s="1182">
        <f t="shared" si="602"/>
        <v>95.555555555555557</v>
      </c>
      <c r="H2995" s="1132">
        <v>225</v>
      </c>
      <c r="I2995" s="1132">
        <v>194</v>
      </c>
      <c r="J2995" s="1182">
        <f t="shared" si="606"/>
        <v>86.222222222222229</v>
      </c>
      <c r="K2995" s="1095">
        <f t="shared" si="607"/>
        <v>270</v>
      </c>
      <c r="L2995" s="1095">
        <f t="shared" si="605"/>
        <v>237</v>
      </c>
      <c r="M2995" s="1187">
        <f t="shared" si="608"/>
        <v>87.777777777777771</v>
      </c>
    </row>
    <row r="2996" spans="1:13" ht="15">
      <c r="A2996" s="1296"/>
      <c r="C2996" s="997" t="s">
        <v>3240</v>
      </c>
      <c r="D2996" s="998" t="s">
        <v>5246</v>
      </c>
      <c r="E2996" s="1131">
        <v>72</v>
      </c>
      <c r="F2996" s="1131">
        <v>109</v>
      </c>
      <c r="G2996" s="1182">
        <f t="shared" si="602"/>
        <v>151.38888888888889</v>
      </c>
      <c r="H2996" s="1132"/>
      <c r="I2996" s="1132"/>
      <c r="J2996" s="1182" t="e">
        <f t="shared" si="606"/>
        <v>#DIV/0!</v>
      </c>
      <c r="K2996" s="1095">
        <f t="shared" si="607"/>
        <v>72</v>
      </c>
      <c r="L2996" s="1095">
        <f t="shared" si="605"/>
        <v>109</v>
      </c>
      <c r="M2996" s="1187">
        <f t="shared" si="608"/>
        <v>151.38888888888889</v>
      </c>
    </row>
    <row r="2997" spans="1:13" ht="15">
      <c r="A2997" s="1296"/>
      <c r="C2997" s="997" t="s">
        <v>3241</v>
      </c>
      <c r="D2997" s="998" t="s">
        <v>5247</v>
      </c>
      <c r="E2997" s="1131">
        <v>54</v>
      </c>
      <c r="F2997" s="1131">
        <v>40</v>
      </c>
      <c r="G2997" s="1182">
        <f t="shared" si="602"/>
        <v>74.074074074074076</v>
      </c>
      <c r="H2997" s="1132">
        <v>285</v>
      </c>
      <c r="I2997" s="1132">
        <v>235</v>
      </c>
      <c r="J2997" s="1182">
        <f t="shared" si="606"/>
        <v>82.456140350877192</v>
      </c>
      <c r="K2997" s="1095">
        <f t="shared" si="607"/>
        <v>339</v>
      </c>
      <c r="L2997" s="1095">
        <f t="shared" si="605"/>
        <v>275</v>
      </c>
      <c r="M2997" s="1187">
        <f t="shared" si="608"/>
        <v>81.120943952802364</v>
      </c>
    </row>
    <row r="2998" spans="1:13" ht="15">
      <c r="A2998" s="1296"/>
      <c r="C2998" s="997" t="s">
        <v>3242</v>
      </c>
      <c r="D2998" s="998" t="s">
        <v>5248</v>
      </c>
      <c r="E2998" s="1131">
        <v>201</v>
      </c>
      <c r="F2998" s="1131">
        <v>183</v>
      </c>
      <c r="G2998" s="1182">
        <f t="shared" si="602"/>
        <v>91.044776119402982</v>
      </c>
      <c r="H2998" s="1132">
        <v>21</v>
      </c>
      <c r="I2998" s="1132">
        <v>17</v>
      </c>
      <c r="J2998" s="1182">
        <f t="shared" si="606"/>
        <v>80.952380952380949</v>
      </c>
      <c r="K2998" s="1095">
        <f t="shared" si="607"/>
        <v>222</v>
      </c>
      <c r="L2998" s="1095">
        <f t="shared" si="605"/>
        <v>200</v>
      </c>
      <c r="M2998" s="1187">
        <f t="shared" si="608"/>
        <v>90.090090090090087</v>
      </c>
    </row>
    <row r="2999" spans="1:13" ht="15">
      <c r="A2999" s="1296"/>
      <c r="C2999" s="997" t="s">
        <v>3243</v>
      </c>
      <c r="D2999" s="998" t="s">
        <v>4903</v>
      </c>
      <c r="E2999" s="1131"/>
      <c r="F2999" s="1131"/>
      <c r="G2999" s="1182" t="e">
        <f t="shared" si="602"/>
        <v>#DIV/0!</v>
      </c>
      <c r="H2999" s="1132"/>
      <c r="I2999" s="1132"/>
      <c r="J2999" s="1182" t="e">
        <f t="shared" si="606"/>
        <v>#DIV/0!</v>
      </c>
      <c r="K2999" s="1095">
        <f t="shared" si="607"/>
        <v>0</v>
      </c>
      <c r="L2999" s="1095">
        <f t="shared" si="605"/>
        <v>0</v>
      </c>
      <c r="M2999" s="1187" t="e">
        <f t="shared" si="608"/>
        <v>#DIV/0!</v>
      </c>
    </row>
    <row r="3000" spans="1:13" ht="15">
      <c r="A3000" s="1296"/>
      <c r="C3000" s="997" t="s">
        <v>3244</v>
      </c>
      <c r="D3000" s="998" t="s">
        <v>4904</v>
      </c>
      <c r="E3000" s="1131">
        <v>1</v>
      </c>
      <c r="F3000" s="1131">
        <v>1</v>
      </c>
      <c r="G3000" s="1182">
        <f t="shared" si="602"/>
        <v>100</v>
      </c>
      <c r="H3000" s="1132">
        <v>7</v>
      </c>
      <c r="I3000" s="1132">
        <v>4</v>
      </c>
      <c r="J3000" s="1182">
        <f t="shared" si="606"/>
        <v>57.142857142857139</v>
      </c>
      <c r="K3000" s="1095">
        <f t="shared" si="607"/>
        <v>8</v>
      </c>
      <c r="L3000" s="1095">
        <f t="shared" si="605"/>
        <v>5</v>
      </c>
      <c r="M3000" s="1187">
        <f t="shared" si="608"/>
        <v>62.5</v>
      </c>
    </row>
    <row r="3001" spans="1:13" ht="15">
      <c r="A3001" s="1296"/>
      <c r="C3001" s="997" t="s">
        <v>3245</v>
      </c>
      <c r="D3001" s="998" t="s">
        <v>4905</v>
      </c>
      <c r="E3001" s="1131"/>
      <c r="F3001" s="1131"/>
      <c r="G3001" s="1182" t="e">
        <f t="shared" si="602"/>
        <v>#DIV/0!</v>
      </c>
      <c r="H3001" s="1132">
        <v>8</v>
      </c>
      <c r="I3001" s="1132">
        <v>11</v>
      </c>
      <c r="J3001" s="1182">
        <f t="shared" si="606"/>
        <v>137.5</v>
      </c>
      <c r="K3001" s="1095">
        <f t="shared" si="607"/>
        <v>8</v>
      </c>
      <c r="L3001" s="1095">
        <f t="shared" si="605"/>
        <v>11</v>
      </c>
      <c r="M3001" s="1187">
        <f t="shared" si="608"/>
        <v>137.5</v>
      </c>
    </row>
    <row r="3002" spans="1:13" ht="15">
      <c r="A3002" s="1296"/>
      <c r="C3002" s="997" t="s">
        <v>3246</v>
      </c>
      <c r="D3002" s="998" t="s">
        <v>4906</v>
      </c>
      <c r="E3002" s="1131"/>
      <c r="F3002" s="1131"/>
      <c r="G3002" s="1182" t="e">
        <f t="shared" si="602"/>
        <v>#DIV/0!</v>
      </c>
      <c r="H3002" s="1132">
        <v>9</v>
      </c>
      <c r="I3002" s="1132">
        <v>5</v>
      </c>
      <c r="J3002" s="1182">
        <f t="shared" si="606"/>
        <v>55.555555555555557</v>
      </c>
      <c r="K3002" s="1095">
        <f t="shared" si="607"/>
        <v>9</v>
      </c>
      <c r="L3002" s="1095">
        <f t="shared" si="605"/>
        <v>5</v>
      </c>
      <c r="M3002" s="1187">
        <f t="shared" si="608"/>
        <v>55.555555555555557</v>
      </c>
    </row>
    <row r="3003" spans="1:13" ht="15">
      <c r="A3003" s="1296"/>
      <c r="C3003" s="997" t="s">
        <v>3247</v>
      </c>
      <c r="D3003" s="998" t="s">
        <v>4907</v>
      </c>
      <c r="E3003" s="1131"/>
      <c r="F3003" s="1131">
        <v>1</v>
      </c>
      <c r="G3003" s="1182" t="e">
        <f t="shared" si="602"/>
        <v>#DIV/0!</v>
      </c>
      <c r="H3003" s="1132"/>
      <c r="I3003" s="1132"/>
      <c r="J3003" s="1182" t="e">
        <f t="shared" si="606"/>
        <v>#DIV/0!</v>
      </c>
      <c r="K3003" s="1095">
        <f t="shared" si="607"/>
        <v>0</v>
      </c>
      <c r="L3003" s="1095">
        <f t="shared" ref="L3003:L3034" si="609">F3003+I3003</f>
        <v>1</v>
      </c>
      <c r="M3003" s="1187" t="e">
        <f t="shared" si="608"/>
        <v>#DIV/0!</v>
      </c>
    </row>
    <row r="3004" spans="1:13" ht="15">
      <c r="A3004" s="1296"/>
      <c r="C3004" s="997" t="s">
        <v>3248</v>
      </c>
      <c r="D3004" s="998" t="s">
        <v>4908</v>
      </c>
      <c r="E3004" s="1131"/>
      <c r="F3004" s="1131"/>
      <c r="G3004" s="1182" t="e">
        <f t="shared" si="602"/>
        <v>#DIV/0!</v>
      </c>
      <c r="H3004" s="1132"/>
      <c r="I3004" s="1132"/>
      <c r="J3004" s="1182" t="e">
        <f t="shared" si="606"/>
        <v>#DIV/0!</v>
      </c>
      <c r="K3004" s="1095">
        <f t="shared" si="607"/>
        <v>0</v>
      </c>
      <c r="L3004" s="1095">
        <f t="shared" si="609"/>
        <v>0</v>
      </c>
      <c r="M3004" s="1187" t="e">
        <f t="shared" si="608"/>
        <v>#DIV/0!</v>
      </c>
    </row>
    <row r="3005" spans="1:13" ht="15">
      <c r="A3005" s="1296"/>
      <c r="C3005" s="997" t="s">
        <v>3249</v>
      </c>
      <c r="D3005" s="998" t="s">
        <v>4909</v>
      </c>
      <c r="E3005" s="1131"/>
      <c r="F3005" s="1131"/>
      <c r="G3005" s="1182" t="e">
        <f t="shared" ref="G3005:G3068" si="610">SUM(F3005/E3005*100)</f>
        <v>#DIV/0!</v>
      </c>
      <c r="H3005" s="1132"/>
      <c r="I3005" s="1132"/>
      <c r="J3005" s="1182" t="e">
        <f t="shared" si="606"/>
        <v>#DIV/0!</v>
      </c>
      <c r="K3005" s="1095">
        <f t="shared" si="607"/>
        <v>0</v>
      </c>
      <c r="L3005" s="1095">
        <f t="shared" si="609"/>
        <v>0</v>
      </c>
      <c r="M3005" s="1187" t="e">
        <f t="shared" si="608"/>
        <v>#DIV/0!</v>
      </c>
    </row>
    <row r="3006" spans="1:13" ht="15">
      <c r="A3006" s="1296"/>
      <c r="C3006" s="997" t="s">
        <v>3250</v>
      </c>
      <c r="D3006" s="998" t="s">
        <v>4910</v>
      </c>
      <c r="E3006" s="1131">
        <v>34</v>
      </c>
      <c r="F3006" s="1131"/>
      <c r="G3006" s="1182">
        <f t="shared" si="610"/>
        <v>0</v>
      </c>
      <c r="H3006" s="1132">
        <v>20</v>
      </c>
      <c r="I3006" s="1132"/>
      <c r="J3006" s="1182">
        <f t="shared" si="606"/>
        <v>0</v>
      </c>
      <c r="K3006" s="1095">
        <f t="shared" si="607"/>
        <v>54</v>
      </c>
      <c r="L3006" s="1095">
        <f t="shared" si="609"/>
        <v>0</v>
      </c>
      <c r="M3006" s="1187">
        <f t="shared" si="608"/>
        <v>0</v>
      </c>
    </row>
    <row r="3007" spans="1:13" ht="15">
      <c r="A3007" s="1296"/>
      <c r="C3007" s="997" t="s">
        <v>3251</v>
      </c>
      <c r="D3007" s="998" t="s">
        <v>5244</v>
      </c>
      <c r="E3007" s="1131">
        <v>495</v>
      </c>
      <c r="F3007" s="1131">
        <v>3</v>
      </c>
      <c r="G3007" s="1182">
        <f t="shared" si="610"/>
        <v>0.60606060606060608</v>
      </c>
      <c r="H3007" s="1132">
        <v>13</v>
      </c>
      <c r="I3007" s="1132"/>
      <c r="J3007" s="1182">
        <f t="shared" si="606"/>
        <v>0</v>
      </c>
      <c r="K3007" s="1095">
        <f t="shared" si="607"/>
        <v>508</v>
      </c>
      <c r="L3007" s="1095">
        <f t="shared" si="609"/>
        <v>3</v>
      </c>
      <c r="M3007" s="1187">
        <f t="shared" si="608"/>
        <v>0.59055118110236215</v>
      </c>
    </row>
    <row r="3008" spans="1:13" ht="15">
      <c r="A3008" s="1296"/>
      <c r="C3008" s="997" t="s">
        <v>3252</v>
      </c>
      <c r="D3008" s="998" t="s">
        <v>4911</v>
      </c>
      <c r="E3008" s="1131">
        <v>1531</v>
      </c>
      <c r="F3008" s="1131">
        <v>1652</v>
      </c>
      <c r="G3008" s="1182">
        <f t="shared" si="610"/>
        <v>107.90333115610713</v>
      </c>
      <c r="H3008" s="1132">
        <v>626</v>
      </c>
      <c r="I3008" s="1132">
        <v>804</v>
      </c>
      <c r="J3008" s="1182">
        <f t="shared" si="606"/>
        <v>128.43450479233226</v>
      </c>
      <c r="K3008" s="1095">
        <f t="shared" si="607"/>
        <v>2157</v>
      </c>
      <c r="L3008" s="1095">
        <f t="shared" si="609"/>
        <v>2456</v>
      </c>
      <c r="M3008" s="1187">
        <f t="shared" si="608"/>
        <v>113.8618451553083</v>
      </c>
    </row>
    <row r="3009" spans="1:13" ht="15">
      <c r="A3009" s="1296"/>
      <c r="C3009" s="997" t="s">
        <v>3253</v>
      </c>
      <c r="D3009" s="998" t="s">
        <v>4912</v>
      </c>
      <c r="E3009" s="1131"/>
      <c r="F3009" s="1131"/>
      <c r="G3009" s="1182" t="e">
        <f t="shared" si="610"/>
        <v>#DIV/0!</v>
      </c>
      <c r="H3009" s="1132">
        <v>6</v>
      </c>
      <c r="I3009" s="1132">
        <v>3</v>
      </c>
      <c r="J3009" s="1182">
        <f t="shared" si="606"/>
        <v>50</v>
      </c>
      <c r="K3009" s="1095">
        <f t="shared" si="607"/>
        <v>6</v>
      </c>
      <c r="L3009" s="1095">
        <f t="shared" si="609"/>
        <v>3</v>
      </c>
      <c r="M3009" s="1187">
        <f t="shared" si="608"/>
        <v>50</v>
      </c>
    </row>
    <row r="3010" spans="1:13" ht="15">
      <c r="A3010" s="1296"/>
      <c r="C3010" s="997" t="s">
        <v>3254</v>
      </c>
      <c r="D3010" s="998" t="s">
        <v>4913</v>
      </c>
      <c r="E3010" s="1131">
        <v>14</v>
      </c>
      <c r="F3010" s="1131">
        <v>4</v>
      </c>
      <c r="G3010" s="1182">
        <f t="shared" si="610"/>
        <v>28.571428571428569</v>
      </c>
      <c r="H3010" s="1132">
        <v>2</v>
      </c>
      <c r="I3010" s="1132">
        <v>4</v>
      </c>
      <c r="J3010" s="1182">
        <f t="shared" si="606"/>
        <v>200</v>
      </c>
      <c r="K3010" s="1095">
        <f t="shared" si="607"/>
        <v>16</v>
      </c>
      <c r="L3010" s="1095">
        <f t="shared" si="609"/>
        <v>8</v>
      </c>
      <c r="M3010" s="1187">
        <f t="shared" si="608"/>
        <v>50</v>
      </c>
    </row>
    <row r="3011" spans="1:13" ht="15">
      <c r="A3011" s="1296"/>
      <c r="C3011" s="997" t="s">
        <v>3255</v>
      </c>
      <c r="D3011" s="998" t="s">
        <v>4914</v>
      </c>
      <c r="E3011" s="1131">
        <v>1</v>
      </c>
      <c r="F3011" s="1131"/>
      <c r="G3011" s="1182">
        <f t="shared" si="610"/>
        <v>0</v>
      </c>
      <c r="H3011" s="1132">
        <v>15</v>
      </c>
      <c r="I3011" s="1132">
        <v>12</v>
      </c>
      <c r="J3011" s="1182">
        <f t="shared" si="606"/>
        <v>80</v>
      </c>
      <c r="K3011" s="1095">
        <f t="shared" si="607"/>
        <v>16</v>
      </c>
      <c r="L3011" s="1095">
        <f t="shared" si="609"/>
        <v>12</v>
      </c>
      <c r="M3011" s="1187">
        <f t="shared" si="608"/>
        <v>75</v>
      </c>
    </row>
    <row r="3012" spans="1:13" ht="26.25">
      <c r="A3012" s="1296"/>
      <c r="C3012" s="1001" t="s">
        <v>3256</v>
      </c>
      <c r="D3012" s="1004" t="s">
        <v>4915</v>
      </c>
      <c r="E3012" s="1140">
        <v>300</v>
      </c>
      <c r="F3012" s="1140">
        <v>248</v>
      </c>
      <c r="G3012" s="1182">
        <f t="shared" si="610"/>
        <v>82.666666666666671</v>
      </c>
      <c r="H3012" s="1141">
        <v>104</v>
      </c>
      <c r="I3012" s="1141">
        <v>64</v>
      </c>
      <c r="J3012" s="1182">
        <f t="shared" si="606"/>
        <v>61.53846153846154</v>
      </c>
      <c r="K3012" s="1139">
        <f t="shared" si="607"/>
        <v>404</v>
      </c>
      <c r="L3012" s="1139">
        <f t="shared" si="609"/>
        <v>312</v>
      </c>
      <c r="M3012" s="1187">
        <f t="shared" si="608"/>
        <v>77.227722772277232</v>
      </c>
    </row>
    <row r="3013" spans="1:13" ht="15">
      <c r="A3013" s="1296"/>
      <c r="C3013" s="1001" t="s">
        <v>3257</v>
      </c>
      <c r="D3013" s="1004" t="s">
        <v>4916</v>
      </c>
      <c r="E3013" s="1140"/>
      <c r="F3013" s="1140"/>
      <c r="G3013" s="1182" t="e">
        <f t="shared" si="610"/>
        <v>#DIV/0!</v>
      </c>
      <c r="H3013" s="1141"/>
      <c r="I3013" s="1141"/>
      <c r="J3013" s="1182" t="e">
        <f t="shared" si="606"/>
        <v>#DIV/0!</v>
      </c>
      <c r="K3013" s="1139">
        <f t="shared" si="607"/>
        <v>0</v>
      </c>
      <c r="L3013" s="1139">
        <f t="shared" si="609"/>
        <v>0</v>
      </c>
      <c r="M3013" s="1187" t="e">
        <f t="shared" si="608"/>
        <v>#DIV/0!</v>
      </c>
    </row>
    <row r="3014" spans="1:13" ht="15">
      <c r="A3014" s="1296"/>
      <c r="C3014" s="997" t="s">
        <v>3258</v>
      </c>
      <c r="D3014" s="998" t="s">
        <v>4917</v>
      </c>
      <c r="E3014" s="1134">
        <v>1980</v>
      </c>
      <c r="F3014" s="1134">
        <v>850</v>
      </c>
      <c r="G3014" s="1182">
        <f t="shared" si="610"/>
        <v>42.929292929292927</v>
      </c>
      <c r="H3014" s="1135">
        <v>287</v>
      </c>
      <c r="I3014" s="1135">
        <v>216</v>
      </c>
      <c r="J3014" s="1182">
        <f t="shared" si="606"/>
        <v>75.261324041811847</v>
      </c>
      <c r="K3014" s="1139">
        <f t="shared" si="607"/>
        <v>2267</v>
      </c>
      <c r="L3014" s="1095">
        <f t="shared" si="609"/>
        <v>1066</v>
      </c>
      <c r="M3014" s="1187">
        <f t="shared" si="608"/>
        <v>47.022496691662994</v>
      </c>
    </row>
    <row r="3015" spans="1:13" ht="15">
      <c r="A3015" s="1296"/>
      <c r="C3015" s="997" t="s">
        <v>3259</v>
      </c>
      <c r="D3015" s="998" t="s">
        <v>4918</v>
      </c>
      <c r="E3015" s="1134">
        <v>284</v>
      </c>
      <c r="F3015" s="1134">
        <v>203</v>
      </c>
      <c r="G3015" s="1182">
        <f t="shared" si="610"/>
        <v>71.478873239436624</v>
      </c>
      <c r="H3015" s="1135">
        <v>146</v>
      </c>
      <c r="I3015" s="1135">
        <v>133</v>
      </c>
      <c r="J3015" s="1182">
        <f t="shared" si="606"/>
        <v>91.095890410958901</v>
      </c>
      <c r="K3015" s="1139">
        <f t="shared" si="607"/>
        <v>430</v>
      </c>
      <c r="L3015" s="1095">
        <f t="shared" si="609"/>
        <v>336</v>
      </c>
      <c r="M3015" s="1187">
        <f t="shared" si="608"/>
        <v>78.139534883720927</v>
      </c>
    </row>
    <row r="3016" spans="1:13" ht="15">
      <c r="A3016" s="1296"/>
      <c r="C3016" s="997" t="s">
        <v>3260</v>
      </c>
      <c r="D3016" s="998" t="s">
        <v>4919</v>
      </c>
      <c r="E3016" s="1134">
        <v>665</v>
      </c>
      <c r="F3016" s="1134">
        <v>390</v>
      </c>
      <c r="G3016" s="1182">
        <f t="shared" si="610"/>
        <v>58.646616541353382</v>
      </c>
      <c r="H3016" s="1135">
        <v>122</v>
      </c>
      <c r="I3016" s="1135">
        <v>135</v>
      </c>
      <c r="J3016" s="1182">
        <f t="shared" si="606"/>
        <v>110.65573770491804</v>
      </c>
      <c r="K3016" s="1139">
        <f t="shared" si="607"/>
        <v>787</v>
      </c>
      <c r="L3016" s="1095">
        <f t="shared" si="609"/>
        <v>525</v>
      </c>
      <c r="M3016" s="1187">
        <f t="shared" si="608"/>
        <v>66.709021601016516</v>
      </c>
    </row>
    <row r="3017" spans="1:13" ht="15">
      <c r="A3017" s="1296"/>
      <c r="C3017" s="997" t="s">
        <v>3261</v>
      </c>
      <c r="D3017" s="998" t="s">
        <v>4920</v>
      </c>
      <c r="E3017" s="1134">
        <v>1619</v>
      </c>
      <c r="F3017" s="1134">
        <v>584</v>
      </c>
      <c r="G3017" s="1182">
        <f t="shared" si="610"/>
        <v>36.07164916615195</v>
      </c>
      <c r="H3017" s="1135">
        <v>254</v>
      </c>
      <c r="I3017" s="1135">
        <v>187</v>
      </c>
      <c r="J3017" s="1182">
        <f t="shared" si="606"/>
        <v>73.622047244094489</v>
      </c>
      <c r="K3017" s="1139">
        <f t="shared" si="607"/>
        <v>1873</v>
      </c>
      <c r="L3017" s="1095">
        <f t="shared" si="609"/>
        <v>771</v>
      </c>
      <c r="M3017" s="1187">
        <f t="shared" si="608"/>
        <v>41.163908168713292</v>
      </c>
    </row>
    <row r="3018" spans="1:13" ht="15">
      <c r="A3018" s="1296"/>
      <c r="C3018" s="997" t="s">
        <v>3262</v>
      </c>
      <c r="D3018" s="998" t="s">
        <v>4921</v>
      </c>
      <c r="E3018" s="1131"/>
      <c r="F3018" s="1131"/>
      <c r="G3018" s="1182" t="e">
        <f t="shared" si="610"/>
        <v>#DIV/0!</v>
      </c>
      <c r="H3018" s="1132"/>
      <c r="I3018" s="1132"/>
      <c r="J3018" s="1182" t="e">
        <f t="shared" si="606"/>
        <v>#DIV/0!</v>
      </c>
      <c r="K3018" s="1139">
        <f t="shared" si="607"/>
        <v>0</v>
      </c>
      <c r="L3018" s="1095">
        <f t="shared" si="609"/>
        <v>0</v>
      </c>
      <c r="M3018" s="1187" t="e">
        <f t="shared" si="608"/>
        <v>#DIV/0!</v>
      </c>
    </row>
    <row r="3019" spans="1:13" ht="26.25">
      <c r="A3019" s="1296"/>
      <c r="C3019" s="997" t="s">
        <v>3263</v>
      </c>
      <c r="D3019" s="998" t="s">
        <v>4922</v>
      </c>
      <c r="E3019" s="1131">
        <v>1258</v>
      </c>
      <c r="F3019" s="1131">
        <v>987</v>
      </c>
      <c r="G3019" s="1182">
        <f t="shared" si="610"/>
        <v>78.457869634340227</v>
      </c>
      <c r="H3019" s="1132">
        <v>162</v>
      </c>
      <c r="I3019" s="1132">
        <v>139</v>
      </c>
      <c r="J3019" s="1182">
        <f t="shared" si="606"/>
        <v>85.802469135802468</v>
      </c>
      <c r="K3019" s="1139">
        <f t="shared" si="607"/>
        <v>1420</v>
      </c>
      <c r="L3019" s="1095">
        <f t="shared" si="609"/>
        <v>1126</v>
      </c>
      <c r="M3019" s="1187">
        <f t="shared" si="608"/>
        <v>79.295774647887328</v>
      </c>
    </row>
    <row r="3020" spans="1:13" ht="26.25">
      <c r="A3020" s="1296"/>
      <c r="C3020" s="997" t="s">
        <v>3264</v>
      </c>
      <c r="D3020" s="998" t="s">
        <v>4923</v>
      </c>
      <c r="E3020" s="1131">
        <v>1274</v>
      </c>
      <c r="F3020" s="1131">
        <v>679</v>
      </c>
      <c r="G3020" s="1182">
        <f t="shared" si="610"/>
        <v>53.296703296703299</v>
      </c>
      <c r="H3020" s="1132">
        <v>87</v>
      </c>
      <c r="I3020" s="1132">
        <v>44</v>
      </c>
      <c r="J3020" s="1182">
        <f t="shared" si="606"/>
        <v>50.574712643678168</v>
      </c>
      <c r="K3020" s="1139">
        <f t="shared" si="607"/>
        <v>1361</v>
      </c>
      <c r="L3020" s="1095">
        <f t="shared" si="609"/>
        <v>723</v>
      </c>
      <c r="M3020" s="1187">
        <f t="shared" si="608"/>
        <v>53.122703894195446</v>
      </c>
    </row>
    <row r="3021" spans="1:13" ht="26.25">
      <c r="A3021" s="1296"/>
      <c r="C3021" s="997" t="s">
        <v>3265</v>
      </c>
      <c r="D3021" s="998" t="s">
        <v>4924</v>
      </c>
      <c r="E3021" s="1131">
        <v>2378</v>
      </c>
      <c r="F3021" s="1131">
        <v>1584</v>
      </c>
      <c r="G3021" s="1182">
        <f t="shared" si="610"/>
        <v>66.610597140454161</v>
      </c>
      <c r="H3021" s="1132">
        <v>127</v>
      </c>
      <c r="I3021" s="1132">
        <v>74</v>
      </c>
      <c r="J3021" s="1182">
        <f t="shared" si="606"/>
        <v>58.267716535433067</v>
      </c>
      <c r="K3021" s="1139">
        <f t="shared" si="607"/>
        <v>2505</v>
      </c>
      <c r="L3021" s="1095">
        <f t="shared" si="609"/>
        <v>1658</v>
      </c>
      <c r="M3021" s="1187">
        <f t="shared" si="608"/>
        <v>66.187624750498998</v>
      </c>
    </row>
    <row r="3022" spans="1:13" ht="26.25">
      <c r="A3022" s="1296"/>
      <c r="C3022" s="997" t="s">
        <v>3266</v>
      </c>
      <c r="D3022" s="998" t="s">
        <v>4925</v>
      </c>
      <c r="E3022" s="1131">
        <v>6328</v>
      </c>
      <c r="F3022" s="1131">
        <v>4973</v>
      </c>
      <c r="G3022" s="1182">
        <f t="shared" si="610"/>
        <v>78.587231352718078</v>
      </c>
      <c r="H3022" s="1132">
        <v>773</v>
      </c>
      <c r="I3022" s="1132">
        <v>529</v>
      </c>
      <c r="J3022" s="1182">
        <f t="shared" si="606"/>
        <v>68.434670116429501</v>
      </c>
      <c r="K3022" s="1095">
        <f t="shared" ref="K3022:K3047" si="611">E3022+H3022</f>
        <v>7101</v>
      </c>
      <c r="L3022" s="1095">
        <f t="shared" si="609"/>
        <v>5502</v>
      </c>
      <c r="M3022" s="1187">
        <f t="shared" si="608"/>
        <v>77.482044782425007</v>
      </c>
    </row>
    <row r="3023" spans="1:13" ht="26.25">
      <c r="A3023" s="1296"/>
      <c r="C3023" s="997" t="s">
        <v>3267</v>
      </c>
      <c r="D3023" s="998" t="s">
        <v>4926</v>
      </c>
      <c r="E3023" s="1131">
        <v>5281</v>
      </c>
      <c r="F3023" s="1131">
        <v>4248</v>
      </c>
      <c r="G3023" s="1182">
        <f t="shared" si="610"/>
        <v>80.43931073660292</v>
      </c>
      <c r="H3023" s="1132">
        <v>668</v>
      </c>
      <c r="I3023" s="1132">
        <v>507</v>
      </c>
      <c r="J3023" s="1182">
        <f t="shared" si="606"/>
        <v>75.898203592814369</v>
      </c>
      <c r="K3023" s="1095">
        <f t="shared" si="611"/>
        <v>5949</v>
      </c>
      <c r="L3023" s="1095">
        <f t="shared" si="609"/>
        <v>4755</v>
      </c>
      <c r="M3023" s="1187">
        <f t="shared" si="608"/>
        <v>79.929399899142723</v>
      </c>
    </row>
    <row r="3024" spans="1:13" ht="15">
      <c r="A3024" s="1296"/>
      <c r="C3024" s="997" t="s">
        <v>3268</v>
      </c>
      <c r="D3024" s="998" t="s">
        <v>4927</v>
      </c>
      <c r="E3024" s="1131">
        <v>4072</v>
      </c>
      <c r="F3024" s="1131">
        <v>3036</v>
      </c>
      <c r="G3024" s="1182">
        <f t="shared" si="610"/>
        <v>74.557956777996068</v>
      </c>
      <c r="H3024" s="1132">
        <v>519</v>
      </c>
      <c r="I3024" s="1132">
        <v>421</v>
      </c>
      <c r="J3024" s="1182">
        <f t="shared" si="606"/>
        <v>81.117533718689785</v>
      </c>
      <c r="K3024" s="1095">
        <f t="shared" si="611"/>
        <v>4591</v>
      </c>
      <c r="L3024" s="1095">
        <f t="shared" si="609"/>
        <v>3457</v>
      </c>
      <c r="M3024" s="1187">
        <f t="shared" si="608"/>
        <v>75.299499019821397</v>
      </c>
    </row>
    <row r="3025" spans="1:13" ht="15">
      <c r="A3025" s="1296"/>
      <c r="C3025" s="997" t="s">
        <v>3269</v>
      </c>
      <c r="D3025" s="998" t="s">
        <v>5249</v>
      </c>
      <c r="E3025" s="1131">
        <v>6291</v>
      </c>
      <c r="F3025" s="1131">
        <v>3400</v>
      </c>
      <c r="G3025" s="1182">
        <f t="shared" si="610"/>
        <v>54.045461770783653</v>
      </c>
      <c r="H3025" s="1132">
        <v>3498</v>
      </c>
      <c r="I3025" s="1132">
        <v>2236</v>
      </c>
      <c r="J3025" s="1182">
        <f t="shared" si="606"/>
        <v>63.922241280731853</v>
      </c>
      <c r="K3025" s="1095">
        <f t="shared" si="611"/>
        <v>9789</v>
      </c>
      <c r="L3025" s="1095">
        <f t="shared" si="609"/>
        <v>5636</v>
      </c>
      <c r="M3025" s="1187">
        <f t="shared" si="608"/>
        <v>57.574828889569929</v>
      </c>
    </row>
    <row r="3026" spans="1:13" ht="26.25">
      <c r="A3026" s="1296"/>
      <c r="C3026" s="999" t="s">
        <v>3270</v>
      </c>
      <c r="D3026" s="1000" t="s">
        <v>4928</v>
      </c>
      <c r="E3026" s="1131">
        <v>1171</v>
      </c>
      <c r="F3026" s="1131">
        <v>879</v>
      </c>
      <c r="G3026" s="1182">
        <f t="shared" si="610"/>
        <v>75.064047822374036</v>
      </c>
      <c r="H3026" s="1132">
        <v>434</v>
      </c>
      <c r="I3026" s="1132">
        <v>296</v>
      </c>
      <c r="J3026" s="1182">
        <f t="shared" si="606"/>
        <v>68.202764976958534</v>
      </c>
      <c r="K3026" s="1095">
        <f t="shared" si="611"/>
        <v>1605</v>
      </c>
      <c r="L3026" s="1095">
        <f t="shared" si="609"/>
        <v>1175</v>
      </c>
      <c r="M3026" s="1187">
        <f t="shared" si="608"/>
        <v>73.208722741433021</v>
      </c>
    </row>
    <row r="3027" spans="1:13" ht="15">
      <c r="A3027" s="1296"/>
      <c r="C3027" s="1005" t="s">
        <v>3271</v>
      </c>
      <c r="D3027" s="998" t="s">
        <v>4929</v>
      </c>
      <c r="E3027" s="1135">
        <v>1454</v>
      </c>
      <c r="F3027" s="1135">
        <v>1123</v>
      </c>
      <c r="G3027" s="1182">
        <f t="shared" si="610"/>
        <v>77.235213204951862</v>
      </c>
      <c r="H3027" s="1135">
        <v>660</v>
      </c>
      <c r="I3027" s="1135">
        <v>444</v>
      </c>
      <c r="J3027" s="1182">
        <f t="shared" si="606"/>
        <v>67.272727272727266</v>
      </c>
      <c r="K3027" s="1095">
        <f t="shared" si="611"/>
        <v>2114</v>
      </c>
      <c r="L3027" s="1095">
        <f t="shared" si="609"/>
        <v>1567</v>
      </c>
      <c r="M3027" s="1187">
        <f t="shared" si="608"/>
        <v>74.124881740775777</v>
      </c>
    </row>
    <row r="3028" spans="1:13" ht="15">
      <c r="A3028" s="1296"/>
      <c r="C3028" s="1005" t="s">
        <v>3272</v>
      </c>
      <c r="D3028" s="998" t="s">
        <v>4930</v>
      </c>
      <c r="E3028" s="1135">
        <v>1769</v>
      </c>
      <c r="F3028" s="1135">
        <v>1456</v>
      </c>
      <c r="G3028" s="1182">
        <f t="shared" si="610"/>
        <v>82.306387789711692</v>
      </c>
      <c r="H3028" s="1135">
        <v>2093</v>
      </c>
      <c r="I3028" s="1135">
        <v>1463</v>
      </c>
      <c r="J3028" s="1182">
        <f t="shared" si="606"/>
        <v>69.899665551839462</v>
      </c>
      <c r="K3028" s="1095">
        <f t="shared" si="611"/>
        <v>3862</v>
      </c>
      <c r="L3028" s="1095">
        <f t="shared" si="609"/>
        <v>2919</v>
      </c>
      <c r="M3028" s="1187">
        <f t="shared" si="608"/>
        <v>75.582599689280158</v>
      </c>
    </row>
    <row r="3029" spans="1:13" ht="15">
      <c r="A3029" s="1296"/>
      <c r="C3029" s="1005" t="s">
        <v>3273</v>
      </c>
      <c r="D3029" s="998" t="s">
        <v>4931</v>
      </c>
      <c r="E3029" s="1135">
        <v>800</v>
      </c>
      <c r="F3029" s="1135">
        <v>773</v>
      </c>
      <c r="G3029" s="1182">
        <f t="shared" si="610"/>
        <v>96.625</v>
      </c>
      <c r="H3029" s="1135">
        <v>473</v>
      </c>
      <c r="I3029" s="1135">
        <v>364</v>
      </c>
      <c r="J3029" s="1182">
        <f t="shared" si="606"/>
        <v>76.955602536997887</v>
      </c>
      <c r="K3029" s="1095">
        <f t="shared" si="611"/>
        <v>1273</v>
      </c>
      <c r="L3029" s="1095">
        <f t="shared" si="609"/>
        <v>1137</v>
      </c>
      <c r="M3029" s="1187">
        <f t="shared" si="608"/>
        <v>89.316575019638648</v>
      </c>
    </row>
    <row r="3030" spans="1:13" ht="15">
      <c r="A3030" s="1296"/>
      <c r="C3030" s="1005" t="s">
        <v>3274</v>
      </c>
      <c r="D3030" s="998" t="s">
        <v>4932</v>
      </c>
      <c r="E3030" s="1135">
        <v>1376</v>
      </c>
      <c r="F3030" s="1135">
        <v>1139</v>
      </c>
      <c r="G3030" s="1182">
        <f t="shared" si="610"/>
        <v>82.776162790697668</v>
      </c>
      <c r="H3030" s="1135">
        <v>316</v>
      </c>
      <c r="I3030" s="1135">
        <v>277</v>
      </c>
      <c r="J3030" s="1182">
        <f t="shared" si="606"/>
        <v>87.658227848101262</v>
      </c>
      <c r="K3030" s="1095">
        <f t="shared" si="611"/>
        <v>1692</v>
      </c>
      <c r="L3030" s="1095">
        <f t="shared" si="609"/>
        <v>1416</v>
      </c>
      <c r="M3030" s="1187">
        <f t="shared" si="608"/>
        <v>83.687943262411352</v>
      </c>
    </row>
    <row r="3031" spans="1:13" ht="15">
      <c r="A3031" s="1296"/>
      <c r="C3031" s="1005" t="s">
        <v>3275</v>
      </c>
      <c r="D3031" s="998" t="s">
        <v>4933</v>
      </c>
      <c r="E3031" s="1135">
        <v>40</v>
      </c>
      <c r="F3031" s="1135">
        <v>49</v>
      </c>
      <c r="G3031" s="1182">
        <f t="shared" si="610"/>
        <v>122.50000000000001</v>
      </c>
      <c r="H3031" s="1135">
        <v>1</v>
      </c>
      <c r="I3031" s="1135">
        <v>2</v>
      </c>
      <c r="J3031" s="1182">
        <f t="shared" si="606"/>
        <v>200</v>
      </c>
      <c r="K3031" s="1095">
        <f t="shared" si="611"/>
        <v>41</v>
      </c>
      <c r="L3031" s="1095">
        <f t="shared" si="609"/>
        <v>51</v>
      </c>
      <c r="M3031" s="1187">
        <f t="shared" si="608"/>
        <v>124.39024390243902</v>
      </c>
    </row>
    <row r="3032" spans="1:13" ht="15">
      <c r="A3032" s="1296"/>
      <c r="C3032" s="1005" t="s">
        <v>3276</v>
      </c>
      <c r="D3032" s="998" t="s">
        <v>4934</v>
      </c>
      <c r="E3032" s="1135">
        <v>104</v>
      </c>
      <c r="F3032" s="1135">
        <v>148</v>
      </c>
      <c r="G3032" s="1182">
        <f t="shared" si="610"/>
        <v>142.30769230769232</v>
      </c>
      <c r="H3032" s="1135"/>
      <c r="I3032" s="1135">
        <v>1</v>
      </c>
      <c r="J3032" s="1182" t="e">
        <f t="shared" si="606"/>
        <v>#DIV/0!</v>
      </c>
      <c r="K3032" s="1095">
        <f t="shared" si="611"/>
        <v>104</v>
      </c>
      <c r="L3032" s="1095">
        <f t="shared" si="609"/>
        <v>149</v>
      </c>
      <c r="M3032" s="1187">
        <f t="shared" si="608"/>
        <v>143.26923076923077</v>
      </c>
    </row>
    <row r="3033" spans="1:13" ht="15">
      <c r="A3033" s="1296"/>
      <c r="C3033" s="1005" t="s">
        <v>3277</v>
      </c>
      <c r="D3033" s="998" t="s">
        <v>4935</v>
      </c>
      <c r="E3033" s="1135">
        <v>112</v>
      </c>
      <c r="F3033" s="1135">
        <v>152</v>
      </c>
      <c r="G3033" s="1182">
        <f t="shared" si="610"/>
        <v>135.71428571428572</v>
      </c>
      <c r="H3033" s="1135"/>
      <c r="I3033" s="1135">
        <v>1</v>
      </c>
      <c r="J3033" s="1182" t="e">
        <f t="shared" si="606"/>
        <v>#DIV/0!</v>
      </c>
      <c r="K3033" s="1095">
        <f t="shared" si="611"/>
        <v>112</v>
      </c>
      <c r="L3033" s="1095">
        <f t="shared" si="609"/>
        <v>153</v>
      </c>
      <c r="M3033" s="1187">
        <f t="shared" si="608"/>
        <v>136.60714285714286</v>
      </c>
    </row>
    <row r="3034" spans="1:13" ht="15">
      <c r="A3034" s="1296"/>
      <c r="C3034" s="1005" t="s">
        <v>3278</v>
      </c>
      <c r="D3034" s="998" t="s">
        <v>4936</v>
      </c>
      <c r="E3034" s="1135">
        <v>112</v>
      </c>
      <c r="F3034" s="1135">
        <v>142</v>
      </c>
      <c r="G3034" s="1182">
        <f t="shared" si="610"/>
        <v>126.78571428571428</v>
      </c>
      <c r="H3034" s="1135"/>
      <c r="I3034" s="1135">
        <v>1</v>
      </c>
      <c r="J3034" s="1182" t="e">
        <f t="shared" si="606"/>
        <v>#DIV/0!</v>
      </c>
      <c r="K3034" s="1095">
        <f t="shared" si="611"/>
        <v>112</v>
      </c>
      <c r="L3034" s="1095">
        <f t="shared" si="609"/>
        <v>143</v>
      </c>
      <c r="M3034" s="1187">
        <f t="shared" si="608"/>
        <v>127.67857142857142</v>
      </c>
    </row>
    <row r="3035" spans="1:13" ht="15">
      <c r="A3035" s="1296"/>
      <c r="C3035" s="1005" t="s">
        <v>3279</v>
      </c>
      <c r="D3035" s="998" t="s">
        <v>4937</v>
      </c>
      <c r="E3035" s="1135">
        <v>66</v>
      </c>
      <c r="F3035" s="1135">
        <v>51</v>
      </c>
      <c r="G3035" s="1182">
        <f t="shared" si="610"/>
        <v>77.272727272727266</v>
      </c>
      <c r="H3035" s="1135">
        <v>1</v>
      </c>
      <c r="I3035" s="1135">
        <v>1</v>
      </c>
      <c r="J3035" s="1182">
        <f t="shared" si="606"/>
        <v>100</v>
      </c>
      <c r="K3035" s="1095">
        <f t="shared" si="611"/>
        <v>67</v>
      </c>
      <c r="L3035" s="1095">
        <f t="shared" ref="L3035:L3047" si="612">F3035+I3035</f>
        <v>52</v>
      </c>
      <c r="M3035" s="1187">
        <f t="shared" si="608"/>
        <v>77.611940298507463</v>
      </c>
    </row>
    <row r="3036" spans="1:13" ht="15">
      <c r="A3036" s="1296"/>
      <c r="C3036" s="1005" t="s">
        <v>3280</v>
      </c>
      <c r="D3036" s="998" t="s">
        <v>4938</v>
      </c>
      <c r="E3036" s="1135">
        <v>231</v>
      </c>
      <c r="F3036" s="1135">
        <v>280</v>
      </c>
      <c r="G3036" s="1182">
        <f t="shared" si="610"/>
        <v>121.21212121212122</v>
      </c>
      <c r="H3036" s="1135">
        <v>5</v>
      </c>
      <c r="I3036" s="1135">
        <v>5</v>
      </c>
      <c r="J3036" s="1182">
        <f t="shared" si="606"/>
        <v>100</v>
      </c>
      <c r="K3036" s="1095">
        <f t="shared" si="611"/>
        <v>236</v>
      </c>
      <c r="L3036" s="1095">
        <f t="shared" si="612"/>
        <v>285</v>
      </c>
      <c r="M3036" s="1187">
        <f t="shared" si="608"/>
        <v>120.76271186440677</v>
      </c>
    </row>
    <row r="3037" spans="1:13" ht="15">
      <c r="A3037" s="1296"/>
      <c r="C3037" s="1005" t="s">
        <v>3281</v>
      </c>
      <c r="D3037" s="998" t="s">
        <v>4939</v>
      </c>
      <c r="E3037" s="1135">
        <v>363</v>
      </c>
      <c r="F3037" s="1135">
        <v>289</v>
      </c>
      <c r="G3037" s="1182">
        <f t="shared" si="610"/>
        <v>79.614325068870528</v>
      </c>
      <c r="H3037" s="1135">
        <v>16</v>
      </c>
      <c r="I3037" s="1135">
        <v>18</v>
      </c>
      <c r="J3037" s="1182">
        <f t="shared" si="606"/>
        <v>112.5</v>
      </c>
      <c r="K3037" s="1095">
        <f t="shared" si="611"/>
        <v>379</v>
      </c>
      <c r="L3037" s="1095">
        <f t="shared" si="612"/>
        <v>307</v>
      </c>
      <c r="M3037" s="1187">
        <f t="shared" si="608"/>
        <v>81.002638522427446</v>
      </c>
    </row>
    <row r="3038" spans="1:13" ht="15">
      <c r="A3038" s="1296"/>
      <c r="C3038" s="1005" t="s">
        <v>3282</v>
      </c>
      <c r="D3038" s="998" t="s">
        <v>5265</v>
      </c>
      <c r="E3038" s="1135">
        <v>611</v>
      </c>
      <c r="F3038" s="1135">
        <v>437</v>
      </c>
      <c r="G3038" s="1182">
        <f t="shared" si="610"/>
        <v>71.522094926350249</v>
      </c>
      <c r="H3038" s="1135">
        <v>26</v>
      </c>
      <c r="I3038" s="1135">
        <v>33</v>
      </c>
      <c r="J3038" s="1182">
        <f t="shared" si="606"/>
        <v>126.92307692307692</v>
      </c>
      <c r="K3038" s="1095">
        <f t="shared" si="611"/>
        <v>637</v>
      </c>
      <c r="L3038" s="1095">
        <f t="shared" si="612"/>
        <v>470</v>
      </c>
      <c r="M3038" s="1187">
        <f t="shared" si="608"/>
        <v>73.783359497645208</v>
      </c>
    </row>
    <row r="3039" spans="1:13" ht="15">
      <c r="A3039" s="1296"/>
      <c r="C3039" s="1005" t="s">
        <v>3283</v>
      </c>
      <c r="D3039" s="998" t="s">
        <v>5261</v>
      </c>
      <c r="E3039" s="1135">
        <v>4460</v>
      </c>
      <c r="F3039" s="1135">
        <v>3329</v>
      </c>
      <c r="G3039" s="1182">
        <f t="shared" si="610"/>
        <v>74.641255605381161</v>
      </c>
      <c r="H3039" s="1135">
        <v>2932</v>
      </c>
      <c r="I3039" s="1135">
        <v>2244</v>
      </c>
      <c r="J3039" s="1182">
        <f t="shared" si="606"/>
        <v>76.534788540245572</v>
      </c>
      <c r="K3039" s="1095">
        <f t="shared" si="611"/>
        <v>7392</v>
      </c>
      <c r="L3039" s="1095">
        <f t="shared" si="612"/>
        <v>5573</v>
      </c>
      <c r="M3039" s="1187">
        <f t="shared" si="608"/>
        <v>75.39231601731602</v>
      </c>
    </row>
    <row r="3040" spans="1:13" ht="26.25">
      <c r="A3040" s="1296"/>
      <c r="C3040" s="1005" t="s">
        <v>3284</v>
      </c>
      <c r="D3040" s="998" t="s">
        <v>4940</v>
      </c>
      <c r="E3040" s="1135">
        <v>1258</v>
      </c>
      <c r="F3040" s="1135">
        <v>1216</v>
      </c>
      <c r="G3040" s="1182">
        <f t="shared" si="610"/>
        <v>96.661367249602549</v>
      </c>
      <c r="H3040" s="1135"/>
      <c r="I3040" s="1135">
        <v>1</v>
      </c>
      <c r="J3040" s="1182" t="e">
        <f t="shared" si="606"/>
        <v>#DIV/0!</v>
      </c>
      <c r="K3040" s="1095">
        <f t="shared" si="611"/>
        <v>1258</v>
      </c>
      <c r="L3040" s="1095">
        <f t="shared" si="612"/>
        <v>1217</v>
      </c>
      <c r="M3040" s="1187">
        <f t="shared" si="608"/>
        <v>96.74085850556439</v>
      </c>
    </row>
    <row r="3041" spans="1:13" ht="15">
      <c r="A3041" s="1296"/>
      <c r="C3041" s="1005" t="s">
        <v>3274</v>
      </c>
      <c r="D3041" s="998" t="s">
        <v>4932</v>
      </c>
      <c r="E3041" s="1135"/>
      <c r="F3041" s="1135"/>
      <c r="G3041" s="1182" t="e">
        <f t="shared" si="610"/>
        <v>#DIV/0!</v>
      </c>
      <c r="H3041" s="1135"/>
      <c r="I3041" s="1135"/>
      <c r="J3041" s="1182" t="e">
        <f t="shared" si="606"/>
        <v>#DIV/0!</v>
      </c>
      <c r="K3041" s="1095">
        <f t="shared" si="611"/>
        <v>0</v>
      </c>
      <c r="L3041" s="1095">
        <f t="shared" si="612"/>
        <v>0</v>
      </c>
      <c r="M3041" s="1187" t="e">
        <f t="shared" si="608"/>
        <v>#DIV/0!</v>
      </c>
    </row>
    <row r="3042" spans="1:13" ht="26.25">
      <c r="A3042" s="1296"/>
      <c r="C3042" s="1001" t="s">
        <v>3285</v>
      </c>
      <c r="D3042" s="1004" t="s">
        <v>5260</v>
      </c>
      <c r="E3042" s="1131">
        <v>765</v>
      </c>
      <c r="F3042" s="1131">
        <v>825</v>
      </c>
      <c r="G3042" s="1182">
        <f t="shared" si="610"/>
        <v>107.84313725490196</v>
      </c>
      <c r="H3042" s="1132">
        <v>1213</v>
      </c>
      <c r="I3042" s="1132">
        <v>1011</v>
      </c>
      <c r="J3042" s="1182">
        <f t="shared" si="606"/>
        <v>83.347073371805436</v>
      </c>
      <c r="K3042" s="1095">
        <f t="shared" si="611"/>
        <v>1978</v>
      </c>
      <c r="L3042" s="1095">
        <f t="shared" si="612"/>
        <v>1836</v>
      </c>
      <c r="M3042" s="1187">
        <f t="shared" si="608"/>
        <v>92.821031344792715</v>
      </c>
    </row>
    <row r="3043" spans="1:13" ht="15">
      <c r="A3043" s="1296"/>
      <c r="C3043" s="997" t="s">
        <v>3286</v>
      </c>
      <c r="D3043" s="998" t="s">
        <v>4941</v>
      </c>
      <c r="E3043" s="1131">
        <v>36</v>
      </c>
      <c r="F3043" s="1131"/>
      <c r="G3043" s="1182">
        <f t="shared" si="610"/>
        <v>0</v>
      </c>
      <c r="H3043" s="1132">
        <v>25</v>
      </c>
      <c r="I3043" s="1132"/>
      <c r="J3043" s="1182">
        <f t="shared" si="606"/>
        <v>0</v>
      </c>
      <c r="K3043" s="1095">
        <f t="shared" si="611"/>
        <v>61</v>
      </c>
      <c r="L3043" s="1095">
        <f t="shared" si="612"/>
        <v>0</v>
      </c>
      <c r="M3043" s="1187">
        <f t="shared" si="608"/>
        <v>0</v>
      </c>
    </row>
    <row r="3044" spans="1:13" ht="15">
      <c r="A3044" s="1296"/>
      <c r="C3044" s="997" t="s">
        <v>3287</v>
      </c>
      <c r="D3044" s="998" t="s">
        <v>5262</v>
      </c>
      <c r="E3044" s="1131">
        <v>4297</v>
      </c>
      <c r="F3044" s="1131">
        <v>3205</v>
      </c>
      <c r="G3044" s="1182">
        <f t="shared" si="610"/>
        <v>74.586921107749589</v>
      </c>
      <c r="H3044" s="1132">
        <v>2976</v>
      </c>
      <c r="I3044" s="1132">
        <v>2364</v>
      </c>
      <c r="J3044" s="1182">
        <f t="shared" si="606"/>
        <v>79.435483870967744</v>
      </c>
      <c r="K3044" s="1095">
        <f t="shared" si="611"/>
        <v>7273</v>
      </c>
      <c r="L3044" s="1095">
        <f t="shared" si="612"/>
        <v>5569</v>
      </c>
      <c r="M3044" s="1187">
        <f t="shared" si="608"/>
        <v>76.570878592052793</v>
      </c>
    </row>
    <row r="3045" spans="1:13" ht="26.25">
      <c r="A3045" s="1296"/>
      <c r="C3045" s="997" t="s">
        <v>3288</v>
      </c>
      <c r="D3045" s="998" t="s">
        <v>5263</v>
      </c>
      <c r="E3045" s="1131">
        <v>1751</v>
      </c>
      <c r="F3045" s="1131">
        <v>1526</v>
      </c>
      <c r="G3045" s="1182">
        <f t="shared" si="610"/>
        <v>87.150199885779557</v>
      </c>
      <c r="H3045" s="1132">
        <v>2442</v>
      </c>
      <c r="I3045" s="1132">
        <v>1836</v>
      </c>
      <c r="J3045" s="1182">
        <f t="shared" si="606"/>
        <v>75.18427518427518</v>
      </c>
      <c r="K3045" s="1095">
        <f t="shared" si="611"/>
        <v>4193</v>
      </c>
      <c r="L3045" s="1095">
        <f t="shared" si="612"/>
        <v>3362</v>
      </c>
      <c r="M3045" s="1187">
        <f t="shared" si="608"/>
        <v>80.181254471738612</v>
      </c>
    </row>
    <row r="3046" spans="1:13" ht="15">
      <c r="A3046" s="1296"/>
      <c r="C3046" s="997" t="s">
        <v>3289</v>
      </c>
      <c r="D3046" s="998" t="s">
        <v>5264</v>
      </c>
      <c r="E3046" s="1131">
        <v>325</v>
      </c>
      <c r="F3046" s="1131">
        <v>299</v>
      </c>
      <c r="G3046" s="1182">
        <f t="shared" si="610"/>
        <v>92</v>
      </c>
      <c r="H3046" s="1132">
        <v>340</v>
      </c>
      <c r="I3046" s="1132">
        <v>334</v>
      </c>
      <c r="J3046" s="1182">
        <f t="shared" si="606"/>
        <v>98.235294117647058</v>
      </c>
      <c r="K3046" s="1095">
        <f t="shared" si="611"/>
        <v>665</v>
      </c>
      <c r="L3046" s="1095">
        <f t="shared" si="612"/>
        <v>633</v>
      </c>
      <c r="M3046" s="1187">
        <f t="shared" si="608"/>
        <v>95.187969924812037</v>
      </c>
    </row>
    <row r="3047" spans="1:13" ht="15">
      <c r="A3047" s="1296"/>
      <c r="C3047" s="997" t="s">
        <v>3290</v>
      </c>
      <c r="D3047" s="998" t="s">
        <v>4942</v>
      </c>
      <c r="E3047" s="1131">
        <v>328</v>
      </c>
      <c r="F3047" s="1131">
        <v>299</v>
      </c>
      <c r="G3047" s="1182">
        <f t="shared" si="610"/>
        <v>91.158536585365852</v>
      </c>
      <c r="H3047" s="1132">
        <v>340</v>
      </c>
      <c r="I3047" s="1132">
        <v>334</v>
      </c>
      <c r="J3047" s="1182">
        <f t="shared" si="606"/>
        <v>98.235294117647058</v>
      </c>
      <c r="K3047" s="1095">
        <f t="shared" si="611"/>
        <v>668</v>
      </c>
      <c r="L3047" s="1095">
        <f t="shared" si="612"/>
        <v>633</v>
      </c>
      <c r="M3047" s="1187">
        <f t="shared" si="608"/>
        <v>94.76047904191617</v>
      </c>
    </row>
    <row r="3048" spans="1:13" ht="15">
      <c r="A3048" s="1296"/>
      <c r="C3048" s="406" t="s">
        <v>3291</v>
      </c>
      <c r="D3048" s="406" t="s">
        <v>5245</v>
      </c>
      <c r="E3048" s="1143">
        <v>200</v>
      </c>
      <c r="F3048" s="1143">
        <v>171</v>
      </c>
      <c r="G3048" s="1182">
        <f t="shared" si="610"/>
        <v>85.5</v>
      </c>
      <c r="H3048" s="1143">
        <v>600</v>
      </c>
      <c r="I3048" s="1143">
        <v>486</v>
      </c>
      <c r="J3048" s="1182">
        <f t="shared" si="606"/>
        <v>81</v>
      </c>
      <c r="K3048" s="1144">
        <f t="shared" ref="K3048:L3050" si="613">SUM(E3048+H3048)</f>
        <v>800</v>
      </c>
      <c r="L3048" s="1144">
        <f t="shared" si="613"/>
        <v>657</v>
      </c>
      <c r="M3048" s="1187">
        <f t="shared" si="608"/>
        <v>82.125</v>
      </c>
    </row>
    <row r="3049" spans="1:13" ht="15">
      <c r="A3049" s="1296"/>
      <c r="C3049" s="406"/>
      <c r="D3049" s="406"/>
      <c r="E3049" s="1145"/>
      <c r="F3049" s="1145"/>
      <c r="G3049" s="1182" t="e">
        <f t="shared" si="610"/>
        <v>#DIV/0!</v>
      </c>
      <c r="H3049" s="1143"/>
      <c r="I3049" s="1143"/>
      <c r="J3049" s="1182" t="e">
        <f t="shared" si="606"/>
        <v>#DIV/0!</v>
      </c>
      <c r="K3049" s="1210">
        <f t="shared" si="613"/>
        <v>0</v>
      </c>
      <c r="L3049" s="1210">
        <f t="shared" si="613"/>
        <v>0</v>
      </c>
      <c r="M3049" s="1187" t="e">
        <f t="shared" si="608"/>
        <v>#DIV/0!</v>
      </c>
    </row>
    <row r="3050" spans="1:13" ht="14.25">
      <c r="A3050" s="1296"/>
      <c r="B3050" s="1294" t="s">
        <v>3292</v>
      </c>
      <c r="C3050" s="1044"/>
      <c r="D3050" s="405"/>
      <c r="E3050" s="1137">
        <f>SUM(E3051:E3058)</f>
        <v>15453</v>
      </c>
      <c r="F3050" s="1137">
        <f>SUM(F3051:F3058)</f>
        <v>12159</v>
      </c>
      <c r="G3050" s="1197">
        <f t="shared" si="610"/>
        <v>78.683750728013976</v>
      </c>
      <c r="H3050" s="1198">
        <f>SUM(H3051:H3058)</f>
        <v>9204</v>
      </c>
      <c r="I3050" s="1198">
        <f>SUM(I3051:I3058)</f>
        <v>6785</v>
      </c>
      <c r="J3050" s="1197">
        <f t="shared" si="606"/>
        <v>73.71794871794873</v>
      </c>
      <c r="K3050" s="1198">
        <f t="shared" si="613"/>
        <v>24657</v>
      </c>
      <c r="L3050" s="1198">
        <f t="shared" si="613"/>
        <v>18944</v>
      </c>
      <c r="M3050" s="1197">
        <f t="shared" si="608"/>
        <v>76.830109096808201</v>
      </c>
    </row>
    <row r="3051" spans="1:13" ht="15">
      <c r="A3051" s="1296"/>
      <c r="C3051" s="997" t="s">
        <v>3293</v>
      </c>
      <c r="D3051" s="998" t="s">
        <v>5250</v>
      </c>
      <c r="E3051" s="1138">
        <v>7331</v>
      </c>
      <c r="F3051" s="1138">
        <v>5768</v>
      </c>
      <c r="G3051" s="1182">
        <f t="shared" si="610"/>
        <v>78.679579866321106</v>
      </c>
      <c r="H3051" s="1142">
        <v>4376</v>
      </c>
      <c r="I3051" s="1142">
        <v>3237</v>
      </c>
      <c r="J3051" s="1182">
        <f t="shared" si="606"/>
        <v>73.971663619744049</v>
      </c>
      <c r="K3051" s="1095">
        <f t="shared" ref="K3051:L3058" si="614">E3051+H3051</f>
        <v>11707</v>
      </c>
      <c r="L3051" s="1095">
        <f t="shared" si="614"/>
        <v>9005</v>
      </c>
      <c r="M3051" s="1187">
        <f t="shared" si="608"/>
        <v>76.919791577688571</v>
      </c>
    </row>
    <row r="3052" spans="1:13" ht="15">
      <c r="A3052" s="1296"/>
      <c r="C3052" s="997" t="s">
        <v>3294</v>
      </c>
      <c r="D3052" s="998" t="s">
        <v>4943</v>
      </c>
      <c r="E3052" s="1131">
        <v>52</v>
      </c>
      <c r="F3052" s="1131">
        <v>40</v>
      </c>
      <c r="G3052" s="1182">
        <f t="shared" si="610"/>
        <v>76.923076923076934</v>
      </c>
      <c r="H3052" s="1132">
        <v>41</v>
      </c>
      <c r="I3052" s="1132">
        <v>35</v>
      </c>
      <c r="J3052" s="1182">
        <f t="shared" si="606"/>
        <v>85.365853658536579</v>
      </c>
      <c r="K3052" s="1095">
        <f t="shared" si="614"/>
        <v>93</v>
      </c>
      <c r="L3052" s="1095">
        <f t="shared" si="614"/>
        <v>75</v>
      </c>
      <c r="M3052" s="1187">
        <f t="shared" si="608"/>
        <v>80.645161290322577</v>
      </c>
    </row>
    <row r="3053" spans="1:13" ht="15">
      <c r="A3053" s="1296"/>
      <c r="C3053" s="997" t="s">
        <v>3295</v>
      </c>
      <c r="D3053" s="998" t="s">
        <v>5251</v>
      </c>
      <c r="E3053" s="1131">
        <v>357</v>
      </c>
      <c r="F3053" s="1131">
        <v>275</v>
      </c>
      <c r="G3053" s="1182">
        <f t="shared" si="610"/>
        <v>77.030812324929983</v>
      </c>
      <c r="H3053" s="1132">
        <v>203</v>
      </c>
      <c r="I3053" s="1132">
        <v>125</v>
      </c>
      <c r="J3053" s="1182">
        <f t="shared" si="606"/>
        <v>61.576354679802961</v>
      </c>
      <c r="K3053" s="1095">
        <f t="shared" si="614"/>
        <v>560</v>
      </c>
      <c r="L3053" s="1095">
        <f t="shared" si="614"/>
        <v>400</v>
      </c>
      <c r="M3053" s="1187">
        <f t="shared" si="608"/>
        <v>71.428571428571431</v>
      </c>
    </row>
    <row r="3054" spans="1:13" ht="15">
      <c r="A3054" s="1296"/>
      <c r="C3054" s="997" t="s">
        <v>3296</v>
      </c>
      <c r="D3054" s="998" t="s">
        <v>4944</v>
      </c>
      <c r="E3054" s="1131">
        <v>357</v>
      </c>
      <c r="F3054" s="1131">
        <v>274</v>
      </c>
      <c r="G3054" s="1182">
        <f t="shared" si="610"/>
        <v>76.750700280112056</v>
      </c>
      <c r="H3054" s="1132">
        <v>215</v>
      </c>
      <c r="I3054" s="1132">
        <v>124</v>
      </c>
      <c r="J3054" s="1182">
        <f t="shared" ref="J3054:J3117" si="615">SUM(I3054/H3054*100)</f>
        <v>57.674418604651166</v>
      </c>
      <c r="K3054" s="1095">
        <f t="shared" si="614"/>
        <v>572</v>
      </c>
      <c r="L3054" s="1095">
        <f t="shared" si="614"/>
        <v>398</v>
      </c>
      <c r="M3054" s="1187">
        <f t="shared" ref="M3054:M3117" si="616">SUM(L3054/K3054*100)</f>
        <v>69.580419580419587</v>
      </c>
    </row>
    <row r="3055" spans="1:13" ht="15">
      <c r="A3055" s="1296"/>
      <c r="C3055" s="997" t="s">
        <v>3297</v>
      </c>
      <c r="D3055" s="998" t="s">
        <v>5253</v>
      </c>
      <c r="E3055" s="1131">
        <v>60</v>
      </c>
      <c r="F3055" s="1131">
        <v>45</v>
      </c>
      <c r="G3055" s="1182">
        <f t="shared" si="610"/>
        <v>75</v>
      </c>
      <c r="H3055" s="1132">
        <v>44</v>
      </c>
      <c r="I3055" s="1132">
        <v>39</v>
      </c>
      <c r="J3055" s="1182">
        <f t="shared" si="615"/>
        <v>88.63636363636364</v>
      </c>
      <c r="K3055" s="1095">
        <f t="shared" si="614"/>
        <v>104</v>
      </c>
      <c r="L3055" s="1095">
        <f t="shared" si="614"/>
        <v>84</v>
      </c>
      <c r="M3055" s="1187">
        <f t="shared" si="616"/>
        <v>80.769230769230774</v>
      </c>
    </row>
    <row r="3056" spans="1:13" ht="15">
      <c r="A3056" s="1296"/>
      <c r="C3056" s="1005" t="s">
        <v>3298</v>
      </c>
      <c r="D3056" s="998" t="s">
        <v>5252</v>
      </c>
      <c r="E3056" s="1146">
        <v>7291</v>
      </c>
      <c r="F3056" s="1146">
        <v>5755</v>
      </c>
      <c r="G3056" s="1182">
        <f t="shared" si="610"/>
        <v>78.932931010835276</v>
      </c>
      <c r="H3056" s="1147">
        <v>4323</v>
      </c>
      <c r="I3056" s="1147">
        <v>3221</v>
      </c>
      <c r="J3056" s="1182">
        <f t="shared" si="615"/>
        <v>74.50844321073329</v>
      </c>
      <c r="K3056" s="1095">
        <f t="shared" si="614"/>
        <v>11614</v>
      </c>
      <c r="L3056" s="1095">
        <f t="shared" si="614"/>
        <v>8976</v>
      </c>
      <c r="M3056" s="1187">
        <f t="shared" si="616"/>
        <v>77.286034096779744</v>
      </c>
    </row>
    <row r="3057" spans="1:13" ht="15">
      <c r="A3057" s="1296"/>
      <c r="C3057" s="1005" t="s">
        <v>3299</v>
      </c>
      <c r="D3057" s="998" t="s">
        <v>4945</v>
      </c>
      <c r="E3057" s="1146"/>
      <c r="F3057" s="1146"/>
      <c r="G3057" s="1182" t="e">
        <f t="shared" si="610"/>
        <v>#DIV/0!</v>
      </c>
      <c r="H3057" s="1147"/>
      <c r="I3057" s="1147"/>
      <c r="J3057" s="1182" t="e">
        <f t="shared" si="615"/>
        <v>#DIV/0!</v>
      </c>
      <c r="K3057" s="1095">
        <f t="shared" si="614"/>
        <v>0</v>
      </c>
      <c r="L3057" s="1095">
        <f t="shared" si="614"/>
        <v>0</v>
      </c>
      <c r="M3057" s="1187" t="e">
        <f t="shared" si="616"/>
        <v>#DIV/0!</v>
      </c>
    </row>
    <row r="3058" spans="1:13" ht="36" customHeight="1">
      <c r="A3058" s="1296"/>
      <c r="C3058" s="406" t="s">
        <v>3300</v>
      </c>
      <c r="D3058" s="998" t="s">
        <v>4946</v>
      </c>
      <c r="E3058" s="1146">
        <v>5</v>
      </c>
      <c r="F3058" s="1146">
        <v>2</v>
      </c>
      <c r="G3058" s="1182">
        <f t="shared" si="610"/>
        <v>40</v>
      </c>
      <c r="H3058" s="1147">
        <v>2</v>
      </c>
      <c r="I3058" s="1147">
        <v>4</v>
      </c>
      <c r="J3058" s="1182">
        <f t="shared" si="615"/>
        <v>200</v>
      </c>
      <c r="K3058" s="1095">
        <f t="shared" si="614"/>
        <v>7</v>
      </c>
      <c r="L3058" s="1095">
        <f t="shared" si="614"/>
        <v>6</v>
      </c>
      <c r="M3058" s="1187">
        <f t="shared" si="616"/>
        <v>85.714285714285708</v>
      </c>
    </row>
    <row r="3059" spans="1:13" ht="14.25">
      <c r="A3059" s="1305" t="s">
        <v>5372</v>
      </c>
      <c r="B3059" s="402" t="s">
        <v>196</v>
      </c>
      <c r="C3059" s="402"/>
      <c r="D3059" s="1042"/>
      <c r="E3059" s="1148">
        <v>4050</v>
      </c>
      <c r="F3059" s="1148">
        <v>3458</v>
      </c>
      <c r="G3059" s="1193">
        <f t="shared" si="610"/>
        <v>85.382716049382708</v>
      </c>
      <c r="H3059" s="1148">
        <v>1630</v>
      </c>
      <c r="I3059" s="1148">
        <v>1169</v>
      </c>
      <c r="J3059" s="1193">
        <f t="shared" si="615"/>
        <v>71.717791411042938</v>
      </c>
      <c r="K3059" s="1148">
        <f t="shared" ref="K3059:L3061" si="617">SUM(E3059+H3059)</f>
        <v>5680</v>
      </c>
      <c r="L3059" s="1148">
        <f t="shared" si="617"/>
        <v>4627</v>
      </c>
      <c r="M3059" s="1193">
        <f t="shared" si="616"/>
        <v>81.461267605633807</v>
      </c>
    </row>
    <row r="3060" spans="1:13" ht="14.25">
      <c r="A3060" s="1305"/>
      <c r="B3060" s="414" t="s">
        <v>197</v>
      </c>
      <c r="C3060" s="402"/>
      <c r="D3060" s="1042"/>
      <c r="E3060" s="1148">
        <v>17084</v>
      </c>
      <c r="F3060" s="1148">
        <v>14078</v>
      </c>
      <c r="G3060" s="1193">
        <f t="shared" si="610"/>
        <v>82.404589089206269</v>
      </c>
      <c r="H3060" s="1148">
        <v>5397</v>
      </c>
      <c r="I3060" s="1148">
        <v>3328</v>
      </c>
      <c r="J3060" s="1193">
        <f t="shared" si="615"/>
        <v>61.663887344821198</v>
      </c>
      <c r="K3060" s="1148">
        <f t="shared" si="617"/>
        <v>22481</v>
      </c>
      <c r="L3060" s="1148">
        <f t="shared" si="617"/>
        <v>17406</v>
      </c>
      <c r="M3060" s="1193">
        <f t="shared" si="616"/>
        <v>77.425381433210276</v>
      </c>
    </row>
    <row r="3061" spans="1:13" ht="14.25">
      <c r="A3061" s="1305"/>
      <c r="B3061" s="414" t="s">
        <v>198</v>
      </c>
      <c r="C3061" s="402"/>
      <c r="D3061" s="1042"/>
      <c r="E3061" s="1149">
        <f>SUM(E3062:E3128)</f>
        <v>47880</v>
      </c>
      <c r="F3061" s="1149">
        <f>SUM(F3062:F3128)</f>
        <v>41926</v>
      </c>
      <c r="G3061" s="1199">
        <f t="shared" si="610"/>
        <v>87.564745196324139</v>
      </c>
      <c r="H3061" s="1149">
        <f>SUM(H3062:H3128)</f>
        <v>17176</v>
      </c>
      <c r="I3061" s="1149">
        <f>SUM(I3062:I3128)</f>
        <v>12600</v>
      </c>
      <c r="J3061" s="1199">
        <f t="shared" si="615"/>
        <v>73.358174196553321</v>
      </c>
      <c r="K3061" s="1149">
        <f t="shared" si="617"/>
        <v>65056</v>
      </c>
      <c r="L3061" s="1149">
        <f t="shared" si="617"/>
        <v>54526</v>
      </c>
      <c r="M3061" s="1199">
        <f t="shared" si="616"/>
        <v>83.813944909001478</v>
      </c>
    </row>
    <row r="3062" spans="1:13" ht="15">
      <c r="A3062" s="1305"/>
      <c r="C3062" s="997" t="s">
        <v>3187</v>
      </c>
      <c r="D3062" s="998" t="s">
        <v>4855</v>
      </c>
      <c r="E3062" s="1066">
        <v>8007</v>
      </c>
      <c r="F3062" s="1066">
        <v>7350</v>
      </c>
      <c r="G3062" s="1182">
        <f t="shared" si="610"/>
        <v>91.794679655301621</v>
      </c>
      <c r="H3062" s="1067">
        <v>2687</v>
      </c>
      <c r="I3062" s="1067">
        <v>2083</v>
      </c>
      <c r="J3062" s="1182">
        <f t="shared" si="615"/>
        <v>77.521399330107926</v>
      </c>
      <c r="K3062" s="1139">
        <f t="shared" ref="K3062:K3093" si="618">E3062+H3062</f>
        <v>10694</v>
      </c>
      <c r="L3062" s="1139">
        <f t="shared" ref="L3062:L3093" si="619">F3062+I3062</f>
        <v>9433</v>
      </c>
      <c r="M3062" s="1187">
        <f t="shared" si="616"/>
        <v>88.208341125864976</v>
      </c>
    </row>
    <row r="3063" spans="1:13" ht="26.25">
      <c r="A3063" s="1305"/>
      <c r="C3063" s="997" t="s">
        <v>2849</v>
      </c>
      <c r="D3063" s="998" t="s">
        <v>4809</v>
      </c>
      <c r="E3063" s="1066">
        <v>8506</v>
      </c>
      <c r="F3063" s="1066">
        <v>7823</v>
      </c>
      <c r="G3063" s="1182">
        <f t="shared" si="610"/>
        <v>91.970373853750303</v>
      </c>
      <c r="H3063" s="1067">
        <v>2982</v>
      </c>
      <c r="I3063" s="1067">
        <v>2278</v>
      </c>
      <c r="J3063" s="1182">
        <f t="shared" si="615"/>
        <v>76.391683433936947</v>
      </c>
      <c r="K3063" s="1095">
        <f t="shared" si="618"/>
        <v>11488</v>
      </c>
      <c r="L3063" s="1095">
        <f t="shared" si="619"/>
        <v>10101</v>
      </c>
      <c r="M3063" s="1187">
        <f t="shared" si="616"/>
        <v>87.926532033426184</v>
      </c>
    </row>
    <row r="3064" spans="1:13" ht="15">
      <c r="A3064" s="1305"/>
      <c r="C3064" s="997" t="s">
        <v>3301</v>
      </c>
      <c r="D3064" s="998" t="s">
        <v>4947</v>
      </c>
      <c r="E3064" s="1066"/>
      <c r="F3064" s="1066"/>
      <c r="G3064" s="1182" t="e">
        <f t="shared" si="610"/>
        <v>#DIV/0!</v>
      </c>
      <c r="H3064" s="1067"/>
      <c r="I3064" s="1067"/>
      <c r="J3064" s="1182" t="e">
        <f t="shared" si="615"/>
        <v>#DIV/0!</v>
      </c>
      <c r="K3064" s="1095">
        <f t="shared" si="618"/>
        <v>0</v>
      </c>
      <c r="L3064" s="1095">
        <f t="shared" si="619"/>
        <v>0</v>
      </c>
      <c r="M3064" s="1187" t="e">
        <f t="shared" si="616"/>
        <v>#DIV/0!</v>
      </c>
    </row>
    <row r="3065" spans="1:13" ht="30.75">
      <c r="A3065" s="1305"/>
      <c r="C3065" s="997" t="s">
        <v>3302</v>
      </c>
      <c r="D3065" s="1006" t="s">
        <v>4948</v>
      </c>
      <c r="E3065" s="1066"/>
      <c r="F3065" s="1066"/>
      <c r="G3065" s="1182" t="e">
        <f t="shared" si="610"/>
        <v>#DIV/0!</v>
      </c>
      <c r="H3065" s="1067"/>
      <c r="I3065" s="1067"/>
      <c r="J3065" s="1182" t="e">
        <f t="shared" si="615"/>
        <v>#DIV/0!</v>
      </c>
      <c r="K3065" s="1095">
        <f t="shared" si="618"/>
        <v>0</v>
      </c>
      <c r="L3065" s="1095">
        <f t="shared" si="619"/>
        <v>0</v>
      </c>
      <c r="M3065" s="1187" t="e">
        <f t="shared" si="616"/>
        <v>#DIV/0!</v>
      </c>
    </row>
    <row r="3066" spans="1:13" ht="15">
      <c r="A3066" s="1305"/>
      <c r="C3066" s="997" t="s">
        <v>3303</v>
      </c>
      <c r="D3066" s="998" t="s">
        <v>4949</v>
      </c>
      <c r="E3066" s="1066">
        <v>396</v>
      </c>
      <c r="F3066" s="1066">
        <v>355</v>
      </c>
      <c r="G3066" s="1182">
        <f t="shared" si="610"/>
        <v>89.646464646464651</v>
      </c>
      <c r="H3066" s="1067">
        <v>20</v>
      </c>
      <c r="I3066" s="1067">
        <v>5</v>
      </c>
      <c r="J3066" s="1182">
        <f t="shared" si="615"/>
        <v>25</v>
      </c>
      <c r="K3066" s="1095">
        <f t="shared" si="618"/>
        <v>416</v>
      </c>
      <c r="L3066" s="1095">
        <f t="shared" si="619"/>
        <v>360</v>
      </c>
      <c r="M3066" s="1187">
        <f t="shared" si="616"/>
        <v>86.538461538461547</v>
      </c>
    </row>
    <row r="3067" spans="1:13" ht="26.25">
      <c r="A3067" s="1305"/>
      <c r="C3067" s="997" t="s">
        <v>3304</v>
      </c>
      <c r="D3067" s="998" t="s">
        <v>4950</v>
      </c>
      <c r="E3067" s="1066">
        <v>32</v>
      </c>
      <c r="F3067" s="1066">
        <v>29</v>
      </c>
      <c r="G3067" s="1182">
        <f t="shared" si="610"/>
        <v>90.625</v>
      </c>
      <c r="H3067" s="1067">
        <v>1</v>
      </c>
      <c r="I3067" s="1067">
        <v>1</v>
      </c>
      <c r="J3067" s="1182">
        <f t="shared" si="615"/>
        <v>100</v>
      </c>
      <c r="K3067" s="1095">
        <f t="shared" si="618"/>
        <v>33</v>
      </c>
      <c r="L3067" s="1095">
        <f t="shared" si="619"/>
        <v>30</v>
      </c>
      <c r="M3067" s="1187">
        <f t="shared" si="616"/>
        <v>90.909090909090907</v>
      </c>
    </row>
    <row r="3068" spans="1:13" ht="26.25">
      <c r="A3068" s="1305"/>
      <c r="C3068" s="997" t="s">
        <v>3305</v>
      </c>
      <c r="D3068" s="998" t="s">
        <v>4951</v>
      </c>
      <c r="E3068" s="1066">
        <v>246</v>
      </c>
      <c r="F3068" s="1066">
        <v>235</v>
      </c>
      <c r="G3068" s="1182">
        <f t="shared" si="610"/>
        <v>95.528455284552848</v>
      </c>
      <c r="H3068" s="1067">
        <v>157</v>
      </c>
      <c r="I3068" s="1067">
        <v>100</v>
      </c>
      <c r="J3068" s="1182">
        <f t="shared" si="615"/>
        <v>63.694267515923563</v>
      </c>
      <c r="K3068" s="1095">
        <f t="shared" si="618"/>
        <v>403</v>
      </c>
      <c r="L3068" s="1095">
        <f t="shared" si="619"/>
        <v>335</v>
      </c>
      <c r="M3068" s="1187">
        <f t="shared" si="616"/>
        <v>83.126550868486348</v>
      </c>
    </row>
    <row r="3069" spans="1:13" ht="26.25">
      <c r="A3069" s="1305"/>
      <c r="C3069" s="997" t="s">
        <v>3306</v>
      </c>
      <c r="D3069" s="998" t="s">
        <v>4952</v>
      </c>
      <c r="E3069" s="1066">
        <v>1269</v>
      </c>
      <c r="F3069" s="1066">
        <v>1110</v>
      </c>
      <c r="G3069" s="1182">
        <f t="shared" ref="G3069:G3135" si="620">SUM(F3069/E3069*100)</f>
        <v>87.470449172576835</v>
      </c>
      <c r="H3069" s="1067">
        <v>263</v>
      </c>
      <c r="I3069" s="1067">
        <v>207</v>
      </c>
      <c r="J3069" s="1182">
        <f t="shared" si="615"/>
        <v>78.707224334600753</v>
      </c>
      <c r="K3069" s="1095">
        <f t="shared" si="618"/>
        <v>1532</v>
      </c>
      <c r="L3069" s="1095">
        <f t="shared" si="619"/>
        <v>1317</v>
      </c>
      <c r="M3069" s="1187">
        <f t="shared" si="616"/>
        <v>85.96605744125327</v>
      </c>
    </row>
    <row r="3070" spans="1:13" ht="15">
      <c r="A3070" s="1305"/>
      <c r="C3070" s="997" t="s">
        <v>3307</v>
      </c>
      <c r="D3070" s="998" t="s">
        <v>4953</v>
      </c>
      <c r="E3070" s="1066">
        <v>791</v>
      </c>
      <c r="F3070" s="1066">
        <v>641</v>
      </c>
      <c r="G3070" s="1182">
        <f t="shared" si="620"/>
        <v>81.036662452591656</v>
      </c>
      <c r="H3070" s="1067">
        <v>66</v>
      </c>
      <c r="I3070" s="1067">
        <v>43</v>
      </c>
      <c r="J3070" s="1182">
        <f t="shared" si="615"/>
        <v>65.151515151515156</v>
      </c>
      <c r="K3070" s="1095">
        <f t="shared" si="618"/>
        <v>857</v>
      </c>
      <c r="L3070" s="1095">
        <f t="shared" si="619"/>
        <v>684</v>
      </c>
      <c r="M3070" s="1187">
        <f t="shared" si="616"/>
        <v>79.813302217036181</v>
      </c>
    </row>
    <row r="3071" spans="1:13" ht="26.25">
      <c r="A3071" s="1305"/>
      <c r="C3071" s="997" t="s">
        <v>3308</v>
      </c>
      <c r="D3071" s="998" t="s">
        <v>4954</v>
      </c>
      <c r="E3071" s="1066">
        <v>8</v>
      </c>
      <c r="F3071" s="1066">
        <v>4</v>
      </c>
      <c r="G3071" s="1182">
        <f t="shared" si="620"/>
        <v>50</v>
      </c>
      <c r="H3071" s="1067">
        <v>1</v>
      </c>
      <c r="I3071" s="1067">
        <v>1</v>
      </c>
      <c r="J3071" s="1182">
        <f t="shared" si="615"/>
        <v>100</v>
      </c>
      <c r="K3071" s="1095">
        <f t="shared" si="618"/>
        <v>9</v>
      </c>
      <c r="L3071" s="1095">
        <f t="shared" si="619"/>
        <v>5</v>
      </c>
      <c r="M3071" s="1187">
        <f t="shared" si="616"/>
        <v>55.555555555555557</v>
      </c>
    </row>
    <row r="3072" spans="1:13" ht="26.25">
      <c r="A3072" s="1305"/>
      <c r="C3072" s="997" t="s">
        <v>3309</v>
      </c>
      <c r="D3072" s="998" t="s">
        <v>4955</v>
      </c>
      <c r="E3072" s="1066">
        <v>260</v>
      </c>
      <c r="F3072" s="1066">
        <v>222</v>
      </c>
      <c r="G3072" s="1182">
        <f t="shared" si="620"/>
        <v>85.384615384615387</v>
      </c>
      <c r="H3072" s="1067">
        <v>347</v>
      </c>
      <c r="I3072" s="1067">
        <v>276</v>
      </c>
      <c r="J3072" s="1182">
        <f t="shared" si="615"/>
        <v>79.538904899135446</v>
      </c>
      <c r="K3072" s="1095">
        <f t="shared" si="618"/>
        <v>607</v>
      </c>
      <c r="L3072" s="1095">
        <f t="shared" si="619"/>
        <v>498</v>
      </c>
      <c r="M3072" s="1187">
        <f t="shared" si="616"/>
        <v>82.042833607907738</v>
      </c>
    </row>
    <row r="3073" spans="1:13" ht="15">
      <c r="A3073" s="1305"/>
      <c r="C3073" s="997" t="s">
        <v>3310</v>
      </c>
      <c r="D3073" s="998" t="s">
        <v>4956</v>
      </c>
      <c r="E3073" s="1066">
        <v>2</v>
      </c>
      <c r="F3073" s="1066">
        <v>8</v>
      </c>
      <c r="G3073" s="1182">
        <f t="shared" si="620"/>
        <v>400</v>
      </c>
      <c r="H3073" s="1067">
        <v>1</v>
      </c>
      <c r="I3073" s="1067"/>
      <c r="J3073" s="1182">
        <f t="shared" si="615"/>
        <v>0</v>
      </c>
      <c r="K3073" s="1095">
        <f t="shared" si="618"/>
        <v>3</v>
      </c>
      <c r="L3073" s="1095">
        <f t="shared" si="619"/>
        <v>8</v>
      </c>
      <c r="M3073" s="1187">
        <f t="shared" si="616"/>
        <v>266.66666666666663</v>
      </c>
    </row>
    <row r="3074" spans="1:13" ht="26.25">
      <c r="A3074" s="1305"/>
      <c r="C3074" s="997" t="s">
        <v>3311</v>
      </c>
      <c r="D3074" s="998" t="s">
        <v>4957</v>
      </c>
      <c r="E3074" s="1066">
        <v>213</v>
      </c>
      <c r="F3074" s="1066">
        <v>137</v>
      </c>
      <c r="G3074" s="1182">
        <f t="shared" si="620"/>
        <v>64.319248826291073</v>
      </c>
      <c r="H3074" s="1067">
        <v>147</v>
      </c>
      <c r="I3074" s="1067">
        <v>66</v>
      </c>
      <c r="J3074" s="1182">
        <f t="shared" si="615"/>
        <v>44.897959183673471</v>
      </c>
      <c r="K3074" s="1095">
        <f t="shared" si="618"/>
        <v>360</v>
      </c>
      <c r="L3074" s="1095">
        <f t="shared" si="619"/>
        <v>203</v>
      </c>
      <c r="M3074" s="1187">
        <f t="shared" si="616"/>
        <v>56.388888888888886</v>
      </c>
    </row>
    <row r="3075" spans="1:13" ht="15">
      <c r="A3075" s="1305"/>
      <c r="C3075" s="997" t="s">
        <v>3312</v>
      </c>
      <c r="D3075" s="998" t="s">
        <v>4958</v>
      </c>
      <c r="E3075" s="1066"/>
      <c r="F3075" s="1066">
        <v>1</v>
      </c>
      <c r="G3075" s="1182" t="e">
        <f t="shared" si="620"/>
        <v>#DIV/0!</v>
      </c>
      <c r="H3075" s="1067">
        <v>1</v>
      </c>
      <c r="I3075" s="1067">
        <v>5</v>
      </c>
      <c r="J3075" s="1182">
        <f t="shared" si="615"/>
        <v>500</v>
      </c>
      <c r="K3075" s="1095">
        <f t="shared" si="618"/>
        <v>1</v>
      </c>
      <c r="L3075" s="1095">
        <f t="shared" si="619"/>
        <v>6</v>
      </c>
      <c r="M3075" s="1187">
        <f t="shared" si="616"/>
        <v>600</v>
      </c>
    </row>
    <row r="3076" spans="1:13" ht="15">
      <c r="A3076" s="1305"/>
      <c r="C3076" s="997" t="s">
        <v>3313</v>
      </c>
      <c r="D3076" s="998" t="s">
        <v>4959</v>
      </c>
      <c r="E3076" s="1066">
        <v>67</v>
      </c>
      <c r="F3076" s="1066">
        <v>55</v>
      </c>
      <c r="G3076" s="1182">
        <f t="shared" si="620"/>
        <v>82.089552238805979</v>
      </c>
      <c r="H3076" s="1067">
        <v>24</v>
      </c>
      <c r="I3076" s="1067">
        <v>6</v>
      </c>
      <c r="J3076" s="1182">
        <f t="shared" si="615"/>
        <v>25</v>
      </c>
      <c r="K3076" s="1095">
        <f t="shared" si="618"/>
        <v>91</v>
      </c>
      <c r="L3076" s="1095">
        <f t="shared" si="619"/>
        <v>61</v>
      </c>
      <c r="M3076" s="1187">
        <f t="shared" si="616"/>
        <v>67.032967032967022</v>
      </c>
    </row>
    <row r="3077" spans="1:13" ht="15">
      <c r="A3077" s="1305"/>
      <c r="C3077" s="997" t="s">
        <v>3314</v>
      </c>
      <c r="D3077" s="998" t="s">
        <v>4960</v>
      </c>
      <c r="E3077" s="1066">
        <v>66</v>
      </c>
      <c r="F3077" s="1066">
        <v>71</v>
      </c>
      <c r="G3077" s="1182">
        <f t="shared" si="620"/>
        <v>107.57575757575756</v>
      </c>
      <c r="H3077" s="1067">
        <v>7</v>
      </c>
      <c r="I3077" s="1067">
        <v>6</v>
      </c>
      <c r="J3077" s="1182">
        <f t="shared" si="615"/>
        <v>85.714285714285708</v>
      </c>
      <c r="K3077" s="1095">
        <f t="shared" si="618"/>
        <v>73</v>
      </c>
      <c r="L3077" s="1095">
        <f t="shared" si="619"/>
        <v>77</v>
      </c>
      <c r="M3077" s="1187">
        <f t="shared" si="616"/>
        <v>105.47945205479452</v>
      </c>
    </row>
    <row r="3078" spans="1:13" ht="26.25">
      <c r="A3078" s="1305"/>
      <c r="C3078" s="997" t="s">
        <v>3315</v>
      </c>
      <c r="D3078" s="998" t="s">
        <v>4961</v>
      </c>
      <c r="E3078" s="1066">
        <v>467</v>
      </c>
      <c r="F3078" s="1066">
        <v>352</v>
      </c>
      <c r="G3078" s="1182">
        <f t="shared" si="620"/>
        <v>75.37473233404711</v>
      </c>
      <c r="H3078" s="1067">
        <v>118</v>
      </c>
      <c r="I3078" s="1067">
        <v>108</v>
      </c>
      <c r="J3078" s="1182">
        <f t="shared" si="615"/>
        <v>91.525423728813564</v>
      </c>
      <c r="K3078" s="1095">
        <f t="shared" si="618"/>
        <v>585</v>
      </c>
      <c r="L3078" s="1095">
        <f t="shared" si="619"/>
        <v>460</v>
      </c>
      <c r="M3078" s="1187">
        <f t="shared" si="616"/>
        <v>78.632478632478637</v>
      </c>
    </row>
    <row r="3079" spans="1:13" ht="15">
      <c r="A3079" s="1305"/>
      <c r="C3079" s="997" t="s">
        <v>3316</v>
      </c>
      <c r="D3079" s="998" t="s">
        <v>4962</v>
      </c>
      <c r="E3079" s="1066"/>
      <c r="F3079" s="1066">
        <v>1</v>
      </c>
      <c r="G3079" s="1182" t="e">
        <f t="shared" si="620"/>
        <v>#DIV/0!</v>
      </c>
      <c r="H3079" s="1067">
        <v>1</v>
      </c>
      <c r="I3079" s="1067"/>
      <c r="J3079" s="1182">
        <f t="shared" si="615"/>
        <v>0</v>
      </c>
      <c r="K3079" s="1095">
        <f t="shared" si="618"/>
        <v>1</v>
      </c>
      <c r="L3079" s="1095">
        <f t="shared" si="619"/>
        <v>1</v>
      </c>
      <c r="M3079" s="1187">
        <f t="shared" si="616"/>
        <v>100</v>
      </c>
    </row>
    <row r="3080" spans="1:13" ht="15">
      <c r="A3080" s="1305"/>
      <c r="C3080" s="997" t="s">
        <v>3317</v>
      </c>
      <c r="D3080" s="998" t="s">
        <v>4963</v>
      </c>
      <c r="E3080" s="1066">
        <v>3562</v>
      </c>
      <c r="F3080" s="1066">
        <v>3199</v>
      </c>
      <c r="G3080" s="1182">
        <f t="shared" si="620"/>
        <v>89.809096013475582</v>
      </c>
      <c r="H3080" s="1067">
        <v>1159</v>
      </c>
      <c r="I3080" s="1067">
        <v>966</v>
      </c>
      <c r="J3080" s="1182">
        <f t="shared" si="615"/>
        <v>83.347713546160492</v>
      </c>
      <c r="K3080" s="1095">
        <f t="shared" si="618"/>
        <v>4721</v>
      </c>
      <c r="L3080" s="1095">
        <f t="shared" si="619"/>
        <v>4165</v>
      </c>
      <c r="M3080" s="1187">
        <f t="shared" si="616"/>
        <v>88.222834145308198</v>
      </c>
    </row>
    <row r="3081" spans="1:13" ht="15">
      <c r="A3081" s="1305"/>
      <c r="C3081" s="997" t="s">
        <v>3318</v>
      </c>
      <c r="D3081" s="998" t="s">
        <v>4964</v>
      </c>
      <c r="E3081" s="1066">
        <v>1</v>
      </c>
      <c r="F3081" s="1066">
        <v>1</v>
      </c>
      <c r="G3081" s="1182">
        <f t="shared" si="620"/>
        <v>100</v>
      </c>
      <c r="H3081" s="1067">
        <v>1</v>
      </c>
      <c r="I3081" s="1067"/>
      <c r="J3081" s="1182">
        <f t="shared" si="615"/>
        <v>0</v>
      </c>
      <c r="K3081" s="1095">
        <f t="shared" si="618"/>
        <v>2</v>
      </c>
      <c r="L3081" s="1095">
        <f t="shared" si="619"/>
        <v>1</v>
      </c>
      <c r="M3081" s="1187">
        <f t="shared" si="616"/>
        <v>50</v>
      </c>
    </row>
    <row r="3082" spans="1:13" ht="15">
      <c r="A3082" s="1305"/>
      <c r="C3082" s="997" t="s">
        <v>3319</v>
      </c>
      <c r="D3082" s="998" t="s">
        <v>4965</v>
      </c>
      <c r="E3082" s="1066">
        <v>207</v>
      </c>
      <c r="F3082" s="1066">
        <v>180</v>
      </c>
      <c r="G3082" s="1182">
        <f t="shared" si="620"/>
        <v>86.956521739130437</v>
      </c>
      <c r="H3082" s="1067">
        <v>87</v>
      </c>
      <c r="I3082" s="1067">
        <v>61</v>
      </c>
      <c r="J3082" s="1182">
        <f t="shared" si="615"/>
        <v>70.114942528735639</v>
      </c>
      <c r="K3082" s="1095">
        <f t="shared" si="618"/>
        <v>294</v>
      </c>
      <c r="L3082" s="1095">
        <f t="shared" si="619"/>
        <v>241</v>
      </c>
      <c r="M3082" s="1187">
        <f t="shared" si="616"/>
        <v>81.972789115646265</v>
      </c>
    </row>
    <row r="3083" spans="1:13" ht="15">
      <c r="A3083" s="1305"/>
      <c r="C3083" s="997" t="s">
        <v>3320</v>
      </c>
      <c r="D3083" s="998" t="s">
        <v>4966</v>
      </c>
      <c r="E3083" s="1066">
        <v>73</v>
      </c>
      <c r="F3083" s="1066">
        <v>69</v>
      </c>
      <c r="G3083" s="1182">
        <f t="shared" si="620"/>
        <v>94.520547945205479</v>
      </c>
      <c r="H3083" s="1067">
        <v>128</v>
      </c>
      <c r="I3083" s="1067">
        <v>111</v>
      </c>
      <c r="J3083" s="1182">
        <f t="shared" si="615"/>
        <v>86.71875</v>
      </c>
      <c r="K3083" s="1095">
        <f t="shared" si="618"/>
        <v>201</v>
      </c>
      <c r="L3083" s="1095">
        <f t="shared" si="619"/>
        <v>180</v>
      </c>
      <c r="M3083" s="1187">
        <f t="shared" si="616"/>
        <v>89.552238805970148</v>
      </c>
    </row>
    <row r="3084" spans="1:13" ht="15">
      <c r="A3084" s="1305"/>
      <c r="C3084" s="997" t="s">
        <v>3321</v>
      </c>
      <c r="D3084" s="998" t="s">
        <v>4967</v>
      </c>
      <c r="E3084" s="1066">
        <v>2</v>
      </c>
      <c r="F3084" s="1066">
        <v>10</v>
      </c>
      <c r="G3084" s="1182">
        <f t="shared" si="620"/>
        <v>500</v>
      </c>
      <c r="H3084" s="1067">
        <v>159</v>
      </c>
      <c r="I3084" s="1067">
        <v>163</v>
      </c>
      <c r="J3084" s="1182">
        <f t="shared" si="615"/>
        <v>102.51572327044025</v>
      </c>
      <c r="K3084" s="1095">
        <f t="shared" si="618"/>
        <v>161</v>
      </c>
      <c r="L3084" s="1095">
        <f t="shared" si="619"/>
        <v>173</v>
      </c>
      <c r="M3084" s="1187">
        <f t="shared" si="616"/>
        <v>107.45341614906832</v>
      </c>
    </row>
    <row r="3085" spans="1:13" ht="26.25">
      <c r="A3085" s="1305"/>
      <c r="C3085" s="997" t="s">
        <v>3322</v>
      </c>
      <c r="D3085" s="998" t="s">
        <v>4968</v>
      </c>
      <c r="E3085" s="1066">
        <v>150</v>
      </c>
      <c r="F3085" s="1066">
        <v>166</v>
      </c>
      <c r="G3085" s="1182">
        <f t="shared" si="620"/>
        <v>110.66666666666667</v>
      </c>
      <c r="H3085" s="1067">
        <v>142</v>
      </c>
      <c r="I3085" s="1067">
        <v>174</v>
      </c>
      <c r="J3085" s="1182">
        <f t="shared" si="615"/>
        <v>122.53521126760563</v>
      </c>
      <c r="K3085" s="1095">
        <f t="shared" si="618"/>
        <v>292</v>
      </c>
      <c r="L3085" s="1095">
        <f t="shared" si="619"/>
        <v>340</v>
      </c>
      <c r="M3085" s="1187">
        <f t="shared" si="616"/>
        <v>116.43835616438356</v>
      </c>
    </row>
    <row r="3086" spans="1:13" ht="26.25">
      <c r="A3086" s="1305"/>
      <c r="C3086" s="997" t="s">
        <v>3323</v>
      </c>
      <c r="D3086" s="998" t="s">
        <v>4969</v>
      </c>
      <c r="E3086" s="1066">
        <v>1392</v>
      </c>
      <c r="F3086" s="1066">
        <v>1147</v>
      </c>
      <c r="G3086" s="1182">
        <f t="shared" si="620"/>
        <v>82.399425287356323</v>
      </c>
      <c r="H3086" s="1067">
        <v>579</v>
      </c>
      <c r="I3086" s="1067">
        <v>462</v>
      </c>
      <c r="J3086" s="1182">
        <f t="shared" si="615"/>
        <v>79.792746113989637</v>
      </c>
      <c r="K3086" s="1095">
        <f t="shared" si="618"/>
        <v>1971</v>
      </c>
      <c r="L3086" s="1095">
        <f t="shared" si="619"/>
        <v>1609</v>
      </c>
      <c r="M3086" s="1187">
        <f t="shared" si="616"/>
        <v>81.633688483003553</v>
      </c>
    </row>
    <row r="3087" spans="1:13" ht="15.75">
      <c r="A3087" s="1305"/>
      <c r="C3087" s="997" t="s">
        <v>3324</v>
      </c>
      <c r="D3087" s="1006" t="s">
        <v>4970</v>
      </c>
      <c r="E3087" s="1066">
        <v>791</v>
      </c>
      <c r="F3087" s="1066">
        <v>713</v>
      </c>
      <c r="G3087" s="1182">
        <f t="shared" si="620"/>
        <v>90.139064475347666</v>
      </c>
      <c r="H3087" s="1067">
        <v>87</v>
      </c>
      <c r="I3087" s="1067">
        <v>44</v>
      </c>
      <c r="J3087" s="1182">
        <f t="shared" si="615"/>
        <v>50.574712643678168</v>
      </c>
      <c r="K3087" s="1095">
        <f t="shared" si="618"/>
        <v>878</v>
      </c>
      <c r="L3087" s="1095">
        <f t="shared" si="619"/>
        <v>757</v>
      </c>
      <c r="M3087" s="1187">
        <f t="shared" si="616"/>
        <v>86.218678815489753</v>
      </c>
    </row>
    <row r="3088" spans="1:13" ht="15">
      <c r="A3088" s="1305"/>
      <c r="C3088" s="997" t="s">
        <v>3325</v>
      </c>
      <c r="D3088" s="998" t="s">
        <v>4971</v>
      </c>
      <c r="E3088" s="1066">
        <v>2536</v>
      </c>
      <c r="F3088" s="1066">
        <v>2298</v>
      </c>
      <c r="G3088" s="1182">
        <f t="shared" si="620"/>
        <v>90.615141955835966</v>
      </c>
      <c r="H3088" s="1067">
        <v>990</v>
      </c>
      <c r="I3088" s="1067">
        <v>722</v>
      </c>
      <c r="J3088" s="1182">
        <f t="shared" si="615"/>
        <v>72.929292929292927</v>
      </c>
      <c r="K3088" s="1095">
        <f t="shared" si="618"/>
        <v>3526</v>
      </c>
      <c r="L3088" s="1095">
        <f t="shared" si="619"/>
        <v>3020</v>
      </c>
      <c r="M3088" s="1187">
        <f t="shared" si="616"/>
        <v>85.649461145774254</v>
      </c>
    </row>
    <row r="3089" spans="1:13" ht="15">
      <c r="A3089" s="1305"/>
      <c r="C3089" s="997" t="s">
        <v>3326</v>
      </c>
      <c r="D3089" s="998" t="s">
        <v>4972</v>
      </c>
      <c r="E3089" s="1066"/>
      <c r="F3089" s="1066">
        <v>1</v>
      </c>
      <c r="G3089" s="1182" t="e">
        <f t="shared" si="620"/>
        <v>#DIV/0!</v>
      </c>
      <c r="H3089" s="1067">
        <v>1</v>
      </c>
      <c r="I3089" s="1067"/>
      <c r="J3089" s="1182">
        <f t="shared" si="615"/>
        <v>0</v>
      </c>
      <c r="K3089" s="1095">
        <f t="shared" si="618"/>
        <v>1</v>
      </c>
      <c r="L3089" s="1095">
        <f t="shared" si="619"/>
        <v>1</v>
      </c>
      <c r="M3089" s="1187">
        <f t="shared" si="616"/>
        <v>100</v>
      </c>
    </row>
    <row r="3090" spans="1:13" ht="15">
      <c r="A3090" s="1305"/>
      <c r="C3090" s="997" t="s">
        <v>3327</v>
      </c>
      <c r="D3090" s="998" t="s">
        <v>4973</v>
      </c>
      <c r="E3090" s="1066"/>
      <c r="F3090" s="1066"/>
      <c r="G3090" s="1182" t="e">
        <f t="shared" si="620"/>
        <v>#DIV/0!</v>
      </c>
      <c r="H3090" s="1067"/>
      <c r="I3090" s="1067"/>
      <c r="J3090" s="1182" t="e">
        <f t="shared" si="615"/>
        <v>#DIV/0!</v>
      </c>
      <c r="K3090" s="1095">
        <f t="shared" si="618"/>
        <v>0</v>
      </c>
      <c r="L3090" s="1095">
        <f t="shared" si="619"/>
        <v>0</v>
      </c>
      <c r="M3090" s="1187" t="e">
        <f t="shared" si="616"/>
        <v>#DIV/0!</v>
      </c>
    </row>
    <row r="3091" spans="1:13" ht="26.25">
      <c r="A3091" s="1305"/>
      <c r="C3091" s="997" t="s">
        <v>3328</v>
      </c>
      <c r="D3091" s="998" t="s">
        <v>4974</v>
      </c>
      <c r="E3091" s="1066"/>
      <c r="F3091" s="1066">
        <v>1</v>
      </c>
      <c r="G3091" s="1182" t="e">
        <f t="shared" si="620"/>
        <v>#DIV/0!</v>
      </c>
      <c r="H3091" s="1067">
        <v>1</v>
      </c>
      <c r="I3091" s="1067"/>
      <c r="J3091" s="1182">
        <f t="shared" si="615"/>
        <v>0</v>
      </c>
      <c r="K3091" s="1095">
        <f t="shared" si="618"/>
        <v>1</v>
      </c>
      <c r="L3091" s="1095">
        <f t="shared" si="619"/>
        <v>1</v>
      </c>
      <c r="M3091" s="1187">
        <f t="shared" si="616"/>
        <v>100</v>
      </c>
    </row>
    <row r="3092" spans="1:13" ht="15">
      <c r="A3092" s="1305"/>
      <c r="C3092" s="997" t="s">
        <v>2119</v>
      </c>
      <c r="D3092" s="998" t="s">
        <v>4122</v>
      </c>
      <c r="E3092" s="1066">
        <v>2372</v>
      </c>
      <c r="F3092" s="1066">
        <v>2033</v>
      </c>
      <c r="G3092" s="1182">
        <f t="shared" si="620"/>
        <v>85.708263069139974</v>
      </c>
      <c r="H3092" s="1067">
        <v>733</v>
      </c>
      <c r="I3092" s="1067">
        <v>639</v>
      </c>
      <c r="J3092" s="1182">
        <f t="shared" si="615"/>
        <v>87.17598908594816</v>
      </c>
      <c r="K3092" s="1095">
        <f t="shared" si="618"/>
        <v>3105</v>
      </c>
      <c r="L3092" s="1095">
        <f t="shared" si="619"/>
        <v>2672</v>
      </c>
      <c r="M3092" s="1187">
        <f t="shared" si="616"/>
        <v>86.054750402576488</v>
      </c>
    </row>
    <row r="3093" spans="1:13" ht="15">
      <c r="A3093" s="1305"/>
      <c r="C3093" s="997" t="s">
        <v>1874</v>
      </c>
      <c r="D3093" s="998" t="s">
        <v>3874</v>
      </c>
      <c r="E3093" s="1066">
        <v>8349</v>
      </c>
      <c r="F3093" s="1066">
        <v>7367</v>
      </c>
      <c r="G3093" s="1182">
        <f t="shared" si="620"/>
        <v>88.238112348784284</v>
      </c>
      <c r="H3093" s="1067">
        <v>2689</v>
      </c>
      <c r="I3093" s="1067">
        <v>2111</v>
      </c>
      <c r="J3093" s="1182">
        <f t="shared" si="615"/>
        <v>78.505020453700254</v>
      </c>
      <c r="K3093" s="1095">
        <f t="shared" si="618"/>
        <v>11038</v>
      </c>
      <c r="L3093" s="1095">
        <f t="shared" si="619"/>
        <v>9478</v>
      </c>
      <c r="M3093" s="1187">
        <f t="shared" si="616"/>
        <v>85.867004892190607</v>
      </c>
    </row>
    <row r="3094" spans="1:13" ht="15">
      <c r="A3094" s="1305"/>
      <c r="C3094" s="997" t="s">
        <v>3329</v>
      </c>
      <c r="D3094" s="998" t="s">
        <v>4975</v>
      </c>
      <c r="E3094" s="1066">
        <v>458</v>
      </c>
      <c r="F3094" s="1066">
        <v>383</v>
      </c>
      <c r="G3094" s="1182">
        <f t="shared" si="620"/>
        <v>83.624454148471614</v>
      </c>
      <c r="H3094" s="1067">
        <v>73</v>
      </c>
      <c r="I3094" s="1067">
        <v>30</v>
      </c>
      <c r="J3094" s="1182">
        <f t="shared" si="615"/>
        <v>41.095890410958901</v>
      </c>
      <c r="K3094" s="1095">
        <f t="shared" ref="K3094:K3120" si="621">E3094+H3094</f>
        <v>531</v>
      </c>
      <c r="L3094" s="1095">
        <f t="shared" ref="L3094:L3120" si="622">F3094+I3094</f>
        <v>413</v>
      </c>
      <c r="M3094" s="1187">
        <f t="shared" si="616"/>
        <v>77.777777777777786</v>
      </c>
    </row>
    <row r="3095" spans="1:13" ht="15">
      <c r="A3095" s="1305"/>
      <c r="C3095" s="997" t="s">
        <v>3330</v>
      </c>
      <c r="D3095" s="998" t="s">
        <v>4976</v>
      </c>
      <c r="E3095" s="1066">
        <v>5</v>
      </c>
      <c r="F3095" s="1066">
        <v>13</v>
      </c>
      <c r="G3095" s="1182">
        <f t="shared" si="620"/>
        <v>260</v>
      </c>
      <c r="H3095" s="1067">
        <v>1</v>
      </c>
      <c r="I3095" s="1067"/>
      <c r="J3095" s="1182">
        <f t="shared" si="615"/>
        <v>0</v>
      </c>
      <c r="K3095" s="1095">
        <f t="shared" si="621"/>
        <v>6</v>
      </c>
      <c r="L3095" s="1095">
        <f t="shared" si="622"/>
        <v>13</v>
      </c>
      <c r="M3095" s="1187">
        <f t="shared" si="616"/>
        <v>216.66666666666666</v>
      </c>
    </row>
    <row r="3096" spans="1:13" ht="15">
      <c r="A3096" s="1305"/>
      <c r="C3096" s="997" t="s">
        <v>3331</v>
      </c>
      <c r="D3096" s="998" t="s">
        <v>4977</v>
      </c>
      <c r="E3096" s="1066"/>
      <c r="F3096" s="1066"/>
      <c r="G3096" s="1182" t="e">
        <f t="shared" si="620"/>
        <v>#DIV/0!</v>
      </c>
      <c r="H3096" s="1067"/>
      <c r="I3096" s="1067"/>
      <c r="J3096" s="1182" t="e">
        <f t="shared" si="615"/>
        <v>#DIV/0!</v>
      </c>
      <c r="K3096" s="1095">
        <f t="shared" si="621"/>
        <v>0</v>
      </c>
      <c r="L3096" s="1095">
        <f t="shared" si="622"/>
        <v>0</v>
      </c>
      <c r="M3096" s="1187" t="e">
        <f t="shared" si="616"/>
        <v>#DIV/0!</v>
      </c>
    </row>
    <row r="3097" spans="1:13" ht="15">
      <c r="A3097" s="1305"/>
      <c r="C3097" s="997" t="s">
        <v>3332</v>
      </c>
      <c r="D3097" s="998" t="s">
        <v>4978</v>
      </c>
      <c r="E3097" s="1066">
        <v>36</v>
      </c>
      <c r="F3097" s="1066">
        <v>15</v>
      </c>
      <c r="G3097" s="1182">
        <f t="shared" si="620"/>
        <v>41.666666666666671</v>
      </c>
      <c r="H3097" s="1067">
        <v>5</v>
      </c>
      <c r="I3097" s="1067"/>
      <c r="J3097" s="1182">
        <f t="shared" si="615"/>
        <v>0</v>
      </c>
      <c r="K3097" s="1095">
        <f t="shared" si="621"/>
        <v>41</v>
      </c>
      <c r="L3097" s="1095">
        <f t="shared" si="622"/>
        <v>15</v>
      </c>
      <c r="M3097" s="1187">
        <f t="shared" si="616"/>
        <v>36.585365853658537</v>
      </c>
    </row>
    <row r="3098" spans="1:13" ht="15">
      <c r="A3098" s="1305"/>
      <c r="C3098" s="997" t="s">
        <v>3333</v>
      </c>
      <c r="D3098" s="998" t="s">
        <v>4979</v>
      </c>
      <c r="E3098" s="1066">
        <v>451</v>
      </c>
      <c r="F3098" s="1066">
        <v>377</v>
      </c>
      <c r="G3098" s="1182">
        <f t="shared" si="620"/>
        <v>83.592017738359203</v>
      </c>
      <c r="H3098" s="1067">
        <v>75</v>
      </c>
      <c r="I3098" s="1067">
        <v>31</v>
      </c>
      <c r="J3098" s="1182">
        <f t="shared" si="615"/>
        <v>41.333333333333336</v>
      </c>
      <c r="K3098" s="1095">
        <f t="shared" si="621"/>
        <v>526</v>
      </c>
      <c r="L3098" s="1095">
        <f t="shared" si="622"/>
        <v>408</v>
      </c>
      <c r="M3098" s="1187">
        <f t="shared" si="616"/>
        <v>77.566539923954366</v>
      </c>
    </row>
    <row r="3099" spans="1:13" ht="15">
      <c r="A3099" s="1305"/>
      <c r="C3099" s="997" t="s">
        <v>3334</v>
      </c>
      <c r="D3099" s="998" t="s">
        <v>4980</v>
      </c>
      <c r="E3099" s="1066">
        <v>805</v>
      </c>
      <c r="F3099" s="1066">
        <v>635</v>
      </c>
      <c r="G3099" s="1182">
        <f t="shared" si="620"/>
        <v>78.881987577639762</v>
      </c>
      <c r="H3099" s="1067">
        <v>241</v>
      </c>
      <c r="I3099" s="1067">
        <v>151</v>
      </c>
      <c r="J3099" s="1182">
        <f t="shared" si="615"/>
        <v>62.655601659751035</v>
      </c>
      <c r="K3099" s="1095">
        <f t="shared" si="621"/>
        <v>1046</v>
      </c>
      <c r="L3099" s="1095">
        <f t="shared" si="622"/>
        <v>786</v>
      </c>
      <c r="M3099" s="1187">
        <f t="shared" si="616"/>
        <v>75.143403441682594</v>
      </c>
    </row>
    <row r="3100" spans="1:13" ht="15">
      <c r="A3100" s="1305"/>
      <c r="C3100" s="997" t="s">
        <v>3335</v>
      </c>
      <c r="D3100" s="998" t="s">
        <v>4981</v>
      </c>
      <c r="E3100" s="1066">
        <v>422</v>
      </c>
      <c r="F3100" s="1066">
        <v>353</v>
      </c>
      <c r="G3100" s="1182">
        <f t="shared" si="620"/>
        <v>83.649289099526072</v>
      </c>
      <c r="H3100" s="1067">
        <v>94</v>
      </c>
      <c r="I3100" s="1067">
        <v>53</v>
      </c>
      <c r="J3100" s="1182">
        <f t="shared" si="615"/>
        <v>56.38297872340425</v>
      </c>
      <c r="K3100" s="1095">
        <f t="shared" si="621"/>
        <v>516</v>
      </c>
      <c r="L3100" s="1095">
        <f t="shared" si="622"/>
        <v>406</v>
      </c>
      <c r="M3100" s="1187">
        <f t="shared" si="616"/>
        <v>78.68217054263566</v>
      </c>
    </row>
    <row r="3101" spans="1:13" ht="15">
      <c r="A3101" s="1305"/>
      <c r="C3101" s="997" t="s">
        <v>3336</v>
      </c>
      <c r="D3101" s="998" t="s">
        <v>4982</v>
      </c>
      <c r="E3101" s="1066">
        <v>2681</v>
      </c>
      <c r="F3101" s="1066">
        <v>2189</v>
      </c>
      <c r="G3101" s="1182">
        <f t="shared" si="620"/>
        <v>81.648638567698612</v>
      </c>
      <c r="H3101" s="1067">
        <v>933</v>
      </c>
      <c r="I3101" s="1067">
        <v>661</v>
      </c>
      <c r="J3101" s="1182">
        <f t="shared" si="615"/>
        <v>70.846730975348336</v>
      </c>
      <c r="K3101" s="1095">
        <f t="shared" si="621"/>
        <v>3614</v>
      </c>
      <c r="L3101" s="1095">
        <f t="shared" si="622"/>
        <v>2850</v>
      </c>
      <c r="M3101" s="1187">
        <f t="shared" si="616"/>
        <v>78.859988931931383</v>
      </c>
    </row>
    <row r="3102" spans="1:13" ht="15">
      <c r="A3102" s="1305"/>
      <c r="C3102" s="1007" t="s">
        <v>3337</v>
      </c>
      <c r="D3102" s="1008" t="s">
        <v>4983</v>
      </c>
      <c r="E3102" s="1119"/>
      <c r="F3102" s="1119"/>
      <c r="G3102" s="1182" t="e">
        <f t="shared" si="620"/>
        <v>#DIV/0!</v>
      </c>
      <c r="H3102" s="1119"/>
      <c r="I3102" s="1119"/>
      <c r="J3102" s="1182" t="e">
        <f t="shared" si="615"/>
        <v>#DIV/0!</v>
      </c>
      <c r="K3102" s="1095">
        <f t="shared" si="621"/>
        <v>0</v>
      </c>
      <c r="L3102" s="1095">
        <f t="shared" si="622"/>
        <v>0</v>
      </c>
      <c r="M3102" s="1187" t="e">
        <f t="shared" si="616"/>
        <v>#DIV/0!</v>
      </c>
    </row>
    <row r="3103" spans="1:13" ht="15">
      <c r="A3103" s="1305"/>
      <c r="C3103" s="1007" t="s">
        <v>3338</v>
      </c>
      <c r="D3103" s="1003" t="s">
        <v>4984</v>
      </c>
      <c r="E3103" s="1119"/>
      <c r="F3103" s="1119"/>
      <c r="G3103" s="1182" t="e">
        <f t="shared" si="620"/>
        <v>#DIV/0!</v>
      </c>
      <c r="H3103" s="1119"/>
      <c r="I3103" s="1119"/>
      <c r="J3103" s="1182" t="e">
        <f t="shared" si="615"/>
        <v>#DIV/0!</v>
      </c>
      <c r="K3103" s="1095">
        <f t="shared" si="621"/>
        <v>0</v>
      </c>
      <c r="L3103" s="1095">
        <f t="shared" si="622"/>
        <v>0</v>
      </c>
      <c r="M3103" s="1187" t="e">
        <f t="shared" si="616"/>
        <v>#DIV/0!</v>
      </c>
    </row>
    <row r="3104" spans="1:13" ht="15">
      <c r="A3104" s="1305"/>
      <c r="C3104" s="1007" t="s">
        <v>3339</v>
      </c>
      <c r="D3104" s="1003" t="s">
        <v>4985</v>
      </c>
      <c r="E3104" s="1119"/>
      <c r="F3104" s="1119"/>
      <c r="G3104" s="1182" t="e">
        <f t="shared" si="620"/>
        <v>#DIV/0!</v>
      </c>
      <c r="H3104" s="1119"/>
      <c r="I3104" s="1119"/>
      <c r="J3104" s="1182" t="e">
        <f t="shared" si="615"/>
        <v>#DIV/0!</v>
      </c>
      <c r="K3104" s="1095">
        <f t="shared" si="621"/>
        <v>0</v>
      </c>
      <c r="L3104" s="1095">
        <f t="shared" si="622"/>
        <v>0</v>
      </c>
      <c r="M3104" s="1187" t="e">
        <f t="shared" si="616"/>
        <v>#DIV/0!</v>
      </c>
    </row>
    <row r="3105" spans="1:13" ht="15">
      <c r="A3105" s="1305"/>
      <c r="C3105" s="1007" t="s">
        <v>3340</v>
      </c>
      <c r="D3105" s="1003" t="s">
        <v>4986</v>
      </c>
      <c r="E3105" s="1119"/>
      <c r="F3105" s="1119"/>
      <c r="G3105" s="1182" t="e">
        <f t="shared" si="620"/>
        <v>#DIV/0!</v>
      </c>
      <c r="H3105" s="1119"/>
      <c r="I3105" s="1119"/>
      <c r="J3105" s="1182" t="e">
        <f t="shared" si="615"/>
        <v>#DIV/0!</v>
      </c>
      <c r="K3105" s="1095">
        <f t="shared" si="621"/>
        <v>0</v>
      </c>
      <c r="L3105" s="1095">
        <f t="shared" si="622"/>
        <v>0</v>
      </c>
      <c r="M3105" s="1187" t="e">
        <f t="shared" si="616"/>
        <v>#DIV/0!</v>
      </c>
    </row>
    <row r="3106" spans="1:13" ht="15">
      <c r="A3106" s="1305"/>
      <c r="C3106" s="1007" t="s">
        <v>3341</v>
      </c>
      <c r="D3106" s="1003" t="s">
        <v>4987</v>
      </c>
      <c r="E3106" s="1119">
        <v>371</v>
      </c>
      <c r="F3106" s="1119">
        <v>333</v>
      </c>
      <c r="G3106" s="1182">
        <f t="shared" si="620"/>
        <v>89.757412398921829</v>
      </c>
      <c r="H3106" s="1119">
        <v>249</v>
      </c>
      <c r="I3106" s="1119">
        <v>170</v>
      </c>
      <c r="J3106" s="1182">
        <f t="shared" si="615"/>
        <v>68.273092369477922</v>
      </c>
      <c r="K3106" s="1095">
        <f t="shared" si="621"/>
        <v>620</v>
      </c>
      <c r="L3106" s="1095">
        <f t="shared" si="622"/>
        <v>503</v>
      </c>
      <c r="M3106" s="1187">
        <f t="shared" si="616"/>
        <v>81.129032258064512</v>
      </c>
    </row>
    <row r="3107" spans="1:13" ht="15">
      <c r="A3107" s="1305"/>
      <c r="C3107" s="1007" t="s">
        <v>3342</v>
      </c>
      <c r="D3107" s="1009" t="s">
        <v>4988</v>
      </c>
      <c r="E3107" s="1119">
        <v>12</v>
      </c>
      <c r="F3107" s="1119">
        <v>2</v>
      </c>
      <c r="G3107" s="1182">
        <f t="shared" si="620"/>
        <v>16.666666666666664</v>
      </c>
      <c r="H3107" s="1119">
        <v>4</v>
      </c>
      <c r="I3107" s="1119"/>
      <c r="J3107" s="1182">
        <f t="shared" si="615"/>
        <v>0</v>
      </c>
      <c r="K3107" s="1095">
        <f t="shared" si="621"/>
        <v>16</v>
      </c>
      <c r="L3107" s="1095">
        <f t="shared" si="622"/>
        <v>2</v>
      </c>
      <c r="M3107" s="1187">
        <f t="shared" si="616"/>
        <v>12.5</v>
      </c>
    </row>
    <row r="3108" spans="1:13" ht="15">
      <c r="A3108" s="1305"/>
      <c r="C3108" s="1007" t="s">
        <v>2697</v>
      </c>
      <c r="D3108" s="1038" t="s">
        <v>4677</v>
      </c>
      <c r="E3108" s="1119">
        <v>506</v>
      </c>
      <c r="F3108" s="1119">
        <v>458</v>
      </c>
      <c r="G3108" s="1182">
        <f t="shared" si="620"/>
        <v>90.51383399209486</v>
      </c>
      <c r="H3108" s="1089">
        <v>10</v>
      </c>
      <c r="I3108" s="1089">
        <v>17</v>
      </c>
      <c r="J3108" s="1182">
        <f t="shared" si="615"/>
        <v>170</v>
      </c>
      <c r="K3108" s="1095">
        <f t="shared" si="621"/>
        <v>516</v>
      </c>
      <c r="L3108" s="1095">
        <f t="shared" si="622"/>
        <v>475</v>
      </c>
      <c r="M3108" s="1187">
        <f t="shared" si="616"/>
        <v>92.054263565891475</v>
      </c>
    </row>
    <row r="3109" spans="1:13" ht="15">
      <c r="A3109" s="1305"/>
      <c r="C3109" s="1007" t="s">
        <v>2863</v>
      </c>
      <c r="D3109" s="1010" t="s">
        <v>4823</v>
      </c>
      <c r="E3109" s="1119">
        <v>142</v>
      </c>
      <c r="F3109" s="1119">
        <v>145</v>
      </c>
      <c r="G3109" s="1182">
        <f t="shared" si="620"/>
        <v>102.11267605633803</v>
      </c>
      <c r="H3109" s="1089">
        <v>124</v>
      </c>
      <c r="I3109" s="1089">
        <v>79</v>
      </c>
      <c r="J3109" s="1182">
        <f t="shared" si="615"/>
        <v>63.70967741935484</v>
      </c>
      <c r="K3109" s="1095">
        <f t="shared" si="621"/>
        <v>266</v>
      </c>
      <c r="L3109" s="1095">
        <f t="shared" si="622"/>
        <v>224</v>
      </c>
      <c r="M3109" s="1187">
        <f t="shared" si="616"/>
        <v>84.210526315789465</v>
      </c>
    </row>
    <row r="3110" spans="1:13" ht="15">
      <c r="A3110" s="1305"/>
      <c r="C3110" s="1007" t="s">
        <v>2864</v>
      </c>
      <c r="D3110" s="1010" t="s">
        <v>4824</v>
      </c>
      <c r="E3110" s="1119">
        <v>347</v>
      </c>
      <c r="F3110" s="1119">
        <v>336</v>
      </c>
      <c r="G3110" s="1182">
        <f t="shared" si="620"/>
        <v>96.829971181556189</v>
      </c>
      <c r="H3110" s="1089">
        <v>275</v>
      </c>
      <c r="I3110" s="1089">
        <v>175</v>
      </c>
      <c r="J3110" s="1182">
        <f t="shared" si="615"/>
        <v>63.636363636363633</v>
      </c>
      <c r="K3110" s="1095">
        <f t="shared" si="621"/>
        <v>622</v>
      </c>
      <c r="L3110" s="1095">
        <f t="shared" si="622"/>
        <v>511</v>
      </c>
      <c r="M3110" s="1187">
        <f t="shared" si="616"/>
        <v>82.154340836012864</v>
      </c>
    </row>
    <row r="3111" spans="1:13" ht="15">
      <c r="A3111" s="1305"/>
      <c r="C3111" s="1007" t="s">
        <v>2866</v>
      </c>
      <c r="D3111" s="1010" t="s">
        <v>4826</v>
      </c>
      <c r="E3111" s="1119">
        <v>471</v>
      </c>
      <c r="F3111" s="1119">
        <v>430</v>
      </c>
      <c r="G3111" s="1182">
        <f t="shared" si="620"/>
        <v>91.295116772823775</v>
      </c>
      <c r="H3111" s="1089">
        <v>274</v>
      </c>
      <c r="I3111" s="1089">
        <v>173</v>
      </c>
      <c r="J3111" s="1182">
        <f t="shared" si="615"/>
        <v>63.138686131386855</v>
      </c>
      <c r="K3111" s="1095">
        <f t="shared" si="621"/>
        <v>745</v>
      </c>
      <c r="L3111" s="1095">
        <f t="shared" si="622"/>
        <v>603</v>
      </c>
      <c r="M3111" s="1187">
        <f t="shared" si="616"/>
        <v>80.939597315436245</v>
      </c>
    </row>
    <row r="3112" spans="1:13" ht="15">
      <c r="A3112" s="1305"/>
      <c r="C3112" s="1007" t="s">
        <v>2867</v>
      </c>
      <c r="D3112" s="1010" t="s">
        <v>4827</v>
      </c>
      <c r="E3112" s="1089">
        <v>501</v>
      </c>
      <c r="F3112" s="1089">
        <v>458</v>
      </c>
      <c r="G3112" s="1182">
        <f t="shared" si="620"/>
        <v>91.417165668662676</v>
      </c>
      <c r="H3112" s="1089">
        <v>316</v>
      </c>
      <c r="I3112" s="1089">
        <v>197</v>
      </c>
      <c r="J3112" s="1182">
        <f t="shared" si="615"/>
        <v>62.341772151898731</v>
      </c>
      <c r="K3112" s="1095">
        <f t="shared" si="621"/>
        <v>817</v>
      </c>
      <c r="L3112" s="1095">
        <f t="shared" si="622"/>
        <v>655</v>
      </c>
      <c r="M3112" s="1187">
        <f t="shared" si="616"/>
        <v>80.171358629130964</v>
      </c>
    </row>
    <row r="3113" spans="1:13" ht="15">
      <c r="A3113" s="1305"/>
      <c r="C3113" s="1002" t="s">
        <v>2869</v>
      </c>
      <c r="D3113" s="1003" t="s">
        <v>4829</v>
      </c>
      <c r="E3113" s="1089">
        <v>25</v>
      </c>
      <c r="F3113" s="1089">
        <v>18</v>
      </c>
      <c r="G3113" s="1182">
        <f t="shared" si="620"/>
        <v>72</v>
      </c>
      <c r="H3113" s="1089"/>
      <c r="I3113" s="1089"/>
      <c r="J3113" s="1182" t="e">
        <f t="shared" si="615"/>
        <v>#DIV/0!</v>
      </c>
      <c r="K3113" s="1095">
        <f t="shared" si="621"/>
        <v>25</v>
      </c>
      <c r="L3113" s="1095">
        <f t="shared" si="622"/>
        <v>18</v>
      </c>
      <c r="M3113" s="1187">
        <f t="shared" si="616"/>
        <v>72</v>
      </c>
    </row>
    <row r="3114" spans="1:13" ht="25.5">
      <c r="A3114" s="1305"/>
      <c r="C3114" s="1011" t="s">
        <v>1962</v>
      </c>
      <c r="D3114" s="945" t="s">
        <v>3958</v>
      </c>
      <c r="E3114" s="1089">
        <v>6</v>
      </c>
      <c r="F3114" s="1089">
        <v>29</v>
      </c>
      <c r="G3114" s="1182">
        <f t="shared" si="620"/>
        <v>483.33333333333331</v>
      </c>
      <c r="H3114" s="1089">
        <v>1</v>
      </c>
      <c r="I3114" s="1089">
        <v>84</v>
      </c>
      <c r="J3114" s="1182">
        <f t="shared" si="615"/>
        <v>8400</v>
      </c>
      <c r="K3114" s="1095">
        <f t="shared" si="621"/>
        <v>7</v>
      </c>
      <c r="L3114" s="1095">
        <f t="shared" si="622"/>
        <v>113</v>
      </c>
      <c r="M3114" s="1187">
        <f t="shared" si="616"/>
        <v>1614.2857142857142</v>
      </c>
    </row>
    <row r="3115" spans="1:13" ht="15">
      <c r="A3115" s="1305"/>
      <c r="C3115" s="407" t="s">
        <v>3343</v>
      </c>
      <c r="D3115" s="408" t="s">
        <v>4989</v>
      </c>
      <c r="E3115" s="1089">
        <v>61</v>
      </c>
      <c r="F3115" s="1089">
        <v>55</v>
      </c>
      <c r="G3115" s="1182">
        <f t="shared" si="620"/>
        <v>90.163934426229503</v>
      </c>
      <c r="H3115" s="1089">
        <v>2</v>
      </c>
      <c r="I3115" s="1089">
        <v>2</v>
      </c>
      <c r="J3115" s="1182">
        <f t="shared" si="615"/>
        <v>100</v>
      </c>
      <c r="K3115" s="1095">
        <f t="shared" si="621"/>
        <v>63</v>
      </c>
      <c r="L3115" s="1095">
        <f t="shared" si="622"/>
        <v>57</v>
      </c>
      <c r="M3115" s="1187">
        <f t="shared" si="616"/>
        <v>90.476190476190482</v>
      </c>
    </row>
    <row r="3116" spans="1:13" ht="15">
      <c r="A3116" s="1305"/>
      <c r="C3116" s="408" t="s">
        <v>3344</v>
      </c>
      <c r="D3116" s="409" t="s">
        <v>4990</v>
      </c>
      <c r="E3116" s="1089">
        <v>69</v>
      </c>
      <c r="F3116" s="1089">
        <v>42</v>
      </c>
      <c r="G3116" s="1182">
        <f t="shared" si="620"/>
        <v>60.869565217391312</v>
      </c>
      <c r="H3116" s="1089">
        <v>1</v>
      </c>
      <c r="I3116" s="1089">
        <v>3</v>
      </c>
      <c r="J3116" s="1182">
        <f t="shared" si="615"/>
        <v>300</v>
      </c>
      <c r="K3116" s="1095">
        <f t="shared" si="621"/>
        <v>70</v>
      </c>
      <c r="L3116" s="1095">
        <f t="shared" si="622"/>
        <v>45</v>
      </c>
      <c r="M3116" s="1187">
        <f t="shared" si="616"/>
        <v>64.285714285714292</v>
      </c>
    </row>
    <row r="3117" spans="1:13" ht="25.5">
      <c r="A3117" s="1305"/>
      <c r="C3117" s="408" t="s">
        <v>3345</v>
      </c>
      <c r="D3117" s="409" t="s">
        <v>5266</v>
      </c>
      <c r="E3117" s="1089">
        <v>53</v>
      </c>
      <c r="F3117" s="1089">
        <v>35</v>
      </c>
      <c r="G3117" s="1182">
        <f t="shared" si="620"/>
        <v>66.037735849056602</v>
      </c>
      <c r="H3117" s="1089">
        <v>10</v>
      </c>
      <c r="I3117" s="1089">
        <v>3</v>
      </c>
      <c r="J3117" s="1182">
        <f t="shared" si="615"/>
        <v>30</v>
      </c>
      <c r="K3117" s="1095">
        <f t="shared" si="621"/>
        <v>63</v>
      </c>
      <c r="L3117" s="1095">
        <f t="shared" si="622"/>
        <v>38</v>
      </c>
      <c r="M3117" s="1187">
        <f t="shared" si="616"/>
        <v>60.317460317460316</v>
      </c>
    </row>
    <row r="3118" spans="1:13" ht="25.5">
      <c r="A3118" s="1305"/>
      <c r="C3118" s="408" t="s">
        <v>1962</v>
      </c>
      <c r="D3118" s="945" t="s">
        <v>3958</v>
      </c>
      <c r="E3118" s="1089">
        <v>344</v>
      </c>
      <c r="F3118" s="1089"/>
      <c r="G3118" s="1182">
        <f t="shared" si="620"/>
        <v>0</v>
      </c>
      <c r="H3118" s="1089">
        <v>424</v>
      </c>
      <c r="I3118" s="1089"/>
      <c r="J3118" s="1182">
        <f t="shared" ref="J3118:J3163" si="623">SUM(I3118/H3118*100)</f>
        <v>0</v>
      </c>
      <c r="K3118" s="1095">
        <f t="shared" si="621"/>
        <v>768</v>
      </c>
      <c r="L3118" s="1095">
        <f t="shared" si="622"/>
        <v>0</v>
      </c>
      <c r="M3118" s="1187">
        <f t="shared" ref="M3118:M3163" si="624">SUM(L3118/K3118*100)</f>
        <v>0</v>
      </c>
    </row>
    <row r="3119" spans="1:13" ht="15">
      <c r="A3119" s="1305"/>
      <c r="C3119" s="408" t="s">
        <v>1963</v>
      </c>
      <c r="D3119" s="945" t="s">
        <v>3959</v>
      </c>
      <c r="E3119" s="1089">
        <v>345</v>
      </c>
      <c r="F3119" s="1089">
        <v>29</v>
      </c>
      <c r="G3119" s="1182">
        <f t="shared" si="620"/>
        <v>8.4057971014492754</v>
      </c>
      <c r="H3119" s="1089">
        <v>426</v>
      </c>
      <c r="I3119" s="1089">
        <v>85</v>
      </c>
      <c r="J3119" s="1182">
        <f t="shared" si="623"/>
        <v>19.953051643192488</v>
      </c>
      <c r="K3119" s="1095">
        <f t="shared" si="621"/>
        <v>771</v>
      </c>
      <c r="L3119" s="1095">
        <f t="shared" si="622"/>
        <v>114</v>
      </c>
      <c r="M3119" s="1187">
        <f t="shared" si="624"/>
        <v>14.785992217898833</v>
      </c>
    </row>
    <row r="3120" spans="1:13" ht="15">
      <c r="A3120" s="1305"/>
      <c r="C3120" s="408" t="s">
        <v>3346</v>
      </c>
      <c r="D3120" s="410" t="s">
        <v>4991</v>
      </c>
      <c r="E3120" s="1089">
        <v>3</v>
      </c>
      <c r="F3120" s="1089">
        <v>6</v>
      </c>
      <c r="G3120" s="1182">
        <f t="shared" si="620"/>
        <v>200</v>
      </c>
      <c r="H3120" s="1089">
        <v>56</v>
      </c>
      <c r="I3120" s="1089">
        <v>48</v>
      </c>
      <c r="J3120" s="1182">
        <f t="shared" si="623"/>
        <v>85.714285714285708</v>
      </c>
      <c r="K3120" s="1095">
        <f t="shared" si="621"/>
        <v>59</v>
      </c>
      <c r="L3120" s="1095">
        <f t="shared" si="622"/>
        <v>54</v>
      </c>
      <c r="M3120" s="1187">
        <f t="shared" si="624"/>
        <v>91.525423728813564</v>
      </c>
    </row>
    <row r="3121" spans="1:13" ht="15">
      <c r="A3121" s="1305"/>
      <c r="C3121" s="82" t="s">
        <v>1764</v>
      </c>
      <c r="D3121" s="940" t="s">
        <v>3760</v>
      </c>
      <c r="E3121" s="1089">
        <v>1</v>
      </c>
      <c r="F3121" s="1089"/>
      <c r="G3121" s="1182">
        <f t="shared" si="620"/>
        <v>0</v>
      </c>
      <c r="H3121" s="1089">
        <v>1</v>
      </c>
      <c r="I3121" s="1089"/>
      <c r="J3121" s="1182">
        <f t="shared" si="623"/>
        <v>0</v>
      </c>
      <c r="K3121" s="1218">
        <f t="shared" ref="K3121:K3160" si="625">SUM(E3121+H3121)</f>
        <v>2</v>
      </c>
      <c r="L3121" s="1218">
        <f t="shared" ref="L3121:L3160" si="626">SUM(F3121+I3121)</f>
        <v>0</v>
      </c>
      <c r="M3121" s="1187">
        <f t="shared" si="624"/>
        <v>0</v>
      </c>
    </row>
    <row r="3122" spans="1:13" ht="15">
      <c r="A3122" s="1305"/>
      <c r="C3122" s="82" t="s">
        <v>3321</v>
      </c>
      <c r="D3122" s="83" t="s">
        <v>4967</v>
      </c>
      <c r="E3122" s="1089"/>
      <c r="F3122" s="1089"/>
      <c r="G3122" s="1182" t="e">
        <f t="shared" si="620"/>
        <v>#DIV/0!</v>
      </c>
      <c r="H3122" s="1089">
        <v>2</v>
      </c>
      <c r="I3122" s="1089"/>
      <c r="J3122" s="1182">
        <f t="shared" si="623"/>
        <v>0</v>
      </c>
      <c r="K3122" s="1218">
        <f t="shared" si="625"/>
        <v>2</v>
      </c>
      <c r="L3122" s="1218">
        <f t="shared" si="626"/>
        <v>0</v>
      </c>
      <c r="M3122" s="1187">
        <f t="shared" si="624"/>
        <v>0</v>
      </c>
    </row>
    <row r="3123" spans="1:13" ht="38.25">
      <c r="A3123" s="1305"/>
      <c r="C3123" s="961" t="s">
        <v>1961</v>
      </c>
      <c r="D3123" s="945" t="s">
        <v>3957</v>
      </c>
      <c r="E3123" s="1089"/>
      <c r="F3123" s="1089">
        <v>6</v>
      </c>
      <c r="G3123" s="1182" t="e">
        <f t="shared" si="620"/>
        <v>#DIV/0!</v>
      </c>
      <c r="H3123" s="1089"/>
      <c r="I3123" s="1089"/>
      <c r="J3123" s="1182" t="e">
        <f t="shared" si="623"/>
        <v>#DIV/0!</v>
      </c>
      <c r="K3123" s="1218">
        <f t="shared" si="625"/>
        <v>0</v>
      </c>
      <c r="L3123" s="1218">
        <f t="shared" si="626"/>
        <v>6</v>
      </c>
      <c r="M3123" s="1187" t="e">
        <f t="shared" si="624"/>
        <v>#DIV/0!</v>
      </c>
    </row>
    <row r="3124" spans="1:13" ht="15">
      <c r="A3124" s="1305"/>
      <c r="C3124" s="577"/>
      <c r="D3124" s="83"/>
      <c r="E3124" s="1089"/>
      <c r="F3124" s="1089"/>
      <c r="G3124" s="1182" t="e">
        <f t="shared" ref="G3124:G3126" si="627">SUM(F3124/E3124*100)</f>
        <v>#DIV/0!</v>
      </c>
      <c r="H3124" s="1089"/>
      <c r="I3124" s="1089"/>
      <c r="J3124" s="1182" t="e">
        <f t="shared" ref="J3124:J3126" si="628">SUM(I3124/H3124*100)</f>
        <v>#DIV/0!</v>
      </c>
      <c r="K3124" s="1218">
        <f t="shared" si="625"/>
        <v>0</v>
      </c>
      <c r="L3124" s="1218">
        <f t="shared" si="626"/>
        <v>0</v>
      </c>
      <c r="M3124" s="1187" t="e">
        <f t="shared" ref="M3124:M3126" si="629">SUM(L3124/K3124*100)</f>
        <v>#DIV/0!</v>
      </c>
    </row>
    <row r="3125" spans="1:13" ht="15">
      <c r="A3125" s="1305"/>
      <c r="C3125" s="577"/>
      <c r="D3125" s="83"/>
      <c r="E3125" s="1089"/>
      <c r="F3125" s="1089"/>
      <c r="G3125" s="1182" t="e">
        <f t="shared" si="627"/>
        <v>#DIV/0!</v>
      </c>
      <c r="H3125" s="1089"/>
      <c r="I3125" s="1089"/>
      <c r="J3125" s="1182" t="e">
        <f t="shared" si="628"/>
        <v>#DIV/0!</v>
      </c>
      <c r="K3125" s="1218">
        <f t="shared" si="625"/>
        <v>0</v>
      </c>
      <c r="L3125" s="1218">
        <f t="shared" si="626"/>
        <v>0</v>
      </c>
      <c r="M3125" s="1187" t="e">
        <f t="shared" si="629"/>
        <v>#DIV/0!</v>
      </c>
    </row>
    <row r="3126" spans="1:13" ht="15">
      <c r="A3126" s="1305"/>
      <c r="C3126" s="577"/>
      <c r="D3126" s="83"/>
      <c r="E3126" s="1089"/>
      <c r="F3126" s="1089"/>
      <c r="G3126" s="1182" t="e">
        <f t="shared" si="627"/>
        <v>#DIV/0!</v>
      </c>
      <c r="H3126" s="1089"/>
      <c r="I3126" s="1089"/>
      <c r="J3126" s="1182" t="e">
        <f t="shared" si="628"/>
        <v>#DIV/0!</v>
      </c>
      <c r="K3126" s="1218">
        <f t="shared" si="625"/>
        <v>0</v>
      </c>
      <c r="L3126" s="1218">
        <f t="shared" si="626"/>
        <v>0</v>
      </c>
      <c r="M3126" s="1187" t="e">
        <f t="shared" si="629"/>
        <v>#DIV/0!</v>
      </c>
    </row>
    <row r="3127" spans="1:13" ht="15">
      <c r="A3127" s="1305"/>
      <c r="C3127" s="577"/>
      <c r="D3127" s="83"/>
      <c r="E3127" s="1089"/>
      <c r="F3127" s="1089"/>
      <c r="G3127" s="1182" t="e">
        <f t="shared" si="620"/>
        <v>#DIV/0!</v>
      </c>
      <c r="H3127" s="1089"/>
      <c r="I3127" s="1089"/>
      <c r="J3127" s="1182" t="e">
        <f t="shared" si="623"/>
        <v>#DIV/0!</v>
      </c>
      <c r="K3127" s="1218">
        <f t="shared" si="625"/>
        <v>0</v>
      </c>
      <c r="L3127" s="1218">
        <f t="shared" si="626"/>
        <v>0</v>
      </c>
      <c r="M3127" s="1187" t="e">
        <f t="shared" si="624"/>
        <v>#DIV/0!</v>
      </c>
    </row>
    <row r="3128" spans="1:13" ht="15">
      <c r="A3128" s="1305"/>
      <c r="C3128" s="577"/>
      <c r="D3128" s="83"/>
      <c r="E3128" s="1089"/>
      <c r="F3128" s="1089"/>
      <c r="G3128" s="1182" t="e">
        <f t="shared" si="620"/>
        <v>#DIV/0!</v>
      </c>
      <c r="H3128" s="1089"/>
      <c r="I3128" s="1089"/>
      <c r="J3128" s="1182" t="e">
        <f t="shared" si="623"/>
        <v>#DIV/0!</v>
      </c>
      <c r="K3128" s="1218">
        <f t="shared" si="625"/>
        <v>0</v>
      </c>
      <c r="L3128" s="1218">
        <f t="shared" si="626"/>
        <v>0</v>
      </c>
      <c r="M3128" s="1187" t="e">
        <f t="shared" si="624"/>
        <v>#DIV/0!</v>
      </c>
    </row>
    <row r="3129" spans="1:13" ht="15">
      <c r="A3129" s="1305"/>
      <c r="B3129" s="414" t="s">
        <v>196</v>
      </c>
      <c r="C3129" s="1045"/>
      <c r="D3129" s="402"/>
      <c r="E3129" s="1150"/>
      <c r="F3129" s="1150"/>
      <c r="G3129" s="1192" t="e">
        <f t="shared" si="620"/>
        <v>#DIV/0!</v>
      </c>
      <c r="H3129" s="1150"/>
      <c r="I3129" s="1150"/>
      <c r="J3129" s="1192" t="e">
        <f t="shared" si="623"/>
        <v>#DIV/0!</v>
      </c>
      <c r="K3129" s="1219">
        <f t="shared" si="625"/>
        <v>0</v>
      </c>
      <c r="L3129" s="1219">
        <f t="shared" si="626"/>
        <v>0</v>
      </c>
      <c r="M3129" s="1193" t="e">
        <f t="shared" si="624"/>
        <v>#DIV/0!</v>
      </c>
    </row>
    <row r="3130" spans="1:13" ht="15">
      <c r="A3130" s="1305"/>
      <c r="B3130" s="414" t="s">
        <v>197</v>
      </c>
      <c r="C3130" s="1045"/>
      <c r="D3130" s="402"/>
      <c r="E3130" s="1150"/>
      <c r="F3130" s="1150"/>
      <c r="G3130" s="1192" t="e">
        <f t="shared" si="620"/>
        <v>#DIV/0!</v>
      </c>
      <c r="H3130" s="1150"/>
      <c r="I3130" s="1150"/>
      <c r="J3130" s="1192" t="e">
        <f t="shared" si="623"/>
        <v>#DIV/0!</v>
      </c>
      <c r="K3130" s="1219">
        <f t="shared" si="625"/>
        <v>0</v>
      </c>
      <c r="L3130" s="1219">
        <f t="shared" si="626"/>
        <v>0</v>
      </c>
      <c r="M3130" s="1193" t="e">
        <f t="shared" si="624"/>
        <v>#DIV/0!</v>
      </c>
    </row>
    <row r="3131" spans="1:13" ht="15">
      <c r="A3131" s="1305"/>
      <c r="B3131" s="414" t="s">
        <v>199</v>
      </c>
      <c r="C3131" s="1045"/>
      <c r="D3131" s="402"/>
      <c r="E3131" s="1150">
        <f>SUM(E3132:E3136)</f>
        <v>0</v>
      </c>
      <c r="F3131" s="1150"/>
      <c r="G3131" s="1192" t="e">
        <f t="shared" si="620"/>
        <v>#DIV/0!</v>
      </c>
      <c r="H3131" s="1150">
        <f>SUM(H3132:H3136)</f>
        <v>0</v>
      </c>
      <c r="I3131" s="1150"/>
      <c r="J3131" s="1192" t="e">
        <f t="shared" si="623"/>
        <v>#DIV/0!</v>
      </c>
      <c r="K3131" s="1219">
        <f t="shared" si="625"/>
        <v>0</v>
      </c>
      <c r="L3131" s="1219">
        <f t="shared" si="626"/>
        <v>0</v>
      </c>
      <c r="M3131" s="1193" t="e">
        <f t="shared" si="624"/>
        <v>#DIV/0!</v>
      </c>
    </row>
    <row r="3132" spans="1:13" ht="15">
      <c r="A3132" s="1305"/>
      <c r="C3132" s="83"/>
      <c r="D3132" s="83"/>
      <c r="E3132" s="1089"/>
      <c r="F3132" s="1089"/>
      <c r="G3132" s="1182" t="e">
        <f t="shared" si="620"/>
        <v>#DIV/0!</v>
      </c>
      <c r="H3132" s="1089"/>
      <c r="I3132" s="1089"/>
      <c r="J3132" s="1182" t="e">
        <f t="shared" si="623"/>
        <v>#DIV/0!</v>
      </c>
      <c r="K3132" s="1218">
        <f t="shared" si="625"/>
        <v>0</v>
      </c>
      <c r="L3132" s="1218">
        <f t="shared" si="626"/>
        <v>0</v>
      </c>
      <c r="M3132" s="1187" t="e">
        <f t="shared" si="624"/>
        <v>#DIV/0!</v>
      </c>
    </row>
    <row r="3133" spans="1:13" ht="15">
      <c r="A3133" s="1305"/>
      <c r="C3133" s="83"/>
      <c r="D3133" s="83"/>
      <c r="E3133" s="1089"/>
      <c r="F3133" s="1089"/>
      <c r="G3133" s="1182" t="e">
        <f t="shared" si="620"/>
        <v>#DIV/0!</v>
      </c>
      <c r="H3133" s="1089"/>
      <c r="I3133" s="1089"/>
      <c r="J3133" s="1182" t="e">
        <f t="shared" si="623"/>
        <v>#DIV/0!</v>
      </c>
      <c r="K3133" s="1218">
        <f t="shared" si="625"/>
        <v>0</v>
      </c>
      <c r="L3133" s="1218">
        <f t="shared" si="626"/>
        <v>0</v>
      </c>
      <c r="M3133" s="1187" t="e">
        <f t="shared" si="624"/>
        <v>#DIV/0!</v>
      </c>
    </row>
    <row r="3134" spans="1:13" ht="15">
      <c r="A3134" s="1305"/>
      <c r="C3134" s="411"/>
      <c r="D3134" s="412"/>
      <c r="E3134" s="1151"/>
      <c r="F3134" s="1151"/>
      <c r="G3134" s="1182" t="e">
        <f t="shared" si="620"/>
        <v>#DIV/0!</v>
      </c>
      <c r="H3134" s="1151"/>
      <c r="I3134" s="1151"/>
      <c r="J3134" s="1182" t="e">
        <f t="shared" si="623"/>
        <v>#DIV/0!</v>
      </c>
      <c r="K3134" s="1218">
        <f t="shared" si="625"/>
        <v>0</v>
      </c>
      <c r="L3134" s="1218">
        <f t="shared" si="626"/>
        <v>0</v>
      </c>
      <c r="M3134" s="1187" t="e">
        <f t="shared" si="624"/>
        <v>#DIV/0!</v>
      </c>
    </row>
    <row r="3135" spans="1:13" ht="15">
      <c r="A3135" s="1305"/>
      <c r="C3135" s="411"/>
      <c r="D3135" s="412"/>
      <c r="E3135" s="1151"/>
      <c r="F3135" s="1151"/>
      <c r="G3135" s="1182" t="e">
        <f t="shared" si="620"/>
        <v>#DIV/0!</v>
      </c>
      <c r="H3135" s="1151"/>
      <c r="I3135" s="1151"/>
      <c r="J3135" s="1182" t="e">
        <f t="shared" si="623"/>
        <v>#DIV/0!</v>
      </c>
      <c r="K3135" s="1218">
        <f t="shared" si="625"/>
        <v>0</v>
      </c>
      <c r="L3135" s="1218">
        <f t="shared" si="626"/>
        <v>0</v>
      </c>
      <c r="M3135" s="1187" t="e">
        <f t="shared" si="624"/>
        <v>#DIV/0!</v>
      </c>
    </row>
    <row r="3136" spans="1:13" ht="15">
      <c r="A3136" s="1305"/>
      <c r="C3136" s="411"/>
      <c r="D3136" s="412"/>
      <c r="E3136" s="1151"/>
      <c r="F3136" s="1151"/>
      <c r="G3136" s="1182" t="e">
        <f t="shared" ref="G3136:G3163" si="630">SUM(F3136/E3136*100)</f>
        <v>#DIV/0!</v>
      </c>
      <c r="H3136" s="1151"/>
      <c r="I3136" s="1151"/>
      <c r="J3136" s="1182" t="e">
        <f t="shared" si="623"/>
        <v>#DIV/0!</v>
      </c>
      <c r="K3136" s="1218">
        <f t="shared" si="625"/>
        <v>0</v>
      </c>
      <c r="L3136" s="1218">
        <f t="shared" si="626"/>
        <v>0</v>
      </c>
      <c r="M3136" s="1187" t="e">
        <f t="shared" si="624"/>
        <v>#DIV/0!</v>
      </c>
    </row>
    <row r="3137" spans="1:13" ht="15">
      <c r="A3137" s="1305"/>
      <c r="B3137" s="1297" t="s">
        <v>196</v>
      </c>
      <c r="C3137" s="1045"/>
      <c r="D3137" s="413"/>
      <c r="E3137" s="1152"/>
      <c r="F3137" s="1152"/>
      <c r="G3137" s="1192" t="e">
        <f t="shared" si="630"/>
        <v>#DIV/0!</v>
      </c>
      <c r="H3137" s="1152"/>
      <c r="I3137" s="1152"/>
      <c r="J3137" s="1192" t="e">
        <f t="shared" si="623"/>
        <v>#DIV/0!</v>
      </c>
      <c r="K3137" s="1220">
        <f t="shared" si="625"/>
        <v>0</v>
      </c>
      <c r="L3137" s="1220">
        <f t="shared" si="626"/>
        <v>0</v>
      </c>
      <c r="M3137" s="1193" t="e">
        <f t="shared" si="624"/>
        <v>#DIV/0!</v>
      </c>
    </row>
    <row r="3138" spans="1:13" ht="15">
      <c r="A3138" s="1305"/>
      <c r="B3138" s="1298" t="s">
        <v>197</v>
      </c>
      <c r="C3138" s="1045"/>
      <c r="D3138" s="414"/>
      <c r="E3138" s="1150"/>
      <c r="F3138" s="1150"/>
      <c r="G3138" s="1192" t="e">
        <f t="shared" si="630"/>
        <v>#DIV/0!</v>
      </c>
      <c r="H3138" s="1150"/>
      <c r="I3138" s="1150"/>
      <c r="J3138" s="1192" t="e">
        <f t="shared" si="623"/>
        <v>#DIV/0!</v>
      </c>
      <c r="K3138" s="1220">
        <f t="shared" si="625"/>
        <v>0</v>
      </c>
      <c r="L3138" s="1220">
        <f t="shared" si="626"/>
        <v>0</v>
      </c>
      <c r="M3138" s="1193" t="e">
        <f t="shared" si="624"/>
        <v>#DIV/0!</v>
      </c>
    </row>
    <row r="3139" spans="1:13" ht="15">
      <c r="A3139" s="1305"/>
      <c r="B3139" s="1299" t="s">
        <v>202</v>
      </c>
      <c r="C3139" s="1045"/>
      <c r="D3139" s="415"/>
      <c r="E3139" s="1150"/>
      <c r="F3139" s="1150"/>
      <c r="G3139" s="1192" t="e">
        <f t="shared" si="630"/>
        <v>#DIV/0!</v>
      </c>
      <c r="H3139" s="1150"/>
      <c r="I3139" s="1150"/>
      <c r="J3139" s="1192" t="e">
        <f t="shared" si="623"/>
        <v>#DIV/0!</v>
      </c>
      <c r="K3139" s="1220">
        <f t="shared" si="625"/>
        <v>0</v>
      </c>
      <c r="L3139" s="1220">
        <f t="shared" si="626"/>
        <v>0</v>
      </c>
      <c r="M3139" s="1193" t="e">
        <f t="shared" si="624"/>
        <v>#DIV/0!</v>
      </c>
    </row>
    <row r="3140" spans="1:13" ht="15">
      <c r="A3140" s="1305"/>
      <c r="C3140" s="939" t="s">
        <v>203</v>
      </c>
      <c r="D3140" s="85" t="s">
        <v>4992</v>
      </c>
      <c r="E3140" s="1089"/>
      <c r="F3140" s="1089"/>
      <c r="G3140" s="1182" t="e">
        <f t="shared" si="630"/>
        <v>#DIV/0!</v>
      </c>
      <c r="H3140" s="1089"/>
      <c r="I3140" s="1089"/>
      <c r="J3140" s="1182" t="e">
        <f t="shared" si="623"/>
        <v>#DIV/0!</v>
      </c>
      <c r="K3140" s="1221">
        <f t="shared" si="625"/>
        <v>0</v>
      </c>
      <c r="L3140" s="1221">
        <f t="shared" si="626"/>
        <v>0</v>
      </c>
      <c r="M3140" s="1187" t="e">
        <f t="shared" si="624"/>
        <v>#DIV/0!</v>
      </c>
    </row>
    <row r="3141" spans="1:13" ht="15">
      <c r="A3141" s="1305"/>
      <c r="C3141" s="939" t="s">
        <v>204</v>
      </c>
      <c r="D3141" s="85" t="s">
        <v>4993</v>
      </c>
      <c r="E3141" s="1151"/>
      <c r="F3141" s="1151"/>
      <c r="G3141" s="1182" t="e">
        <f t="shared" si="630"/>
        <v>#DIV/0!</v>
      </c>
      <c r="H3141" s="1151"/>
      <c r="I3141" s="1151"/>
      <c r="J3141" s="1182" t="e">
        <f t="shared" si="623"/>
        <v>#DIV/0!</v>
      </c>
      <c r="K3141" s="1221">
        <f t="shared" si="625"/>
        <v>0</v>
      </c>
      <c r="L3141" s="1221">
        <f t="shared" si="626"/>
        <v>0</v>
      </c>
      <c r="M3141" s="1187" t="e">
        <f t="shared" si="624"/>
        <v>#DIV/0!</v>
      </c>
    </row>
    <row r="3142" spans="1:13" ht="15">
      <c r="A3142" s="1305"/>
      <c r="C3142" s="939" t="s">
        <v>205</v>
      </c>
      <c r="D3142" s="85" t="s">
        <v>4994</v>
      </c>
      <c r="E3142" s="1151"/>
      <c r="F3142" s="1151"/>
      <c r="G3142" s="1182" t="e">
        <f t="shared" si="630"/>
        <v>#DIV/0!</v>
      </c>
      <c r="H3142" s="1151"/>
      <c r="I3142" s="1151"/>
      <c r="J3142" s="1182" t="e">
        <f t="shared" si="623"/>
        <v>#DIV/0!</v>
      </c>
      <c r="K3142" s="1221">
        <f t="shared" si="625"/>
        <v>0</v>
      </c>
      <c r="L3142" s="1221">
        <f t="shared" si="626"/>
        <v>0</v>
      </c>
      <c r="M3142" s="1187" t="e">
        <f t="shared" si="624"/>
        <v>#DIV/0!</v>
      </c>
    </row>
    <row r="3143" spans="1:13" ht="38.25">
      <c r="A3143" s="1305"/>
      <c r="C3143" s="939" t="s">
        <v>206</v>
      </c>
      <c r="D3143" s="85" t="s">
        <v>3850</v>
      </c>
      <c r="E3143" s="1151"/>
      <c r="F3143" s="1151"/>
      <c r="G3143" s="1182" t="e">
        <f t="shared" si="630"/>
        <v>#DIV/0!</v>
      </c>
      <c r="H3143" s="1151"/>
      <c r="I3143" s="1151"/>
      <c r="J3143" s="1182" t="e">
        <f t="shared" si="623"/>
        <v>#DIV/0!</v>
      </c>
      <c r="K3143" s="1221">
        <f t="shared" si="625"/>
        <v>0</v>
      </c>
      <c r="L3143" s="1221">
        <f t="shared" si="626"/>
        <v>0</v>
      </c>
      <c r="M3143" s="1187" t="e">
        <f t="shared" si="624"/>
        <v>#DIV/0!</v>
      </c>
    </row>
    <row r="3144" spans="1:13" ht="25.5">
      <c r="A3144" s="1305"/>
      <c r="C3144" s="939" t="s">
        <v>207</v>
      </c>
      <c r="D3144" s="85" t="s">
        <v>4995</v>
      </c>
      <c r="E3144" s="1151"/>
      <c r="F3144" s="1151"/>
      <c r="G3144" s="1182" t="e">
        <f t="shared" si="630"/>
        <v>#DIV/0!</v>
      </c>
      <c r="H3144" s="1151"/>
      <c r="I3144" s="1151"/>
      <c r="J3144" s="1182" t="e">
        <f t="shared" si="623"/>
        <v>#DIV/0!</v>
      </c>
      <c r="K3144" s="1221">
        <f t="shared" si="625"/>
        <v>0</v>
      </c>
      <c r="L3144" s="1221">
        <f t="shared" si="626"/>
        <v>0</v>
      </c>
      <c r="M3144" s="1187" t="e">
        <f t="shared" si="624"/>
        <v>#DIV/0!</v>
      </c>
    </row>
    <row r="3145" spans="1:13" ht="15">
      <c r="A3145" s="1305"/>
      <c r="B3145" s="1297" t="s">
        <v>196</v>
      </c>
      <c r="C3145" s="1045"/>
      <c r="D3145" s="413"/>
      <c r="E3145" s="1152"/>
      <c r="F3145" s="1152"/>
      <c r="G3145" s="1192" t="e">
        <f t="shared" si="630"/>
        <v>#DIV/0!</v>
      </c>
      <c r="H3145" s="1152"/>
      <c r="I3145" s="1152"/>
      <c r="J3145" s="1192" t="e">
        <f t="shared" si="623"/>
        <v>#DIV/0!</v>
      </c>
      <c r="K3145" s="1220">
        <f t="shared" si="625"/>
        <v>0</v>
      </c>
      <c r="L3145" s="1220">
        <f t="shared" si="626"/>
        <v>0</v>
      </c>
      <c r="M3145" s="1193" t="e">
        <f t="shared" si="624"/>
        <v>#DIV/0!</v>
      </c>
    </row>
    <row r="3146" spans="1:13" ht="15">
      <c r="A3146" s="1305"/>
      <c r="B3146" s="1298" t="s">
        <v>197</v>
      </c>
      <c r="C3146" s="1045"/>
      <c r="D3146" s="402"/>
      <c r="E3146" s="1150"/>
      <c r="F3146" s="1150"/>
      <c r="G3146" s="1192" t="e">
        <f t="shared" si="630"/>
        <v>#DIV/0!</v>
      </c>
      <c r="H3146" s="1150"/>
      <c r="I3146" s="1150"/>
      <c r="J3146" s="1192" t="e">
        <f t="shared" si="623"/>
        <v>#DIV/0!</v>
      </c>
      <c r="K3146" s="1220">
        <f t="shared" si="625"/>
        <v>0</v>
      </c>
      <c r="L3146" s="1220">
        <f t="shared" si="626"/>
        <v>0</v>
      </c>
      <c r="M3146" s="1193" t="e">
        <f t="shared" si="624"/>
        <v>#DIV/0!</v>
      </c>
    </row>
    <row r="3147" spans="1:13" ht="15">
      <c r="A3147" s="1305"/>
      <c r="B3147" s="1300" t="s">
        <v>201</v>
      </c>
      <c r="C3147" s="1045"/>
      <c r="D3147" s="415"/>
      <c r="E3147" s="1150"/>
      <c r="F3147" s="1150"/>
      <c r="G3147" s="1192" t="e">
        <f t="shared" si="630"/>
        <v>#DIV/0!</v>
      </c>
      <c r="H3147" s="1150"/>
      <c r="I3147" s="1150"/>
      <c r="J3147" s="1192" t="e">
        <f t="shared" si="623"/>
        <v>#DIV/0!</v>
      </c>
      <c r="K3147" s="1220">
        <f t="shared" si="625"/>
        <v>0</v>
      </c>
      <c r="L3147" s="1220">
        <f t="shared" si="626"/>
        <v>0</v>
      </c>
      <c r="M3147" s="1193" t="e">
        <f t="shared" si="624"/>
        <v>#DIV/0!</v>
      </c>
    </row>
    <row r="3148" spans="1:13" ht="25.5">
      <c r="A3148" s="1305"/>
      <c r="C3148" s="939" t="s">
        <v>208</v>
      </c>
      <c r="D3148" s="85" t="s">
        <v>4996</v>
      </c>
      <c r="E3148" s="1151"/>
      <c r="F3148" s="1151"/>
      <c r="G3148" s="1182" t="e">
        <f t="shared" si="630"/>
        <v>#DIV/0!</v>
      </c>
      <c r="H3148" s="1151"/>
      <c r="I3148" s="1151"/>
      <c r="J3148" s="1182" t="e">
        <f t="shared" si="623"/>
        <v>#DIV/0!</v>
      </c>
      <c r="K3148" s="1222">
        <f t="shared" si="625"/>
        <v>0</v>
      </c>
      <c r="L3148" s="1222">
        <f t="shared" si="626"/>
        <v>0</v>
      </c>
      <c r="M3148" s="1187" t="e">
        <f t="shared" si="624"/>
        <v>#DIV/0!</v>
      </c>
    </row>
    <row r="3149" spans="1:13" ht="15">
      <c r="A3149" s="1305"/>
      <c r="C3149" s="939" t="s">
        <v>209</v>
      </c>
      <c r="D3149" s="83" t="s">
        <v>4997</v>
      </c>
      <c r="E3149" s="1151"/>
      <c r="F3149" s="1151"/>
      <c r="G3149" s="1182" t="e">
        <f t="shared" si="630"/>
        <v>#DIV/0!</v>
      </c>
      <c r="H3149" s="1151"/>
      <c r="I3149" s="1151"/>
      <c r="J3149" s="1182" t="e">
        <f t="shared" si="623"/>
        <v>#DIV/0!</v>
      </c>
      <c r="K3149" s="1222">
        <f t="shared" si="625"/>
        <v>0</v>
      </c>
      <c r="L3149" s="1222">
        <f t="shared" si="626"/>
        <v>0</v>
      </c>
      <c r="M3149" s="1187" t="e">
        <f t="shared" si="624"/>
        <v>#DIV/0!</v>
      </c>
    </row>
    <row r="3150" spans="1:13" ht="15">
      <c r="A3150" s="1305"/>
      <c r="C3150" s="939" t="s">
        <v>210</v>
      </c>
      <c r="D3150" s="85" t="s">
        <v>4998</v>
      </c>
      <c r="E3150" s="1151"/>
      <c r="F3150" s="1151"/>
      <c r="G3150" s="1182" t="e">
        <f t="shared" si="630"/>
        <v>#DIV/0!</v>
      </c>
      <c r="H3150" s="1151"/>
      <c r="I3150" s="1151"/>
      <c r="J3150" s="1182" t="e">
        <f t="shared" si="623"/>
        <v>#DIV/0!</v>
      </c>
      <c r="K3150" s="1222">
        <f t="shared" si="625"/>
        <v>0</v>
      </c>
      <c r="L3150" s="1222">
        <f t="shared" si="626"/>
        <v>0</v>
      </c>
      <c r="M3150" s="1187" t="e">
        <f t="shared" si="624"/>
        <v>#DIV/0!</v>
      </c>
    </row>
    <row r="3151" spans="1:13" ht="15">
      <c r="A3151" s="1305"/>
      <c r="B3151" s="1297" t="s">
        <v>196</v>
      </c>
      <c r="C3151" s="1045"/>
      <c r="D3151" s="402"/>
      <c r="E3151" s="1152"/>
      <c r="F3151" s="1152"/>
      <c r="G3151" s="1192" t="e">
        <f t="shared" si="630"/>
        <v>#DIV/0!</v>
      </c>
      <c r="H3151" s="1152"/>
      <c r="I3151" s="1152"/>
      <c r="J3151" s="1192" t="e">
        <f t="shared" si="623"/>
        <v>#DIV/0!</v>
      </c>
      <c r="K3151" s="1220">
        <f t="shared" si="625"/>
        <v>0</v>
      </c>
      <c r="L3151" s="1220">
        <f t="shared" si="626"/>
        <v>0</v>
      </c>
      <c r="M3151" s="1193" t="e">
        <f t="shared" si="624"/>
        <v>#DIV/0!</v>
      </c>
    </row>
    <row r="3152" spans="1:13" ht="15">
      <c r="A3152" s="1305"/>
      <c r="B3152" s="1298" t="s">
        <v>197</v>
      </c>
      <c r="C3152" s="1045"/>
      <c r="D3152" s="414"/>
      <c r="E3152" s="1150"/>
      <c r="F3152" s="1150"/>
      <c r="G3152" s="1192" t="e">
        <f t="shared" si="630"/>
        <v>#DIV/0!</v>
      </c>
      <c r="H3152" s="1150"/>
      <c r="I3152" s="1150"/>
      <c r="J3152" s="1192" t="e">
        <f t="shared" si="623"/>
        <v>#DIV/0!</v>
      </c>
      <c r="K3152" s="1220">
        <f t="shared" si="625"/>
        <v>0</v>
      </c>
      <c r="L3152" s="1220">
        <f t="shared" si="626"/>
        <v>0</v>
      </c>
      <c r="M3152" s="1193" t="e">
        <f t="shared" si="624"/>
        <v>#DIV/0!</v>
      </c>
    </row>
    <row r="3153" spans="1:13" ht="15">
      <c r="A3153" s="1305"/>
      <c r="B3153" s="1298" t="s">
        <v>200</v>
      </c>
      <c r="C3153" s="1045"/>
      <c r="D3153" s="414"/>
      <c r="E3153" s="1150"/>
      <c r="F3153" s="1150"/>
      <c r="G3153" s="1192" t="e">
        <f t="shared" si="630"/>
        <v>#DIV/0!</v>
      </c>
      <c r="H3153" s="1150"/>
      <c r="I3153" s="1150"/>
      <c r="J3153" s="1192" t="e">
        <f t="shared" si="623"/>
        <v>#DIV/0!</v>
      </c>
      <c r="K3153" s="1220">
        <f t="shared" si="625"/>
        <v>0</v>
      </c>
      <c r="L3153" s="1220">
        <f t="shared" si="626"/>
        <v>0</v>
      </c>
      <c r="M3153" s="1193" t="e">
        <f t="shared" si="624"/>
        <v>#DIV/0!</v>
      </c>
    </row>
    <row r="3154" spans="1:13" ht="15">
      <c r="A3154" s="1305"/>
      <c r="C3154" s="577"/>
      <c r="D3154" s="83"/>
      <c r="E3154" s="1089"/>
      <c r="F3154" s="1089"/>
      <c r="G3154" s="1182" t="e">
        <f t="shared" si="630"/>
        <v>#DIV/0!</v>
      </c>
      <c r="H3154" s="1089"/>
      <c r="I3154" s="1089"/>
      <c r="J3154" s="1182" t="e">
        <f t="shared" si="623"/>
        <v>#DIV/0!</v>
      </c>
      <c r="K3154" s="1221">
        <f t="shared" si="625"/>
        <v>0</v>
      </c>
      <c r="L3154" s="1221">
        <f t="shared" si="626"/>
        <v>0</v>
      </c>
      <c r="M3154" s="1187" t="e">
        <f t="shared" si="624"/>
        <v>#DIV/0!</v>
      </c>
    </row>
    <row r="3155" spans="1:13" ht="15">
      <c r="A3155" s="1305"/>
      <c r="C3155" s="577"/>
      <c r="D3155" s="83"/>
      <c r="E3155" s="1089"/>
      <c r="F3155" s="1089"/>
      <c r="G3155" s="1182" t="e">
        <f t="shared" si="630"/>
        <v>#DIV/0!</v>
      </c>
      <c r="H3155" s="1089"/>
      <c r="I3155" s="1089"/>
      <c r="J3155" s="1182" t="e">
        <f t="shared" si="623"/>
        <v>#DIV/0!</v>
      </c>
      <c r="K3155" s="1221">
        <f t="shared" si="625"/>
        <v>0</v>
      </c>
      <c r="L3155" s="1221">
        <f t="shared" si="626"/>
        <v>0</v>
      </c>
      <c r="M3155" s="1187" t="e">
        <f t="shared" si="624"/>
        <v>#DIV/0!</v>
      </c>
    </row>
    <row r="3156" spans="1:13" ht="15">
      <c r="A3156" s="1305"/>
      <c r="C3156" s="577"/>
      <c r="D3156" s="83"/>
      <c r="E3156" s="1089"/>
      <c r="F3156" s="1089"/>
      <c r="G3156" s="1182" t="e">
        <f t="shared" si="630"/>
        <v>#DIV/0!</v>
      </c>
      <c r="H3156" s="1089"/>
      <c r="I3156" s="1089"/>
      <c r="J3156" s="1182" t="e">
        <f t="shared" si="623"/>
        <v>#DIV/0!</v>
      </c>
      <c r="K3156" s="1221">
        <f t="shared" si="625"/>
        <v>0</v>
      </c>
      <c r="L3156" s="1221">
        <f t="shared" si="626"/>
        <v>0</v>
      </c>
      <c r="M3156" s="1187" t="e">
        <f t="shared" si="624"/>
        <v>#DIV/0!</v>
      </c>
    </row>
    <row r="3157" spans="1:13" ht="15">
      <c r="A3157" s="1305"/>
      <c r="C3157" s="577"/>
      <c r="D3157" s="83"/>
      <c r="E3157" s="1089"/>
      <c r="F3157" s="1089"/>
      <c r="G3157" s="1182" t="e">
        <f t="shared" si="630"/>
        <v>#DIV/0!</v>
      </c>
      <c r="H3157" s="1089"/>
      <c r="I3157" s="1089"/>
      <c r="J3157" s="1182" t="e">
        <f t="shared" si="623"/>
        <v>#DIV/0!</v>
      </c>
      <c r="K3157" s="1221">
        <f t="shared" si="625"/>
        <v>0</v>
      </c>
      <c r="L3157" s="1221">
        <f t="shared" si="626"/>
        <v>0</v>
      </c>
      <c r="M3157" s="1187" t="e">
        <f t="shared" si="624"/>
        <v>#DIV/0!</v>
      </c>
    </row>
    <row r="3158" spans="1:13" ht="15">
      <c r="A3158" s="1305"/>
      <c r="B3158" s="1301" t="s">
        <v>7</v>
      </c>
      <c r="C3158" s="1045"/>
      <c r="D3158" s="413"/>
      <c r="E3158" s="1152"/>
      <c r="F3158" s="1152"/>
      <c r="G3158" s="1192" t="e">
        <f t="shared" si="630"/>
        <v>#DIV/0!</v>
      </c>
      <c r="H3158" s="1152"/>
      <c r="I3158" s="1152"/>
      <c r="J3158" s="1192" t="e">
        <f t="shared" si="623"/>
        <v>#DIV/0!</v>
      </c>
      <c r="K3158" s="1220">
        <f t="shared" si="625"/>
        <v>0</v>
      </c>
      <c r="L3158" s="1220">
        <f t="shared" si="626"/>
        <v>0</v>
      </c>
      <c r="M3158" s="1193" t="e">
        <f t="shared" si="624"/>
        <v>#DIV/0!</v>
      </c>
    </row>
    <row r="3159" spans="1:13" ht="15">
      <c r="A3159" s="1305"/>
      <c r="B3159" s="414" t="s">
        <v>8</v>
      </c>
      <c r="C3159" s="1045"/>
      <c r="D3159" s="402"/>
      <c r="E3159" s="1150"/>
      <c r="F3159" s="1150"/>
      <c r="G3159" s="1192" t="e">
        <f t="shared" si="630"/>
        <v>#DIV/0!</v>
      </c>
      <c r="H3159" s="1150"/>
      <c r="I3159" s="1150"/>
      <c r="J3159" s="1192" t="e">
        <f t="shared" si="623"/>
        <v>#DIV/0!</v>
      </c>
      <c r="K3159" s="1220">
        <f t="shared" si="625"/>
        <v>0</v>
      </c>
      <c r="L3159" s="1220">
        <f t="shared" si="626"/>
        <v>0</v>
      </c>
      <c r="M3159" s="1193" t="e">
        <f t="shared" si="624"/>
        <v>#DIV/0!</v>
      </c>
    </row>
    <row r="3160" spans="1:13" ht="15.75" thickBot="1">
      <c r="A3160" s="1305"/>
      <c r="B3160" s="1298" t="s">
        <v>278</v>
      </c>
      <c r="C3160" s="1045"/>
      <c r="D3160" s="414"/>
      <c r="E3160" s="1150"/>
      <c r="F3160" s="1150"/>
      <c r="G3160" s="1201" t="e">
        <f t="shared" si="630"/>
        <v>#DIV/0!</v>
      </c>
      <c r="H3160" s="1202"/>
      <c r="I3160" s="1202"/>
      <c r="J3160" s="1201" t="e">
        <f t="shared" si="623"/>
        <v>#DIV/0!</v>
      </c>
      <c r="K3160" s="1223">
        <f t="shared" si="625"/>
        <v>0</v>
      </c>
      <c r="L3160" s="1223">
        <f t="shared" si="626"/>
        <v>0</v>
      </c>
      <c r="M3160" s="1203" t="e">
        <f t="shared" si="624"/>
        <v>#DIV/0!</v>
      </c>
    </row>
    <row r="3161" spans="1:13" ht="15" thickTop="1">
      <c r="A3161" s="1296"/>
      <c r="B3161" s="1302" t="s">
        <v>95</v>
      </c>
      <c r="C3161" s="758"/>
      <c r="D3161" s="1012"/>
      <c r="E3161" s="1154">
        <f t="shared" ref="E3161:L3161" si="631">SUM(E2926+E3059)</f>
        <v>21080</v>
      </c>
      <c r="F3161" s="1154">
        <f t="shared" si="631"/>
        <v>17601</v>
      </c>
      <c r="G3161" s="1204">
        <f t="shared" si="630"/>
        <v>83.496204933586341</v>
      </c>
      <c r="H3161" s="1154">
        <f t="shared" si="631"/>
        <v>7865</v>
      </c>
      <c r="I3161" s="1154">
        <f t="shared" si="631"/>
        <v>6122</v>
      </c>
      <c r="J3161" s="1205">
        <f t="shared" si="623"/>
        <v>77.838525111252395</v>
      </c>
      <c r="K3161" s="1154">
        <f t="shared" si="631"/>
        <v>28945</v>
      </c>
      <c r="L3161" s="1154">
        <f t="shared" si="631"/>
        <v>23723</v>
      </c>
      <c r="M3161" s="1205">
        <f t="shared" si="624"/>
        <v>81.958887545344624</v>
      </c>
    </row>
    <row r="3162" spans="1:13" ht="14.25">
      <c r="A3162" s="1296"/>
      <c r="B3162" s="1303" t="s">
        <v>96</v>
      </c>
      <c r="C3162" s="758"/>
      <c r="D3162" s="1013"/>
      <c r="E3162" s="1155">
        <f>SUM(E2927+E3060+E3130+E3138+E3146+E3152+E3159)</f>
        <v>87776</v>
      </c>
      <c r="F3162" s="1155">
        <f>SUM(F2927+F3060+F3130+F3138+F3146+F3152+F3159)</f>
        <v>72526</v>
      </c>
      <c r="G3162" s="1206">
        <f t="shared" si="630"/>
        <v>82.62623040466643</v>
      </c>
      <c r="H3162" s="1155">
        <f>SUM(H2927+H3060+H3130+H3138+H3146+H3152+H3159)</f>
        <v>48120</v>
      </c>
      <c r="I3162" s="1155">
        <f>SUM(I2927+I3060+I3130+I3138+I3146+I3152+I3159)</f>
        <v>36055</v>
      </c>
      <c r="J3162" s="1200">
        <f t="shared" si="623"/>
        <v>74.927265170407324</v>
      </c>
      <c r="K3162" s="1155">
        <f>SUM(E3162+H3162)</f>
        <v>135896</v>
      </c>
      <c r="L3162" s="1155">
        <f>SUM(F3162+I3162)</f>
        <v>108581</v>
      </c>
      <c r="M3162" s="1200">
        <f t="shared" si="624"/>
        <v>79.900070642255841</v>
      </c>
    </row>
    <row r="3163" spans="1:13" ht="15" thickBot="1">
      <c r="A3163" s="1296"/>
      <c r="B3163" s="1304" t="s">
        <v>97</v>
      </c>
      <c r="C3163" s="758"/>
      <c r="D3163" s="1014"/>
      <c r="E3163" s="1156">
        <f>SUM(E2928+E3061+E3131+E3139+E3147+E3153+E3160)</f>
        <v>446527</v>
      </c>
      <c r="F3163" s="1156">
        <f>SUM(F2928+F3061+F3131+F3139+F3147+F3153+F3160)</f>
        <v>387547</v>
      </c>
      <c r="G3163" s="1207">
        <f t="shared" si="630"/>
        <v>86.791392233840284</v>
      </c>
      <c r="H3163" s="1156">
        <f>SUM(H2928+H3061+H3131+H3139+H3147+H3153+H3160)</f>
        <v>257771</v>
      </c>
      <c r="I3163" s="1156">
        <f>SUM(I2928+I3061+I3131+I3139+I3147+I3153+I3160)</f>
        <v>207698</v>
      </c>
      <c r="J3163" s="1208">
        <f t="shared" si="623"/>
        <v>80.574618556781019</v>
      </c>
      <c r="K3163" s="1156">
        <f>SUM(E3163+H3163)</f>
        <v>704298</v>
      </c>
      <c r="L3163" s="1156">
        <f>SUM(F3163+I3163)</f>
        <v>595245</v>
      </c>
      <c r="M3163" s="1208">
        <f t="shared" si="624"/>
        <v>84.516071322082411</v>
      </c>
    </row>
    <row r="3164" spans="1:13" ht="15">
      <c r="E3164" s="1068"/>
      <c r="F3164" s="1068"/>
      <c r="G3164" s="1068"/>
      <c r="H3164" s="1068"/>
      <c r="I3164" s="1068"/>
      <c r="J3164" s="1068"/>
      <c r="K3164" s="1068"/>
      <c r="L3164" s="1068"/>
    </row>
    <row r="3165" spans="1:13" ht="15.75" thickBot="1">
      <c r="E3165" s="1068"/>
      <c r="F3165" s="1068"/>
      <c r="G3165" s="1068"/>
      <c r="H3165" s="1068"/>
      <c r="I3165" s="1068"/>
      <c r="J3165" s="1068"/>
      <c r="K3165" s="1068"/>
      <c r="L3165" s="1068"/>
    </row>
    <row r="3166" spans="1:13" ht="24">
      <c r="A3166" s="1309" t="s">
        <v>5365</v>
      </c>
      <c r="E3166" s="1068"/>
      <c r="F3166" s="1068"/>
      <c r="G3166" s="1068"/>
      <c r="H3166" s="1068"/>
      <c r="I3166" s="1068"/>
      <c r="J3166" s="1068"/>
      <c r="K3166" s="1068"/>
      <c r="L3166" s="1068"/>
    </row>
    <row r="3167" spans="1:13" ht="15">
      <c r="A3167" s="1341"/>
      <c r="B3167" s="1306" t="s">
        <v>4999</v>
      </c>
      <c r="C3167" s="173"/>
      <c r="D3167" s="1024"/>
      <c r="E3167" s="1279"/>
      <c r="F3167" s="1279"/>
      <c r="G3167" s="1279"/>
      <c r="H3167" s="1279"/>
      <c r="I3167" s="1279"/>
      <c r="J3167" s="1279"/>
      <c r="K3167" s="1279"/>
      <c r="L3167" s="1279"/>
      <c r="M3167" s="1048"/>
    </row>
    <row r="3168" spans="1:13" ht="14.25">
      <c r="A3168" s="1341"/>
      <c r="B3168" s="1306" t="s">
        <v>191</v>
      </c>
      <c r="C3168" s="173"/>
      <c r="D3168" s="1024"/>
      <c r="E3168" s="1069">
        <v>18475</v>
      </c>
      <c r="F3168" s="1069">
        <v>13666</v>
      </c>
      <c r="G3168" s="1178">
        <f t="shared" ref="G3168:G3229" si="632">SUM(F3168/E3168*100)</f>
        <v>73.970230040595396</v>
      </c>
      <c r="H3168" s="1069">
        <v>2126</v>
      </c>
      <c r="I3168" s="1069">
        <v>1593</v>
      </c>
      <c r="J3168" s="1178">
        <f t="shared" ref="J3168:J3229" si="633">SUM(I3168/H3168*100)</f>
        <v>74.929444967074318</v>
      </c>
      <c r="K3168" s="1158">
        <f t="shared" ref="K3168:K3199" si="634">E3168+H3168</f>
        <v>20601</v>
      </c>
      <c r="L3168" s="1158">
        <f t="shared" ref="L3168:L3199" si="635">F3168+I3168</f>
        <v>15259</v>
      </c>
      <c r="M3168" s="1178">
        <f t="shared" ref="M3168:M3229" si="636">SUM(L3168/K3168*100)</f>
        <v>74.069219940779575</v>
      </c>
    </row>
    <row r="3169" spans="1:13" ht="14.25">
      <c r="A3169" s="1341"/>
      <c r="B3169" s="1307" t="s">
        <v>192</v>
      </c>
      <c r="C3169" s="173"/>
      <c r="D3169" s="1046"/>
      <c r="E3169" s="1159">
        <f>SUM(E3170:E3297)</f>
        <v>34151</v>
      </c>
      <c r="F3169" s="1160">
        <f>SUM(F3170:F3297)</f>
        <v>26366</v>
      </c>
      <c r="G3169" s="1188">
        <f t="shared" si="632"/>
        <v>77.204181429533548</v>
      </c>
      <c r="H3169" s="1160">
        <f>SUM(H3170:H3297)</f>
        <v>2935</v>
      </c>
      <c r="I3169" s="1160">
        <f>SUM(I3170:I3297)</f>
        <v>1999</v>
      </c>
      <c r="J3169" s="1188">
        <f t="shared" si="633"/>
        <v>68.109028960817724</v>
      </c>
      <c r="K3169" s="1158">
        <f t="shared" si="634"/>
        <v>37086</v>
      </c>
      <c r="L3169" s="1158">
        <f t="shared" si="635"/>
        <v>28365</v>
      </c>
      <c r="M3169" s="1188">
        <f t="shared" si="636"/>
        <v>76.484387639540529</v>
      </c>
    </row>
    <row r="3170" spans="1:13" ht="15">
      <c r="A3170" s="1341"/>
      <c r="C3170" s="925" t="s">
        <v>2962</v>
      </c>
      <c r="D3170" s="88" t="s">
        <v>5000</v>
      </c>
      <c r="E3170" s="1060"/>
      <c r="F3170" s="1060"/>
      <c r="G3170" s="1182" t="e">
        <f t="shared" si="632"/>
        <v>#DIV/0!</v>
      </c>
      <c r="H3170" s="1030">
        <v>8</v>
      </c>
      <c r="I3170" s="1030">
        <v>3</v>
      </c>
      <c r="J3170" s="1182">
        <f t="shared" si="633"/>
        <v>37.5</v>
      </c>
      <c r="K3170" s="1074">
        <f t="shared" si="634"/>
        <v>8</v>
      </c>
      <c r="L3170" s="1074">
        <f t="shared" si="635"/>
        <v>3</v>
      </c>
      <c r="M3170" s="1187">
        <f t="shared" si="636"/>
        <v>37.5</v>
      </c>
    </row>
    <row r="3171" spans="1:13" ht="15">
      <c r="A3171" s="1341"/>
      <c r="C3171" s="925" t="s">
        <v>2963</v>
      </c>
      <c r="D3171" s="88" t="s">
        <v>5001</v>
      </c>
      <c r="E3171" s="1060"/>
      <c r="F3171" s="1060"/>
      <c r="G3171" s="1182" t="e">
        <f t="shared" si="632"/>
        <v>#DIV/0!</v>
      </c>
      <c r="H3171" s="1030">
        <v>3</v>
      </c>
      <c r="I3171" s="1030">
        <v>7</v>
      </c>
      <c r="J3171" s="1182">
        <f t="shared" si="633"/>
        <v>233.33333333333334</v>
      </c>
      <c r="K3171" s="1074">
        <f t="shared" si="634"/>
        <v>3</v>
      </c>
      <c r="L3171" s="1074">
        <f t="shared" si="635"/>
        <v>7</v>
      </c>
      <c r="M3171" s="1187">
        <f t="shared" si="636"/>
        <v>233.33333333333334</v>
      </c>
    </row>
    <row r="3172" spans="1:13" ht="15">
      <c r="A3172" s="1341"/>
      <c r="C3172" s="925" t="s">
        <v>2964</v>
      </c>
      <c r="D3172" s="88" t="s">
        <v>5002</v>
      </c>
      <c r="E3172" s="1060"/>
      <c r="F3172" s="1060"/>
      <c r="G3172" s="1182" t="e">
        <f t="shared" si="632"/>
        <v>#DIV/0!</v>
      </c>
      <c r="H3172" s="1030">
        <v>5</v>
      </c>
      <c r="I3172" s="1030"/>
      <c r="J3172" s="1182">
        <f t="shared" si="633"/>
        <v>0</v>
      </c>
      <c r="K3172" s="1074">
        <f t="shared" si="634"/>
        <v>5</v>
      </c>
      <c r="L3172" s="1074">
        <f t="shared" si="635"/>
        <v>0</v>
      </c>
      <c r="M3172" s="1187">
        <f t="shared" si="636"/>
        <v>0</v>
      </c>
    </row>
    <row r="3173" spans="1:13" ht="15">
      <c r="A3173" s="1341"/>
      <c r="C3173" s="925" t="s">
        <v>2965</v>
      </c>
      <c r="D3173" s="88" t="s">
        <v>5003</v>
      </c>
      <c r="E3173" s="1060"/>
      <c r="F3173" s="1060"/>
      <c r="G3173" s="1182" t="e">
        <f t="shared" si="632"/>
        <v>#DIV/0!</v>
      </c>
      <c r="H3173" s="1030">
        <v>19</v>
      </c>
      <c r="I3173" s="1030">
        <v>5</v>
      </c>
      <c r="J3173" s="1182">
        <f t="shared" si="633"/>
        <v>26.315789473684209</v>
      </c>
      <c r="K3173" s="1074">
        <f t="shared" si="634"/>
        <v>19</v>
      </c>
      <c r="L3173" s="1074">
        <f t="shared" si="635"/>
        <v>5</v>
      </c>
      <c r="M3173" s="1187">
        <f t="shared" si="636"/>
        <v>26.315789473684209</v>
      </c>
    </row>
    <row r="3174" spans="1:13" ht="15">
      <c r="A3174" s="1341"/>
      <c r="C3174" s="925" t="s">
        <v>2966</v>
      </c>
      <c r="D3174" s="88" t="s">
        <v>4675</v>
      </c>
      <c r="E3174" s="1060"/>
      <c r="F3174" s="1060"/>
      <c r="G3174" s="1182" t="e">
        <f t="shared" si="632"/>
        <v>#DIV/0!</v>
      </c>
      <c r="H3174" s="1030">
        <v>8</v>
      </c>
      <c r="I3174" s="1030">
        <v>2</v>
      </c>
      <c r="J3174" s="1182">
        <f t="shared" si="633"/>
        <v>25</v>
      </c>
      <c r="K3174" s="1074">
        <f t="shared" si="634"/>
        <v>8</v>
      </c>
      <c r="L3174" s="1074">
        <f t="shared" si="635"/>
        <v>2</v>
      </c>
      <c r="M3174" s="1187">
        <f t="shared" si="636"/>
        <v>25</v>
      </c>
    </row>
    <row r="3175" spans="1:13" ht="15">
      <c r="A3175" s="1341"/>
      <c r="C3175" s="925" t="s">
        <v>2967</v>
      </c>
      <c r="D3175" s="88" t="s">
        <v>5004</v>
      </c>
      <c r="E3175" s="1060"/>
      <c r="F3175" s="1060"/>
      <c r="G3175" s="1182" t="e">
        <f t="shared" si="632"/>
        <v>#DIV/0!</v>
      </c>
      <c r="H3175" s="1030">
        <v>9</v>
      </c>
      <c r="I3175" s="1030">
        <v>4</v>
      </c>
      <c r="J3175" s="1182">
        <f t="shared" si="633"/>
        <v>44.444444444444443</v>
      </c>
      <c r="K3175" s="1074">
        <f t="shared" si="634"/>
        <v>9</v>
      </c>
      <c r="L3175" s="1074">
        <f t="shared" si="635"/>
        <v>4</v>
      </c>
      <c r="M3175" s="1187">
        <f t="shared" si="636"/>
        <v>44.444444444444443</v>
      </c>
    </row>
    <row r="3176" spans="1:13" ht="15">
      <c r="A3176" s="1341"/>
      <c r="C3176" s="925" t="s">
        <v>2968</v>
      </c>
      <c r="D3176" s="88" t="s">
        <v>5005</v>
      </c>
      <c r="E3176" s="1060"/>
      <c r="F3176" s="1060"/>
      <c r="G3176" s="1182" t="e">
        <f t="shared" si="632"/>
        <v>#DIV/0!</v>
      </c>
      <c r="H3176" s="1030">
        <v>35</v>
      </c>
      <c r="I3176" s="1030">
        <v>24</v>
      </c>
      <c r="J3176" s="1182">
        <f t="shared" si="633"/>
        <v>68.571428571428569</v>
      </c>
      <c r="K3176" s="1074">
        <f t="shared" si="634"/>
        <v>35</v>
      </c>
      <c r="L3176" s="1074">
        <f t="shared" si="635"/>
        <v>24</v>
      </c>
      <c r="M3176" s="1187">
        <f t="shared" si="636"/>
        <v>68.571428571428569</v>
      </c>
    </row>
    <row r="3177" spans="1:13" ht="15">
      <c r="A3177" s="1341"/>
      <c r="C3177" s="925" t="s">
        <v>2969</v>
      </c>
      <c r="D3177" s="88" t="s">
        <v>5006</v>
      </c>
      <c r="E3177" s="1060">
        <v>1</v>
      </c>
      <c r="F3177" s="1060"/>
      <c r="G3177" s="1182">
        <f t="shared" si="632"/>
        <v>0</v>
      </c>
      <c r="H3177" s="1030">
        <v>82</v>
      </c>
      <c r="I3177" s="1030">
        <v>41</v>
      </c>
      <c r="J3177" s="1182">
        <f t="shared" si="633"/>
        <v>50</v>
      </c>
      <c r="K3177" s="1074">
        <f t="shared" si="634"/>
        <v>83</v>
      </c>
      <c r="L3177" s="1074">
        <f t="shared" si="635"/>
        <v>41</v>
      </c>
      <c r="M3177" s="1187">
        <f t="shared" si="636"/>
        <v>49.397590361445779</v>
      </c>
    </row>
    <row r="3178" spans="1:13" ht="15">
      <c r="A3178" s="1341"/>
      <c r="C3178" s="925" t="s">
        <v>2970</v>
      </c>
      <c r="D3178" s="88" t="s">
        <v>5007</v>
      </c>
      <c r="E3178" s="1060"/>
      <c r="F3178" s="1060"/>
      <c r="G3178" s="1182" t="e">
        <f t="shared" si="632"/>
        <v>#DIV/0!</v>
      </c>
      <c r="H3178" s="1030">
        <v>19</v>
      </c>
      <c r="I3178" s="1030">
        <v>11</v>
      </c>
      <c r="J3178" s="1182">
        <f t="shared" si="633"/>
        <v>57.894736842105267</v>
      </c>
      <c r="K3178" s="1074">
        <f t="shared" si="634"/>
        <v>19</v>
      </c>
      <c r="L3178" s="1074">
        <f t="shared" si="635"/>
        <v>11</v>
      </c>
      <c r="M3178" s="1187">
        <f t="shared" si="636"/>
        <v>57.894736842105267</v>
      </c>
    </row>
    <row r="3179" spans="1:13" ht="15">
      <c r="A3179" s="1341"/>
      <c r="C3179" s="925" t="s">
        <v>2971</v>
      </c>
      <c r="D3179" s="88" t="s">
        <v>5008</v>
      </c>
      <c r="E3179" s="1060"/>
      <c r="F3179" s="1060"/>
      <c r="G3179" s="1182" t="e">
        <f t="shared" si="632"/>
        <v>#DIV/0!</v>
      </c>
      <c r="H3179" s="1030">
        <v>17</v>
      </c>
      <c r="I3179" s="1030">
        <v>17</v>
      </c>
      <c r="J3179" s="1182">
        <f t="shared" si="633"/>
        <v>100</v>
      </c>
      <c r="K3179" s="1027">
        <f t="shared" si="634"/>
        <v>17</v>
      </c>
      <c r="L3179" s="1027">
        <f t="shared" si="635"/>
        <v>17</v>
      </c>
      <c r="M3179" s="1187">
        <f t="shared" si="636"/>
        <v>100</v>
      </c>
    </row>
    <row r="3180" spans="1:13" ht="15">
      <c r="A3180" s="1341"/>
      <c r="C3180" s="925" t="s">
        <v>2972</v>
      </c>
      <c r="D3180" s="88" t="s">
        <v>5009</v>
      </c>
      <c r="E3180" s="1102"/>
      <c r="F3180" s="1102"/>
      <c r="G3180" s="1182" t="e">
        <f t="shared" si="632"/>
        <v>#DIV/0!</v>
      </c>
      <c r="H3180" s="1032">
        <v>3</v>
      </c>
      <c r="I3180" s="1032">
        <v>1</v>
      </c>
      <c r="J3180" s="1182">
        <f t="shared" si="633"/>
        <v>33.333333333333329</v>
      </c>
      <c r="K3180" s="1027">
        <f t="shared" si="634"/>
        <v>3</v>
      </c>
      <c r="L3180" s="1027">
        <f t="shared" si="635"/>
        <v>1</v>
      </c>
      <c r="M3180" s="1187">
        <f t="shared" si="636"/>
        <v>33.333333333333329</v>
      </c>
    </row>
    <row r="3181" spans="1:13" ht="15">
      <c r="A3181" s="1341"/>
      <c r="C3181" s="925" t="s">
        <v>2973</v>
      </c>
      <c r="D3181" s="85" t="s">
        <v>5010</v>
      </c>
      <c r="E3181" s="1102"/>
      <c r="F3181" s="1102"/>
      <c r="G3181" s="1182" t="e">
        <f t="shared" si="632"/>
        <v>#DIV/0!</v>
      </c>
      <c r="H3181" s="1032">
        <v>30</v>
      </c>
      <c r="I3181" s="1032">
        <v>11</v>
      </c>
      <c r="J3181" s="1182">
        <f t="shared" si="633"/>
        <v>36.666666666666664</v>
      </c>
      <c r="K3181" s="1027">
        <f t="shared" si="634"/>
        <v>30</v>
      </c>
      <c r="L3181" s="1027">
        <f t="shared" si="635"/>
        <v>11</v>
      </c>
      <c r="M3181" s="1187">
        <f t="shared" si="636"/>
        <v>36.666666666666664</v>
      </c>
    </row>
    <row r="3182" spans="1:13" ht="15">
      <c r="A3182" s="1341"/>
      <c r="C3182" s="925" t="s">
        <v>2974</v>
      </c>
      <c r="D3182" s="88" t="s">
        <v>5011</v>
      </c>
      <c r="E3182" s="1102"/>
      <c r="F3182" s="1102"/>
      <c r="G3182" s="1182" t="e">
        <f t="shared" si="632"/>
        <v>#DIV/0!</v>
      </c>
      <c r="H3182" s="1032">
        <v>128</v>
      </c>
      <c r="I3182" s="1032">
        <v>89</v>
      </c>
      <c r="J3182" s="1182">
        <f t="shared" si="633"/>
        <v>69.53125</v>
      </c>
      <c r="K3182" s="1027">
        <f t="shared" si="634"/>
        <v>128</v>
      </c>
      <c r="L3182" s="1027">
        <f t="shared" si="635"/>
        <v>89</v>
      </c>
      <c r="M3182" s="1187">
        <f t="shared" si="636"/>
        <v>69.53125</v>
      </c>
    </row>
    <row r="3183" spans="1:13" ht="15">
      <c r="A3183" s="1341"/>
      <c r="C3183" s="925" t="s">
        <v>2975</v>
      </c>
      <c r="D3183" s="88" t="s">
        <v>5012</v>
      </c>
      <c r="E3183" s="1102"/>
      <c r="F3183" s="1102"/>
      <c r="G3183" s="1182" t="e">
        <f t="shared" si="632"/>
        <v>#DIV/0!</v>
      </c>
      <c r="H3183" s="1032">
        <v>83</v>
      </c>
      <c r="I3183" s="1032">
        <v>62</v>
      </c>
      <c r="J3183" s="1182">
        <f t="shared" si="633"/>
        <v>74.698795180722882</v>
      </c>
      <c r="K3183" s="1027">
        <f t="shared" si="634"/>
        <v>83</v>
      </c>
      <c r="L3183" s="1027">
        <f t="shared" si="635"/>
        <v>62</v>
      </c>
      <c r="M3183" s="1187">
        <f t="shared" si="636"/>
        <v>74.698795180722882</v>
      </c>
    </row>
    <row r="3184" spans="1:13" ht="15">
      <c r="A3184" s="1341"/>
      <c r="C3184" s="925" t="s">
        <v>2976</v>
      </c>
      <c r="D3184" s="88" t="s">
        <v>5013</v>
      </c>
      <c r="E3184" s="1102"/>
      <c r="F3184" s="1102"/>
      <c r="G3184" s="1182" t="e">
        <f t="shared" si="632"/>
        <v>#DIV/0!</v>
      </c>
      <c r="H3184" s="1032">
        <v>2</v>
      </c>
      <c r="I3184" s="1032">
        <v>5</v>
      </c>
      <c r="J3184" s="1182">
        <f t="shared" si="633"/>
        <v>250</v>
      </c>
      <c r="K3184" s="1027">
        <f t="shared" si="634"/>
        <v>2</v>
      </c>
      <c r="L3184" s="1027">
        <f t="shared" si="635"/>
        <v>5</v>
      </c>
      <c r="M3184" s="1187">
        <f t="shared" si="636"/>
        <v>250</v>
      </c>
    </row>
    <row r="3185" spans="1:13" ht="15">
      <c r="A3185" s="1341"/>
      <c r="C3185" s="925" t="s">
        <v>2977</v>
      </c>
      <c r="D3185" s="88" t="s">
        <v>5014</v>
      </c>
      <c r="E3185" s="1102"/>
      <c r="F3185" s="1102"/>
      <c r="G3185" s="1182" t="e">
        <f t="shared" si="632"/>
        <v>#DIV/0!</v>
      </c>
      <c r="H3185" s="1032">
        <v>22</v>
      </c>
      <c r="I3185" s="1032">
        <v>12</v>
      </c>
      <c r="J3185" s="1182">
        <f t="shared" si="633"/>
        <v>54.54545454545454</v>
      </c>
      <c r="K3185" s="1027">
        <f t="shared" si="634"/>
        <v>22</v>
      </c>
      <c r="L3185" s="1027">
        <f t="shared" si="635"/>
        <v>12</v>
      </c>
      <c r="M3185" s="1187">
        <f t="shared" si="636"/>
        <v>54.54545454545454</v>
      </c>
    </row>
    <row r="3186" spans="1:13" ht="15">
      <c r="A3186" s="1341"/>
      <c r="C3186" s="925" t="s">
        <v>2978</v>
      </c>
      <c r="D3186" s="88" t="s">
        <v>5015</v>
      </c>
      <c r="E3186" s="1102"/>
      <c r="F3186" s="1102"/>
      <c r="G3186" s="1182" t="e">
        <f t="shared" si="632"/>
        <v>#DIV/0!</v>
      </c>
      <c r="H3186" s="1032">
        <v>3</v>
      </c>
      <c r="I3186" s="1032">
        <v>3</v>
      </c>
      <c r="J3186" s="1182">
        <f t="shared" si="633"/>
        <v>100</v>
      </c>
      <c r="K3186" s="1027">
        <f t="shared" si="634"/>
        <v>3</v>
      </c>
      <c r="L3186" s="1027">
        <f t="shared" si="635"/>
        <v>3</v>
      </c>
      <c r="M3186" s="1187">
        <f t="shared" si="636"/>
        <v>100</v>
      </c>
    </row>
    <row r="3187" spans="1:13" ht="15">
      <c r="A3187" s="1341"/>
      <c r="C3187" s="925" t="s">
        <v>2979</v>
      </c>
      <c r="D3187" s="88" t="s">
        <v>5016</v>
      </c>
      <c r="E3187" s="1060"/>
      <c r="F3187" s="1060"/>
      <c r="G3187" s="1182" t="e">
        <f t="shared" si="632"/>
        <v>#DIV/0!</v>
      </c>
      <c r="H3187" s="1030">
        <v>4</v>
      </c>
      <c r="I3187" s="1030">
        <v>3</v>
      </c>
      <c r="J3187" s="1182">
        <f t="shared" si="633"/>
        <v>75</v>
      </c>
      <c r="K3187" s="1027">
        <f t="shared" si="634"/>
        <v>4</v>
      </c>
      <c r="L3187" s="1027">
        <f t="shared" si="635"/>
        <v>3</v>
      </c>
      <c r="M3187" s="1187">
        <f t="shared" si="636"/>
        <v>75</v>
      </c>
    </row>
    <row r="3188" spans="1:13" ht="15">
      <c r="A3188" s="1341"/>
      <c r="C3188" s="925" t="s">
        <v>2980</v>
      </c>
      <c r="D3188" s="88" t="s">
        <v>5017</v>
      </c>
      <c r="E3188" s="1060"/>
      <c r="F3188" s="1060"/>
      <c r="G3188" s="1182" t="e">
        <f t="shared" si="632"/>
        <v>#DIV/0!</v>
      </c>
      <c r="H3188" s="1030">
        <v>4</v>
      </c>
      <c r="I3188" s="1030">
        <v>1</v>
      </c>
      <c r="J3188" s="1182">
        <f t="shared" si="633"/>
        <v>25</v>
      </c>
      <c r="K3188" s="1027">
        <f t="shared" si="634"/>
        <v>4</v>
      </c>
      <c r="L3188" s="1027">
        <f t="shared" si="635"/>
        <v>1</v>
      </c>
      <c r="M3188" s="1187">
        <f t="shared" si="636"/>
        <v>25</v>
      </c>
    </row>
    <row r="3189" spans="1:13" ht="15">
      <c r="A3189" s="1341"/>
      <c r="C3189" s="925" t="s">
        <v>2981</v>
      </c>
      <c r="D3189" s="88" t="s">
        <v>5018</v>
      </c>
      <c r="E3189" s="1060"/>
      <c r="F3189" s="1060"/>
      <c r="G3189" s="1182" t="e">
        <f t="shared" si="632"/>
        <v>#DIV/0!</v>
      </c>
      <c r="H3189" s="1030"/>
      <c r="I3189" s="1030"/>
      <c r="J3189" s="1182" t="e">
        <f t="shared" si="633"/>
        <v>#DIV/0!</v>
      </c>
      <c r="K3189" s="1027">
        <f t="shared" si="634"/>
        <v>0</v>
      </c>
      <c r="L3189" s="1027">
        <f t="shared" si="635"/>
        <v>0</v>
      </c>
      <c r="M3189" s="1187" t="e">
        <f t="shared" si="636"/>
        <v>#DIV/0!</v>
      </c>
    </row>
    <row r="3190" spans="1:13" ht="15">
      <c r="A3190" s="1341"/>
      <c r="C3190" s="925" t="s">
        <v>2982</v>
      </c>
      <c r="D3190" s="88" t="s">
        <v>5019</v>
      </c>
      <c r="E3190" s="1060"/>
      <c r="F3190" s="1060"/>
      <c r="G3190" s="1182" t="e">
        <f t="shared" si="632"/>
        <v>#DIV/0!</v>
      </c>
      <c r="H3190" s="1030">
        <v>51</v>
      </c>
      <c r="I3190" s="1030">
        <v>38</v>
      </c>
      <c r="J3190" s="1182">
        <f t="shared" si="633"/>
        <v>74.509803921568633</v>
      </c>
      <c r="K3190" s="1027">
        <f t="shared" si="634"/>
        <v>51</v>
      </c>
      <c r="L3190" s="1027">
        <f t="shared" si="635"/>
        <v>38</v>
      </c>
      <c r="M3190" s="1187">
        <f t="shared" si="636"/>
        <v>74.509803921568633</v>
      </c>
    </row>
    <row r="3191" spans="1:13" ht="15">
      <c r="A3191" s="1341"/>
      <c r="C3191" s="925" t="s">
        <v>2983</v>
      </c>
      <c r="D3191" s="88" t="s">
        <v>5020</v>
      </c>
      <c r="E3191" s="1060"/>
      <c r="F3191" s="1060"/>
      <c r="G3191" s="1182" t="e">
        <f t="shared" si="632"/>
        <v>#DIV/0!</v>
      </c>
      <c r="H3191" s="1030">
        <v>8</v>
      </c>
      <c r="I3191" s="1030">
        <v>9</v>
      </c>
      <c r="J3191" s="1182">
        <f t="shared" si="633"/>
        <v>112.5</v>
      </c>
      <c r="K3191" s="1027">
        <f t="shared" si="634"/>
        <v>8</v>
      </c>
      <c r="L3191" s="1027">
        <f t="shared" si="635"/>
        <v>9</v>
      </c>
      <c r="M3191" s="1187">
        <f t="shared" si="636"/>
        <v>112.5</v>
      </c>
    </row>
    <row r="3192" spans="1:13" ht="15">
      <c r="A3192" s="1341"/>
      <c r="C3192" s="925" t="s">
        <v>2984</v>
      </c>
      <c r="D3192" s="88" t="s">
        <v>5021</v>
      </c>
      <c r="E3192" s="1060"/>
      <c r="F3192" s="1060"/>
      <c r="G3192" s="1182" t="e">
        <f t="shared" si="632"/>
        <v>#DIV/0!</v>
      </c>
      <c r="H3192" s="1030">
        <v>39</v>
      </c>
      <c r="I3192" s="1030">
        <v>25</v>
      </c>
      <c r="J3192" s="1182">
        <f t="shared" si="633"/>
        <v>64.102564102564102</v>
      </c>
      <c r="K3192" s="1027">
        <f t="shared" si="634"/>
        <v>39</v>
      </c>
      <c r="L3192" s="1027">
        <f t="shared" si="635"/>
        <v>25</v>
      </c>
      <c r="M3192" s="1187">
        <f t="shared" si="636"/>
        <v>64.102564102564102</v>
      </c>
    </row>
    <row r="3193" spans="1:13" ht="15">
      <c r="A3193" s="1341"/>
      <c r="C3193" s="925" t="s">
        <v>2388</v>
      </c>
      <c r="D3193" s="963" t="s">
        <v>4387</v>
      </c>
      <c r="E3193" s="1060"/>
      <c r="F3193" s="1060"/>
      <c r="G3193" s="1182" t="e">
        <f t="shared" si="632"/>
        <v>#DIV/0!</v>
      </c>
      <c r="H3193" s="1030">
        <v>2117</v>
      </c>
      <c r="I3193" s="1030">
        <v>1462</v>
      </c>
      <c r="J3193" s="1182">
        <f t="shared" si="633"/>
        <v>69.059990552668864</v>
      </c>
      <c r="K3193" s="1027">
        <f t="shared" si="634"/>
        <v>2117</v>
      </c>
      <c r="L3193" s="1027">
        <f t="shared" si="635"/>
        <v>1462</v>
      </c>
      <c r="M3193" s="1187">
        <f t="shared" si="636"/>
        <v>69.059990552668864</v>
      </c>
    </row>
    <row r="3194" spans="1:13" ht="15">
      <c r="A3194" s="1341"/>
      <c r="C3194" s="925" t="s">
        <v>2985</v>
      </c>
      <c r="D3194" s="88" t="s">
        <v>5022</v>
      </c>
      <c r="E3194" s="1060"/>
      <c r="F3194" s="1060"/>
      <c r="G3194" s="1182" t="e">
        <f t="shared" si="632"/>
        <v>#DIV/0!</v>
      </c>
      <c r="H3194" s="1030"/>
      <c r="I3194" s="1030"/>
      <c r="J3194" s="1182" t="e">
        <f t="shared" si="633"/>
        <v>#DIV/0!</v>
      </c>
      <c r="K3194" s="1027">
        <f t="shared" si="634"/>
        <v>0</v>
      </c>
      <c r="L3194" s="1027">
        <f t="shared" si="635"/>
        <v>0</v>
      </c>
      <c r="M3194" s="1187" t="e">
        <f t="shared" si="636"/>
        <v>#DIV/0!</v>
      </c>
    </row>
    <row r="3195" spans="1:13" ht="15">
      <c r="A3195" s="1341"/>
      <c r="C3195" s="925" t="s">
        <v>2986</v>
      </c>
      <c r="D3195" s="88" t="s">
        <v>5023</v>
      </c>
      <c r="E3195" s="1060"/>
      <c r="F3195" s="1060"/>
      <c r="G3195" s="1182" t="e">
        <f t="shared" si="632"/>
        <v>#DIV/0!</v>
      </c>
      <c r="H3195" s="1030">
        <v>1</v>
      </c>
      <c r="I3195" s="1030">
        <v>1</v>
      </c>
      <c r="J3195" s="1182">
        <f t="shared" si="633"/>
        <v>100</v>
      </c>
      <c r="K3195" s="1027">
        <f t="shared" si="634"/>
        <v>1</v>
      </c>
      <c r="L3195" s="1027">
        <f t="shared" si="635"/>
        <v>1</v>
      </c>
      <c r="M3195" s="1187">
        <f t="shared" si="636"/>
        <v>100</v>
      </c>
    </row>
    <row r="3196" spans="1:13" ht="15">
      <c r="A3196" s="1341"/>
      <c r="C3196" s="925" t="s">
        <v>2987</v>
      </c>
      <c r="D3196" s="88" t="s">
        <v>5024</v>
      </c>
      <c r="E3196" s="1060"/>
      <c r="F3196" s="1060"/>
      <c r="G3196" s="1182" t="e">
        <f t="shared" si="632"/>
        <v>#DIV/0!</v>
      </c>
      <c r="H3196" s="1030">
        <v>1</v>
      </c>
      <c r="I3196" s="1030"/>
      <c r="J3196" s="1182">
        <f t="shared" si="633"/>
        <v>0</v>
      </c>
      <c r="K3196" s="1027">
        <f t="shared" si="634"/>
        <v>1</v>
      </c>
      <c r="L3196" s="1027">
        <f t="shared" si="635"/>
        <v>0</v>
      </c>
      <c r="M3196" s="1187">
        <f t="shared" si="636"/>
        <v>0</v>
      </c>
    </row>
    <row r="3197" spans="1:13" ht="15">
      <c r="A3197" s="1341"/>
      <c r="C3197" s="925" t="s">
        <v>2988</v>
      </c>
      <c r="D3197" s="88" t="s">
        <v>5025</v>
      </c>
      <c r="E3197" s="1060"/>
      <c r="F3197" s="1060"/>
      <c r="G3197" s="1182" t="e">
        <f t="shared" si="632"/>
        <v>#DIV/0!</v>
      </c>
      <c r="H3197" s="1030">
        <v>31</v>
      </c>
      <c r="I3197" s="1030">
        <v>19</v>
      </c>
      <c r="J3197" s="1182">
        <f t="shared" si="633"/>
        <v>61.29032258064516</v>
      </c>
      <c r="K3197" s="1027">
        <f t="shared" si="634"/>
        <v>31</v>
      </c>
      <c r="L3197" s="1027">
        <f t="shared" si="635"/>
        <v>19</v>
      </c>
      <c r="M3197" s="1187">
        <f t="shared" si="636"/>
        <v>61.29032258064516</v>
      </c>
    </row>
    <row r="3198" spans="1:13" ht="15">
      <c r="A3198" s="1341"/>
      <c r="C3198" s="925" t="s">
        <v>2989</v>
      </c>
      <c r="D3198" s="88" t="s">
        <v>5026</v>
      </c>
      <c r="E3198" s="1060"/>
      <c r="F3198" s="1060"/>
      <c r="G3198" s="1182" t="e">
        <f t="shared" si="632"/>
        <v>#DIV/0!</v>
      </c>
      <c r="H3198" s="1030">
        <v>11</v>
      </c>
      <c r="I3198" s="1030">
        <v>11</v>
      </c>
      <c r="J3198" s="1182">
        <f t="shared" si="633"/>
        <v>100</v>
      </c>
      <c r="K3198" s="1027">
        <f t="shared" si="634"/>
        <v>11</v>
      </c>
      <c r="L3198" s="1027">
        <f t="shared" si="635"/>
        <v>11</v>
      </c>
      <c r="M3198" s="1187">
        <f t="shared" si="636"/>
        <v>100</v>
      </c>
    </row>
    <row r="3199" spans="1:13" ht="15">
      <c r="A3199" s="1341"/>
      <c r="C3199" s="925" t="s">
        <v>2990</v>
      </c>
      <c r="D3199" s="88" t="s">
        <v>5027</v>
      </c>
      <c r="E3199" s="1060"/>
      <c r="F3199" s="1060"/>
      <c r="G3199" s="1182" t="e">
        <f t="shared" si="632"/>
        <v>#DIV/0!</v>
      </c>
      <c r="H3199" s="1030"/>
      <c r="I3199" s="1030"/>
      <c r="J3199" s="1182" t="e">
        <f t="shared" si="633"/>
        <v>#DIV/0!</v>
      </c>
      <c r="K3199" s="1027">
        <f t="shared" si="634"/>
        <v>0</v>
      </c>
      <c r="L3199" s="1027">
        <f t="shared" si="635"/>
        <v>0</v>
      </c>
      <c r="M3199" s="1187" t="e">
        <f t="shared" si="636"/>
        <v>#DIV/0!</v>
      </c>
    </row>
    <row r="3200" spans="1:13" ht="15">
      <c r="A3200" s="1341"/>
      <c r="C3200" s="925" t="s">
        <v>2795</v>
      </c>
      <c r="D3200" s="88" t="s">
        <v>4774</v>
      </c>
      <c r="E3200" s="1060"/>
      <c r="F3200" s="1060"/>
      <c r="G3200" s="1182" t="e">
        <f t="shared" si="632"/>
        <v>#DIV/0!</v>
      </c>
      <c r="H3200" s="1030"/>
      <c r="I3200" s="1030">
        <v>1</v>
      </c>
      <c r="J3200" s="1182" t="e">
        <f t="shared" si="633"/>
        <v>#DIV/0!</v>
      </c>
      <c r="K3200" s="1027">
        <f t="shared" ref="K3200:K3231" si="637">E3200+H3200</f>
        <v>0</v>
      </c>
      <c r="L3200" s="1027">
        <f t="shared" ref="L3200:L3231" si="638">F3200+I3200</f>
        <v>1</v>
      </c>
      <c r="M3200" s="1187" t="e">
        <f t="shared" si="636"/>
        <v>#DIV/0!</v>
      </c>
    </row>
    <row r="3201" spans="1:13" ht="15">
      <c r="A3201" s="1341"/>
      <c r="C3201" s="925" t="s">
        <v>2991</v>
      </c>
      <c r="D3201" s="88" t="s">
        <v>5028</v>
      </c>
      <c r="E3201" s="1060"/>
      <c r="F3201" s="1060"/>
      <c r="G3201" s="1182" t="e">
        <f t="shared" si="632"/>
        <v>#DIV/0!</v>
      </c>
      <c r="H3201" s="1030"/>
      <c r="I3201" s="1030"/>
      <c r="J3201" s="1182" t="e">
        <f t="shared" si="633"/>
        <v>#DIV/0!</v>
      </c>
      <c r="K3201" s="1027">
        <f t="shared" si="637"/>
        <v>0</v>
      </c>
      <c r="L3201" s="1027">
        <f t="shared" si="638"/>
        <v>0</v>
      </c>
      <c r="M3201" s="1187" t="e">
        <f t="shared" si="636"/>
        <v>#DIV/0!</v>
      </c>
    </row>
    <row r="3202" spans="1:13" ht="15">
      <c r="A3202" s="1341"/>
      <c r="C3202" s="925" t="s">
        <v>2389</v>
      </c>
      <c r="D3202" s="88" t="s">
        <v>4388</v>
      </c>
      <c r="E3202" s="1060"/>
      <c r="F3202" s="1060"/>
      <c r="G3202" s="1182" t="e">
        <f t="shared" si="632"/>
        <v>#DIV/0!</v>
      </c>
      <c r="H3202" s="1030">
        <v>173</v>
      </c>
      <c r="I3202" s="1030">
        <v>117</v>
      </c>
      <c r="J3202" s="1182">
        <f t="shared" si="633"/>
        <v>67.630057803468219</v>
      </c>
      <c r="K3202" s="1027">
        <f t="shared" si="637"/>
        <v>173</v>
      </c>
      <c r="L3202" s="1027">
        <f t="shared" si="638"/>
        <v>117</v>
      </c>
      <c r="M3202" s="1187">
        <f t="shared" si="636"/>
        <v>67.630057803468219</v>
      </c>
    </row>
    <row r="3203" spans="1:13" ht="26.25">
      <c r="A3203" s="1341"/>
      <c r="C3203" s="925" t="s">
        <v>2992</v>
      </c>
      <c r="D3203" s="88" t="s">
        <v>5029</v>
      </c>
      <c r="E3203" s="1060"/>
      <c r="F3203" s="1060"/>
      <c r="G3203" s="1182" t="e">
        <f t="shared" si="632"/>
        <v>#DIV/0!</v>
      </c>
      <c r="H3203" s="1030"/>
      <c r="I3203" s="1030"/>
      <c r="J3203" s="1182" t="e">
        <f t="shared" si="633"/>
        <v>#DIV/0!</v>
      </c>
      <c r="K3203" s="1027">
        <f t="shared" si="637"/>
        <v>0</v>
      </c>
      <c r="L3203" s="1027">
        <f t="shared" si="638"/>
        <v>0</v>
      </c>
      <c r="M3203" s="1187" t="e">
        <f t="shared" si="636"/>
        <v>#DIV/0!</v>
      </c>
    </row>
    <row r="3204" spans="1:13" ht="39">
      <c r="A3204" s="1341"/>
      <c r="C3204" s="925" t="s">
        <v>2993</v>
      </c>
      <c r="D3204" s="88" t="s">
        <v>5367</v>
      </c>
      <c r="E3204" s="1060"/>
      <c r="F3204" s="1060"/>
      <c r="G3204" s="1182" t="e">
        <f t="shared" si="632"/>
        <v>#DIV/0!</v>
      </c>
      <c r="H3204" s="1030"/>
      <c r="I3204" s="1030">
        <v>1</v>
      </c>
      <c r="J3204" s="1182" t="e">
        <f t="shared" si="633"/>
        <v>#DIV/0!</v>
      </c>
      <c r="K3204" s="1027">
        <f t="shared" si="637"/>
        <v>0</v>
      </c>
      <c r="L3204" s="1027">
        <f t="shared" si="638"/>
        <v>1</v>
      </c>
      <c r="M3204" s="1187" t="e">
        <f t="shared" si="636"/>
        <v>#DIV/0!</v>
      </c>
    </row>
    <row r="3205" spans="1:13" ht="26.25">
      <c r="A3205" s="1341"/>
      <c r="C3205" s="925" t="s">
        <v>2994</v>
      </c>
      <c r="D3205" s="88" t="s">
        <v>5030</v>
      </c>
      <c r="E3205" s="1060"/>
      <c r="F3205" s="1060"/>
      <c r="G3205" s="1182" t="e">
        <f t="shared" si="632"/>
        <v>#DIV/0!</v>
      </c>
      <c r="H3205" s="1030"/>
      <c r="I3205" s="1030"/>
      <c r="J3205" s="1182" t="e">
        <f t="shared" si="633"/>
        <v>#DIV/0!</v>
      </c>
      <c r="K3205" s="1027">
        <f t="shared" si="637"/>
        <v>0</v>
      </c>
      <c r="L3205" s="1027">
        <f t="shared" si="638"/>
        <v>0</v>
      </c>
      <c r="M3205" s="1187" t="e">
        <f t="shared" si="636"/>
        <v>#DIV/0!</v>
      </c>
    </row>
    <row r="3206" spans="1:13" ht="15">
      <c r="A3206" s="1341"/>
      <c r="C3206" s="925" t="s">
        <v>2995</v>
      </c>
      <c r="D3206" s="88" t="s">
        <v>5031</v>
      </c>
      <c r="E3206" s="1060"/>
      <c r="F3206" s="1060"/>
      <c r="G3206" s="1182" t="e">
        <f t="shared" si="632"/>
        <v>#DIV/0!</v>
      </c>
      <c r="H3206" s="1030"/>
      <c r="I3206" s="1030"/>
      <c r="J3206" s="1182" t="e">
        <f t="shared" si="633"/>
        <v>#DIV/0!</v>
      </c>
      <c r="K3206" s="1027">
        <f t="shared" si="637"/>
        <v>0</v>
      </c>
      <c r="L3206" s="1027">
        <f t="shared" si="638"/>
        <v>0</v>
      </c>
      <c r="M3206" s="1187" t="e">
        <f t="shared" si="636"/>
        <v>#DIV/0!</v>
      </c>
    </row>
    <row r="3207" spans="1:13" ht="15">
      <c r="A3207" s="1341"/>
      <c r="C3207" s="925" t="s">
        <v>2996</v>
      </c>
      <c r="D3207" s="88" t="s">
        <v>5032</v>
      </c>
      <c r="E3207" s="1060"/>
      <c r="F3207" s="1060"/>
      <c r="G3207" s="1182" t="e">
        <f t="shared" si="632"/>
        <v>#DIV/0!</v>
      </c>
      <c r="H3207" s="1030"/>
      <c r="I3207" s="1030">
        <v>2</v>
      </c>
      <c r="J3207" s="1182" t="e">
        <f t="shared" si="633"/>
        <v>#DIV/0!</v>
      </c>
      <c r="K3207" s="1027">
        <f t="shared" si="637"/>
        <v>0</v>
      </c>
      <c r="L3207" s="1027">
        <f t="shared" si="638"/>
        <v>2</v>
      </c>
      <c r="M3207" s="1187" t="e">
        <f t="shared" si="636"/>
        <v>#DIV/0!</v>
      </c>
    </row>
    <row r="3208" spans="1:13" ht="15">
      <c r="A3208" s="1341"/>
      <c r="C3208" s="925" t="s">
        <v>5390</v>
      </c>
      <c r="D3208" s="88" t="s">
        <v>5033</v>
      </c>
      <c r="E3208" s="1060"/>
      <c r="F3208" s="1060">
        <v>791</v>
      </c>
      <c r="G3208" s="1182" t="e">
        <f t="shared" si="632"/>
        <v>#DIV/0!</v>
      </c>
      <c r="H3208" s="1030">
        <v>4</v>
      </c>
      <c r="I3208" s="1030"/>
      <c r="J3208" s="1182">
        <f t="shared" si="633"/>
        <v>0</v>
      </c>
      <c r="K3208" s="1027">
        <f t="shared" si="637"/>
        <v>4</v>
      </c>
      <c r="L3208" s="1027">
        <f t="shared" si="638"/>
        <v>791</v>
      </c>
      <c r="M3208" s="1187">
        <f t="shared" si="636"/>
        <v>19775</v>
      </c>
    </row>
    <row r="3209" spans="1:13" ht="15">
      <c r="A3209" s="1341"/>
      <c r="C3209" s="925" t="s">
        <v>1883</v>
      </c>
      <c r="D3209" s="934" t="s">
        <v>3883</v>
      </c>
      <c r="E3209" s="1060"/>
      <c r="F3209" s="1060"/>
      <c r="G3209" s="1182" t="e">
        <f t="shared" si="632"/>
        <v>#DIV/0!</v>
      </c>
      <c r="H3209" s="1030">
        <v>4</v>
      </c>
      <c r="I3209" s="1030"/>
      <c r="J3209" s="1182">
        <f t="shared" si="633"/>
        <v>0</v>
      </c>
      <c r="K3209" s="1027">
        <f t="shared" si="637"/>
        <v>4</v>
      </c>
      <c r="L3209" s="1027">
        <f t="shared" si="638"/>
        <v>0</v>
      </c>
      <c r="M3209" s="1187">
        <f t="shared" si="636"/>
        <v>0</v>
      </c>
    </row>
    <row r="3210" spans="1:13" ht="26.25">
      <c r="A3210" s="1341"/>
      <c r="C3210" s="925" t="s">
        <v>2997</v>
      </c>
      <c r="D3210" s="943" t="s">
        <v>5034</v>
      </c>
      <c r="E3210" s="1060"/>
      <c r="F3210" s="1060">
        <v>1</v>
      </c>
      <c r="G3210" s="1182" t="e">
        <f t="shared" si="632"/>
        <v>#DIV/0!</v>
      </c>
      <c r="H3210" s="1030">
        <v>2</v>
      </c>
      <c r="I3210" s="1030">
        <v>3</v>
      </c>
      <c r="J3210" s="1182">
        <f t="shared" si="633"/>
        <v>150</v>
      </c>
      <c r="K3210" s="1027">
        <f t="shared" si="637"/>
        <v>2</v>
      </c>
      <c r="L3210" s="1027">
        <f t="shared" si="638"/>
        <v>4</v>
      </c>
      <c r="M3210" s="1187">
        <f t="shared" si="636"/>
        <v>200</v>
      </c>
    </row>
    <row r="3211" spans="1:13" ht="15">
      <c r="A3211" s="1341"/>
      <c r="C3211" s="925" t="s">
        <v>2998</v>
      </c>
      <c r="D3211" s="943" t="s">
        <v>5035</v>
      </c>
      <c r="E3211" s="1030"/>
      <c r="F3211" s="1030"/>
      <c r="G3211" s="1182" t="e">
        <f t="shared" si="632"/>
        <v>#DIV/0!</v>
      </c>
      <c r="H3211" s="1030"/>
      <c r="I3211" s="1030"/>
      <c r="J3211" s="1182" t="e">
        <f t="shared" si="633"/>
        <v>#DIV/0!</v>
      </c>
      <c r="K3211" s="1027">
        <f t="shared" si="637"/>
        <v>0</v>
      </c>
      <c r="L3211" s="1027">
        <f t="shared" si="638"/>
        <v>0</v>
      </c>
      <c r="M3211" s="1187" t="e">
        <f t="shared" si="636"/>
        <v>#DIV/0!</v>
      </c>
    </row>
    <row r="3212" spans="1:13" ht="26.25">
      <c r="A3212" s="1341"/>
      <c r="C3212" s="925" t="s">
        <v>2999</v>
      </c>
      <c r="D3212" s="943" t="s">
        <v>5036</v>
      </c>
      <c r="E3212" s="1030"/>
      <c r="F3212" s="1030"/>
      <c r="G3212" s="1182" t="e">
        <f t="shared" si="632"/>
        <v>#DIV/0!</v>
      </c>
      <c r="H3212" s="1030"/>
      <c r="I3212" s="1030"/>
      <c r="J3212" s="1182" t="e">
        <f t="shared" si="633"/>
        <v>#DIV/0!</v>
      </c>
      <c r="K3212" s="1027">
        <f t="shared" si="637"/>
        <v>0</v>
      </c>
      <c r="L3212" s="1027">
        <f t="shared" si="638"/>
        <v>0</v>
      </c>
      <c r="M3212" s="1187" t="e">
        <f t="shared" si="636"/>
        <v>#DIV/0!</v>
      </c>
    </row>
    <row r="3213" spans="1:13" ht="26.25">
      <c r="A3213" s="1341"/>
      <c r="C3213" s="925" t="s">
        <v>3000</v>
      </c>
      <c r="D3213" s="943" t="s">
        <v>5037</v>
      </c>
      <c r="E3213" s="1030"/>
      <c r="F3213" s="1030"/>
      <c r="G3213" s="1182" t="e">
        <f t="shared" si="632"/>
        <v>#DIV/0!</v>
      </c>
      <c r="H3213" s="1030"/>
      <c r="I3213" s="1030"/>
      <c r="J3213" s="1182" t="e">
        <f t="shared" si="633"/>
        <v>#DIV/0!</v>
      </c>
      <c r="K3213" s="1027">
        <f t="shared" si="637"/>
        <v>0</v>
      </c>
      <c r="L3213" s="1027">
        <f t="shared" si="638"/>
        <v>0</v>
      </c>
      <c r="M3213" s="1187" t="e">
        <f t="shared" si="636"/>
        <v>#DIV/0!</v>
      </c>
    </row>
    <row r="3214" spans="1:13" ht="15">
      <c r="A3214" s="1341"/>
      <c r="C3214" s="925" t="s">
        <v>3001</v>
      </c>
      <c r="D3214" s="943" t="s">
        <v>5038</v>
      </c>
      <c r="E3214" s="1030"/>
      <c r="F3214" s="1030"/>
      <c r="G3214" s="1182" t="e">
        <f t="shared" si="632"/>
        <v>#DIV/0!</v>
      </c>
      <c r="H3214" s="1030">
        <v>1</v>
      </c>
      <c r="I3214" s="1030">
        <v>2</v>
      </c>
      <c r="J3214" s="1182">
        <f t="shared" si="633"/>
        <v>200</v>
      </c>
      <c r="K3214" s="1027">
        <f t="shared" si="637"/>
        <v>1</v>
      </c>
      <c r="L3214" s="1027">
        <f t="shared" si="638"/>
        <v>2</v>
      </c>
      <c r="M3214" s="1187">
        <f t="shared" si="636"/>
        <v>200</v>
      </c>
    </row>
    <row r="3215" spans="1:13" ht="15">
      <c r="A3215" s="1341"/>
      <c r="C3215" s="925" t="s">
        <v>3003</v>
      </c>
      <c r="D3215" s="943" t="s">
        <v>5039</v>
      </c>
      <c r="E3215" s="1030">
        <v>107</v>
      </c>
      <c r="F3215" s="1030">
        <v>61</v>
      </c>
      <c r="G3215" s="1182">
        <f t="shared" si="632"/>
        <v>57.009345794392516</v>
      </c>
      <c r="H3215" s="1030"/>
      <c r="I3215" s="1030"/>
      <c r="J3215" s="1182" t="e">
        <f t="shared" si="633"/>
        <v>#DIV/0!</v>
      </c>
      <c r="K3215" s="1027">
        <f t="shared" si="637"/>
        <v>107</v>
      </c>
      <c r="L3215" s="1027">
        <f t="shared" si="638"/>
        <v>61</v>
      </c>
      <c r="M3215" s="1187">
        <f t="shared" si="636"/>
        <v>57.009345794392516</v>
      </c>
    </row>
    <row r="3216" spans="1:13" ht="15">
      <c r="A3216" s="1341"/>
      <c r="C3216" s="925" t="s">
        <v>3004</v>
      </c>
      <c r="D3216" s="943" t="s">
        <v>5040</v>
      </c>
      <c r="E3216" s="1030">
        <v>69</v>
      </c>
      <c r="F3216" s="1030">
        <v>44</v>
      </c>
      <c r="G3216" s="1182">
        <f t="shared" si="632"/>
        <v>63.768115942028977</v>
      </c>
      <c r="H3216" s="1030"/>
      <c r="I3216" s="1030"/>
      <c r="J3216" s="1182" t="e">
        <f t="shared" si="633"/>
        <v>#DIV/0!</v>
      </c>
      <c r="K3216" s="1027">
        <f t="shared" si="637"/>
        <v>69</v>
      </c>
      <c r="L3216" s="1027">
        <f t="shared" si="638"/>
        <v>44</v>
      </c>
      <c r="M3216" s="1187">
        <f t="shared" si="636"/>
        <v>63.768115942028977</v>
      </c>
    </row>
    <row r="3217" spans="1:13" ht="15">
      <c r="A3217" s="1341"/>
      <c r="C3217" s="925" t="s">
        <v>3005</v>
      </c>
      <c r="D3217" s="943" t="s">
        <v>5041</v>
      </c>
      <c r="E3217" s="1030">
        <v>192</v>
      </c>
      <c r="F3217" s="1030">
        <v>158</v>
      </c>
      <c r="G3217" s="1182">
        <f t="shared" si="632"/>
        <v>82.291666666666657</v>
      </c>
      <c r="H3217" s="1030"/>
      <c r="I3217" s="1030"/>
      <c r="J3217" s="1182" t="e">
        <f t="shared" si="633"/>
        <v>#DIV/0!</v>
      </c>
      <c r="K3217" s="1027">
        <f t="shared" si="637"/>
        <v>192</v>
      </c>
      <c r="L3217" s="1027">
        <f t="shared" si="638"/>
        <v>158</v>
      </c>
      <c r="M3217" s="1187">
        <f t="shared" si="636"/>
        <v>82.291666666666657</v>
      </c>
    </row>
    <row r="3218" spans="1:13" ht="15">
      <c r="A3218" s="1341"/>
      <c r="C3218" s="925" t="s">
        <v>3006</v>
      </c>
      <c r="D3218" s="943" t="s">
        <v>5042</v>
      </c>
      <c r="E3218" s="1030">
        <v>336</v>
      </c>
      <c r="F3218" s="1030">
        <v>239</v>
      </c>
      <c r="G3218" s="1182">
        <f t="shared" si="632"/>
        <v>71.13095238095238</v>
      </c>
      <c r="H3218" s="1030"/>
      <c r="I3218" s="1030"/>
      <c r="J3218" s="1182" t="e">
        <f t="shared" si="633"/>
        <v>#DIV/0!</v>
      </c>
      <c r="K3218" s="1027">
        <f t="shared" si="637"/>
        <v>336</v>
      </c>
      <c r="L3218" s="1027">
        <f t="shared" si="638"/>
        <v>239</v>
      </c>
      <c r="M3218" s="1187">
        <f t="shared" si="636"/>
        <v>71.13095238095238</v>
      </c>
    </row>
    <row r="3219" spans="1:13" ht="15">
      <c r="A3219" s="1341"/>
      <c r="C3219" s="925" t="s">
        <v>3007</v>
      </c>
      <c r="D3219" s="943" t="s">
        <v>5043</v>
      </c>
      <c r="E3219" s="1030">
        <v>10</v>
      </c>
      <c r="F3219" s="1030">
        <v>7</v>
      </c>
      <c r="G3219" s="1182">
        <f t="shared" si="632"/>
        <v>70</v>
      </c>
      <c r="H3219" s="1030"/>
      <c r="I3219" s="1030"/>
      <c r="J3219" s="1182" t="e">
        <f t="shared" si="633"/>
        <v>#DIV/0!</v>
      </c>
      <c r="K3219" s="1027">
        <f t="shared" si="637"/>
        <v>10</v>
      </c>
      <c r="L3219" s="1027">
        <f t="shared" si="638"/>
        <v>7</v>
      </c>
      <c r="M3219" s="1187">
        <f t="shared" si="636"/>
        <v>70</v>
      </c>
    </row>
    <row r="3220" spans="1:13" ht="15">
      <c r="A3220" s="1341"/>
      <c r="C3220" s="925" t="s">
        <v>3008</v>
      </c>
      <c r="D3220" s="943" t="s">
        <v>5044</v>
      </c>
      <c r="E3220" s="1030">
        <v>565</v>
      </c>
      <c r="F3220" s="1030">
        <v>429</v>
      </c>
      <c r="G3220" s="1182">
        <f t="shared" si="632"/>
        <v>75.929203539823007</v>
      </c>
      <c r="H3220" s="1030"/>
      <c r="I3220" s="1030"/>
      <c r="J3220" s="1182" t="e">
        <f t="shared" si="633"/>
        <v>#DIV/0!</v>
      </c>
      <c r="K3220" s="1027">
        <f t="shared" si="637"/>
        <v>565</v>
      </c>
      <c r="L3220" s="1027">
        <f t="shared" si="638"/>
        <v>429</v>
      </c>
      <c r="M3220" s="1187">
        <f t="shared" si="636"/>
        <v>75.929203539823007</v>
      </c>
    </row>
    <row r="3221" spans="1:13" ht="15">
      <c r="A3221" s="1341"/>
      <c r="C3221" s="925" t="s">
        <v>3009</v>
      </c>
      <c r="D3221" s="943" t="s">
        <v>5045</v>
      </c>
      <c r="E3221" s="1030">
        <v>98</v>
      </c>
      <c r="F3221" s="1030">
        <v>66</v>
      </c>
      <c r="G3221" s="1182">
        <f t="shared" si="632"/>
        <v>67.346938775510196</v>
      </c>
      <c r="H3221" s="1030"/>
      <c r="I3221" s="1030"/>
      <c r="J3221" s="1182" t="e">
        <f t="shared" si="633"/>
        <v>#DIV/0!</v>
      </c>
      <c r="K3221" s="1027">
        <f t="shared" si="637"/>
        <v>98</v>
      </c>
      <c r="L3221" s="1027">
        <f t="shared" si="638"/>
        <v>66</v>
      </c>
      <c r="M3221" s="1187">
        <f t="shared" si="636"/>
        <v>67.346938775510196</v>
      </c>
    </row>
    <row r="3222" spans="1:13" ht="15">
      <c r="A3222" s="1341"/>
      <c r="C3222" s="925" t="s">
        <v>3010</v>
      </c>
      <c r="D3222" s="943" t="s">
        <v>5046</v>
      </c>
      <c r="E3222" s="1030">
        <v>207</v>
      </c>
      <c r="F3222" s="1030">
        <v>147</v>
      </c>
      <c r="G3222" s="1182">
        <f t="shared" si="632"/>
        <v>71.014492753623188</v>
      </c>
      <c r="H3222" s="1030"/>
      <c r="I3222" s="1030"/>
      <c r="J3222" s="1182" t="e">
        <f t="shared" si="633"/>
        <v>#DIV/0!</v>
      </c>
      <c r="K3222" s="1027">
        <f t="shared" si="637"/>
        <v>207</v>
      </c>
      <c r="L3222" s="1027">
        <f t="shared" si="638"/>
        <v>147</v>
      </c>
      <c r="M3222" s="1187">
        <f t="shared" si="636"/>
        <v>71.014492753623188</v>
      </c>
    </row>
    <row r="3223" spans="1:13" ht="15">
      <c r="A3223" s="1341"/>
      <c r="C3223" s="925" t="s">
        <v>3011</v>
      </c>
      <c r="D3223" s="943" t="s">
        <v>5047</v>
      </c>
      <c r="E3223" s="1030">
        <v>247</v>
      </c>
      <c r="F3223" s="1030">
        <v>213</v>
      </c>
      <c r="G3223" s="1182">
        <f t="shared" si="632"/>
        <v>86.23481781376519</v>
      </c>
      <c r="H3223" s="1030"/>
      <c r="I3223" s="1030"/>
      <c r="J3223" s="1182" t="e">
        <f t="shared" si="633"/>
        <v>#DIV/0!</v>
      </c>
      <c r="K3223" s="1027">
        <f t="shared" si="637"/>
        <v>247</v>
      </c>
      <c r="L3223" s="1027">
        <f t="shared" si="638"/>
        <v>213</v>
      </c>
      <c r="M3223" s="1187">
        <f t="shared" si="636"/>
        <v>86.23481781376519</v>
      </c>
    </row>
    <row r="3224" spans="1:13" ht="15">
      <c r="A3224" s="1341"/>
      <c r="C3224" s="925" t="s">
        <v>3012</v>
      </c>
      <c r="D3224" s="943" t="s">
        <v>5048</v>
      </c>
      <c r="E3224" s="1030">
        <v>17</v>
      </c>
      <c r="F3224" s="1030">
        <v>17</v>
      </c>
      <c r="G3224" s="1182">
        <f t="shared" si="632"/>
        <v>100</v>
      </c>
      <c r="H3224" s="1030"/>
      <c r="I3224" s="1030"/>
      <c r="J3224" s="1182" t="e">
        <f t="shared" si="633"/>
        <v>#DIV/0!</v>
      </c>
      <c r="K3224" s="1027">
        <f t="shared" si="637"/>
        <v>17</v>
      </c>
      <c r="L3224" s="1027">
        <f t="shared" si="638"/>
        <v>17</v>
      </c>
      <c r="M3224" s="1187">
        <f t="shared" si="636"/>
        <v>100</v>
      </c>
    </row>
    <row r="3225" spans="1:13" ht="15">
      <c r="A3225" s="1341"/>
      <c r="C3225" s="925" t="s">
        <v>3013</v>
      </c>
      <c r="D3225" s="943" t="s">
        <v>5049</v>
      </c>
      <c r="E3225" s="1030">
        <v>321</v>
      </c>
      <c r="F3225" s="1030">
        <v>197</v>
      </c>
      <c r="G3225" s="1182">
        <f t="shared" si="632"/>
        <v>61.370716510903421</v>
      </c>
      <c r="H3225" s="1030"/>
      <c r="I3225" s="1030"/>
      <c r="J3225" s="1182" t="e">
        <f t="shared" si="633"/>
        <v>#DIV/0!</v>
      </c>
      <c r="K3225" s="1027">
        <f t="shared" si="637"/>
        <v>321</v>
      </c>
      <c r="L3225" s="1027">
        <f t="shared" si="638"/>
        <v>197</v>
      </c>
      <c r="M3225" s="1187">
        <f t="shared" si="636"/>
        <v>61.370716510903421</v>
      </c>
    </row>
    <row r="3226" spans="1:13" ht="15">
      <c r="A3226" s="1341"/>
      <c r="C3226" s="925" t="s">
        <v>3014</v>
      </c>
      <c r="D3226" s="943" t="s">
        <v>5050</v>
      </c>
      <c r="E3226" s="1030">
        <v>41</v>
      </c>
      <c r="F3226" s="1030">
        <v>19</v>
      </c>
      <c r="G3226" s="1182">
        <f t="shared" si="632"/>
        <v>46.341463414634148</v>
      </c>
      <c r="H3226" s="1030"/>
      <c r="I3226" s="1030"/>
      <c r="J3226" s="1182" t="e">
        <f t="shared" si="633"/>
        <v>#DIV/0!</v>
      </c>
      <c r="K3226" s="1027">
        <f t="shared" si="637"/>
        <v>41</v>
      </c>
      <c r="L3226" s="1027">
        <f t="shared" si="638"/>
        <v>19</v>
      </c>
      <c r="M3226" s="1187">
        <f t="shared" si="636"/>
        <v>46.341463414634148</v>
      </c>
    </row>
    <row r="3227" spans="1:13" ht="15">
      <c r="A3227" s="1341"/>
      <c r="C3227" s="925" t="s">
        <v>3015</v>
      </c>
      <c r="D3227" s="943" t="s">
        <v>5051</v>
      </c>
      <c r="E3227" s="1030">
        <v>655</v>
      </c>
      <c r="F3227" s="1030">
        <v>510</v>
      </c>
      <c r="G3227" s="1182">
        <f t="shared" si="632"/>
        <v>77.862595419847324</v>
      </c>
      <c r="H3227" s="1030"/>
      <c r="I3227" s="1030"/>
      <c r="J3227" s="1182" t="e">
        <f t="shared" si="633"/>
        <v>#DIV/0!</v>
      </c>
      <c r="K3227" s="1027">
        <f t="shared" si="637"/>
        <v>655</v>
      </c>
      <c r="L3227" s="1027">
        <f t="shared" si="638"/>
        <v>510</v>
      </c>
      <c r="M3227" s="1187">
        <f t="shared" si="636"/>
        <v>77.862595419847324</v>
      </c>
    </row>
    <row r="3228" spans="1:13" ht="15">
      <c r="A3228" s="1341"/>
      <c r="C3228" s="925" t="s">
        <v>3016</v>
      </c>
      <c r="D3228" s="943" t="s">
        <v>5052</v>
      </c>
      <c r="E3228" s="1030">
        <v>285</v>
      </c>
      <c r="F3228" s="1030">
        <v>198</v>
      </c>
      <c r="G3228" s="1182">
        <f t="shared" si="632"/>
        <v>69.473684210526315</v>
      </c>
      <c r="H3228" s="1030"/>
      <c r="I3228" s="1030"/>
      <c r="J3228" s="1182" t="e">
        <f t="shared" si="633"/>
        <v>#DIV/0!</v>
      </c>
      <c r="K3228" s="1027">
        <f t="shared" si="637"/>
        <v>285</v>
      </c>
      <c r="L3228" s="1027">
        <f t="shared" si="638"/>
        <v>198</v>
      </c>
      <c r="M3228" s="1187">
        <f t="shared" si="636"/>
        <v>69.473684210526315</v>
      </c>
    </row>
    <row r="3229" spans="1:13" ht="15">
      <c r="A3229" s="1341"/>
      <c r="C3229" s="925" t="s">
        <v>3017</v>
      </c>
      <c r="D3229" s="943" t="s">
        <v>5053</v>
      </c>
      <c r="E3229" s="1030">
        <v>40</v>
      </c>
      <c r="F3229" s="1030">
        <v>27</v>
      </c>
      <c r="G3229" s="1182">
        <f t="shared" si="632"/>
        <v>67.5</v>
      </c>
      <c r="H3229" s="1030"/>
      <c r="I3229" s="1030"/>
      <c r="J3229" s="1182" t="e">
        <f t="shared" si="633"/>
        <v>#DIV/0!</v>
      </c>
      <c r="K3229" s="1027">
        <f t="shared" si="637"/>
        <v>40</v>
      </c>
      <c r="L3229" s="1027">
        <f t="shared" si="638"/>
        <v>27</v>
      </c>
      <c r="M3229" s="1187">
        <f t="shared" si="636"/>
        <v>67.5</v>
      </c>
    </row>
    <row r="3230" spans="1:13" ht="15">
      <c r="A3230" s="1341"/>
      <c r="C3230" s="925" t="s">
        <v>3018</v>
      </c>
      <c r="D3230" s="943" t="s">
        <v>5054</v>
      </c>
      <c r="E3230" s="1030">
        <v>5</v>
      </c>
      <c r="F3230" s="1030">
        <v>2</v>
      </c>
      <c r="G3230" s="1182">
        <f t="shared" ref="G3230:G3293" si="639">SUM(F3230/E3230*100)</f>
        <v>40</v>
      </c>
      <c r="H3230" s="1030"/>
      <c r="I3230" s="1030"/>
      <c r="J3230" s="1182" t="e">
        <f t="shared" ref="J3230:J3293" si="640">SUM(I3230/H3230*100)</f>
        <v>#DIV/0!</v>
      </c>
      <c r="K3230" s="1027">
        <f t="shared" si="637"/>
        <v>5</v>
      </c>
      <c r="L3230" s="1027">
        <f t="shared" si="638"/>
        <v>2</v>
      </c>
      <c r="M3230" s="1187">
        <f t="shared" ref="M3230:M3293" si="641">SUM(L3230/K3230*100)</f>
        <v>40</v>
      </c>
    </row>
    <row r="3231" spans="1:13" ht="15">
      <c r="A3231" s="1341"/>
      <c r="C3231" s="925" t="s">
        <v>3019</v>
      </c>
      <c r="D3231" s="943" t="s">
        <v>5055</v>
      </c>
      <c r="E3231" s="1030"/>
      <c r="F3231" s="1030"/>
      <c r="G3231" s="1182" t="e">
        <f t="shared" si="639"/>
        <v>#DIV/0!</v>
      </c>
      <c r="H3231" s="1030"/>
      <c r="I3231" s="1030"/>
      <c r="J3231" s="1182" t="e">
        <f t="shared" si="640"/>
        <v>#DIV/0!</v>
      </c>
      <c r="K3231" s="1027">
        <f t="shared" si="637"/>
        <v>0</v>
      </c>
      <c r="L3231" s="1027">
        <f t="shared" si="638"/>
        <v>0</v>
      </c>
      <c r="M3231" s="1187" t="e">
        <f t="shared" si="641"/>
        <v>#DIV/0!</v>
      </c>
    </row>
    <row r="3232" spans="1:13" ht="15">
      <c r="A3232" s="1341"/>
      <c r="C3232" s="925" t="s">
        <v>3020</v>
      </c>
      <c r="D3232" s="943" t="s">
        <v>5056</v>
      </c>
      <c r="E3232" s="1030">
        <v>740</v>
      </c>
      <c r="F3232" s="1030">
        <v>578</v>
      </c>
      <c r="G3232" s="1182">
        <f t="shared" si="639"/>
        <v>78.108108108108112</v>
      </c>
      <c r="H3232" s="1030"/>
      <c r="I3232" s="1030"/>
      <c r="J3232" s="1182" t="e">
        <f t="shared" si="640"/>
        <v>#DIV/0!</v>
      </c>
      <c r="K3232" s="1027">
        <f t="shared" ref="K3232:K3263" si="642">E3232+H3232</f>
        <v>740</v>
      </c>
      <c r="L3232" s="1027">
        <f t="shared" ref="L3232:L3263" si="643">F3232+I3232</f>
        <v>578</v>
      </c>
      <c r="M3232" s="1187">
        <f t="shared" si="641"/>
        <v>78.108108108108112</v>
      </c>
    </row>
    <row r="3233" spans="1:13" ht="15">
      <c r="A3233" s="1341"/>
      <c r="C3233" s="925" t="s">
        <v>3021</v>
      </c>
      <c r="D3233" s="943" t="s">
        <v>5057</v>
      </c>
      <c r="E3233" s="1030">
        <v>176</v>
      </c>
      <c r="F3233" s="1030">
        <v>132</v>
      </c>
      <c r="G3233" s="1182">
        <f t="shared" si="639"/>
        <v>75</v>
      </c>
      <c r="H3233" s="1030"/>
      <c r="I3233" s="1030"/>
      <c r="J3233" s="1182" t="e">
        <f t="shared" si="640"/>
        <v>#DIV/0!</v>
      </c>
      <c r="K3233" s="1027">
        <f t="shared" si="642"/>
        <v>176</v>
      </c>
      <c r="L3233" s="1027">
        <f t="shared" si="643"/>
        <v>132</v>
      </c>
      <c r="M3233" s="1187">
        <f t="shared" si="641"/>
        <v>75</v>
      </c>
    </row>
    <row r="3234" spans="1:13" ht="15">
      <c r="A3234" s="1341"/>
      <c r="C3234" s="925" t="s">
        <v>3022</v>
      </c>
      <c r="D3234" s="943" t="s">
        <v>5058</v>
      </c>
      <c r="E3234" s="1030">
        <v>1014</v>
      </c>
      <c r="F3234" s="1030">
        <v>773</v>
      </c>
      <c r="G3234" s="1182">
        <f t="shared" si="639"/>
        <v>76.232741617357007</v>
      </c>
      <c r="H3234" s="1030"/>
      <c r="I3234" s="1030"/>
      <c r="J3234" s="1182" t="e">
        <f t="shared" si="640"/>
        <v>#DIV/0!</v>
      </c>
      <c r="K3234" s="1027">
        <f t="shared" si="642"/>
        <v>1014</v>
      </c>
      <c r="L3234" s="1027">
        <f t="shared" si="643"/>
        <v>773</v>
      </c>
      <c r="M3234" s="1187">
        <f t="shared" si="641"/>
        <v>76.232741617357007</v>
      </c>
    </row>
    <row r="3235" spans="1:13" ht="15">
      <c r="A3235" s="1341"/>
      <c r="C3235" s="925" t="s">
        <v>3023</v>
      </c>
      <c r="D3235" s="962" t="s">
        <v>4674</v>
      </c>
      <c r="E3235" s="1030">
        <v>6054</v>
      </c>
      <c r="F3235" s="1030">
        <v>5084</v>
      </c>
      <c r="G3235" s="1182">
        <f t="shared" si="639"/>
        <v>83.977535513709938</v>
      </c>
      <c r="H3235" s="1030">
        <v>6</v>
      </c>
      <c r="I3235" s="1030">
        <v>2</v>
      </c>
      <c r="J3235" s="1182">
        <f t="shared" si="640"/>
        <v>33.333333333333329</v>
      </c>
      <c r="K3235" s="1027">
        <f t="shared" si="642"/>
        <v>6060</v>
      </c>
      <c r="L3235" s="1027">
        <f t="shared" si="643"/>
        <v>5086</v>
      </c>
      <c r="M3235" s="1187">
        <f t="shared" si="641"/>
        <v>83.927392739273927</v>
      </c>
    </row>
    <row r="3236" spans="1:13" ht="15">
      <c r="A3236" s="1341"/>
      <c r="C3236" s="925" t="s">
        <v>3024</v>
      </c>
      <c r="D3236" s="943" t="s">
        <v>5059</v>
      </c>
      <c r="E3236" s="1030">
        <v>517</v>
      </c>
      <c r="F3236" s="1030">
        <v>414</v>
      </c>
      <c r="G3236" s="1182">
        <f t="shared" si="639"/>
        <v>80.07736943907156</v>
      </c>
      <c r="H3236" s="1030"/>
      <c r="I3236" s="1030"/>
      <c r="J3236" s="1182" t="e">
        <f t="shared" si="640"/>
        <v>#DIV/0!</v>
      </c>
      <c r="K3236" s="1027">
        <f t="shared" si="642"/>
        <v>517</v>
      </c>
      <c r="L3236" s="1027">
        <f t="shared" si="643"/>
        <v>414</v>
      </c>
      <c r="M3236" s="1187">
        <f t="shared" si="641"/>
        <v>80.07736943907156</v>
      </c>
    </row>
    <row r="3237" spans="1:13" ht="15">
      <c r="A3237" s="1341"/>
      <c r="C3237" s="925" t="s">
        <v>3025</v>
      </c>
      <c r="D3237" s="943" t="s">
        <v>5060</v>
      </c>
      <c r="E3237" s="1030">
        <v>104</v>
      </c>
      <c r="F3237" s="1030">
        <v>88</v>
      </c>
      <c r="G3237" s="1182">
        <f t="shared" si="639"/>
        <v>84.615384615384613</v>
      </c>
      <c r="H3237" s="1030"/>
      <c r="I3237" s="1030"/>
      <c r="J3237" s="1182" t="e">
        <f t="shared" si="640"/>
        <v>#DIV/0!</v>
      </c>
      <c r="K3237" s="1027">
        <f t="shared" si="642"/>
        <v>104</v>
      </c>
      <c r="L3237" s="1027">
        <f t="shared" si="643"/>
        <v>88</v>
      </c>
      <c r="M3237" s="1187">
        <f t="shared" si="641"/>
        <v>84.615384615384613</v>
      </c>
    </row>
    <row r="3238" spans="1:13" ht="15">
      <c r="A3238" s="1341"/>
      <c r="C3238" s="925" t="s">
        <v>3026</v>
      </c>
      <c r="D3238" s="943" t="s">
        <v>5061</v>
      </c>
      <c r="E3238" s="1030">
        <v>1041</v>
      </c>
      <c r="F3238" s="1030">
        <v>800</v>
      </c>
      <c r="G3238" s="1182">
        <f t="shared" si="639"/>
        <v>76.849183477425555</v>
      </c>
      <c r="H3238" s="1030"/>
      <c r="I3238" s="1030"/>
      <c r="J3238" s="1182" t="e">
        <f t="shared" si="640"/>
        <v>#DIV/0!</v>
      </c>
      <c r="K3238" s="1027">
        <f t="shared" si="642"/>
        <v>1041</v>
      </c>
      <c r="L3238" s="1027">
        <f t="shared" si="643"/>
        <v>800</v>
      </c>
      <c r="M3238" s="1187">
        <f t="shared" si="641"/>
        <v>76.849183477425555</v>
      </c>
    </row>
    <row r="3239" spans="1:13" ht="26.25">
      <c r="A3239" s="1341"/>
      <c r="C3239" s="925" t="s">
        <v>3027</v>
      </c>
      <c r="D3239" s="943" t="s">
        <v>5062</v>
      </c>
      <c r="E3239" s="1030">
        <v>10</v>
      </c>
      <c r="F3239" s="1030">
        <v>9</v>
      </c>
      <c r="G3239" s="1182">
        <f t="shared" si="639"/>
        <v>90</v>
      </c>
      <c r="H3239" s="1030"/>
      <c r="I3239" s="1030"/>
      <c r="J3239" s="1182" t="e">
        <f t="shared" si="640"/>
        <v>#DIV/0!</v>
      </c>
      <c r="K3239" s="1027">
        <f t="shared" si="642"/>
        <v>10</v>
      </c>
      <c r="L3239" s="1027">
        <f t="shared" si="643"/>
        <v>9</v>
      </c>
      <c r="M3239" s="1187">
        <f t="shared" si="641"/>
        <v>90</v>
      </c>
    </row>
    <row r="3240" spans="1:13" ht="26.25">
      <c r="A3240" s="1341"/>
      <c r="C3240" s="925" t="s">
        <v>3028</v>
      </c>
      <c r="D3240" s="943" t="s">
        <v>5063</v>
      </c>
      <c r="E3240" s="1030"/>
      <c r="F3240" s="1030"/>
      <c r="G3240" s="1182" t="e">
        <f t="shared" si="639"/>
        <v>#DIV/0!</v>
      </c>
      <c r="H3240" s="1030"/>
      <c r="I3240" s="1030"/>
      <c r="J3240" s="1182" t="e">
        <f t="shared" si="640"/>
        <v>#DIV/0!</v>
      </c>
      <c r="K3240" s="1027">
        <f t="shared" si="642"/>
        <v>0</v>
      </c>
      <c r="L3240" s="1027">
        <f t="shared" si="643"/>
        <v>0</v>
      </c>
      <c r="M3240" s="1187" t="e">
        <f t="shared" si="641"/>
        <v>#DIV/0!</v>
      </c>
    </row>
    <row r="3241" spans="1:13" ht="15">
      <c r="A3241" s="1341"/>
      <c r="C3241" s="925" t="s">
        <v>3029</v>
      </c>
      <c r="D3241" s="943" t="s">
        <v>5064</v>
      </c>
      <c r="E3241" s="1030">
        <v>1</v>
      </c>
      <c r="F3241" s="1030">
        <v>3</v>
      </c>
      <c r="G3241" s="1182">
        <f t="shared" si="639"/>
        <v>300</v>
      </c>
      <c r="H3241" s="1030"/>
      <c r="I3241" s="1030"/>
      <c r="J3241" s="1182" t="e">
        <f t="shared" si="640"/>
        <v>#DIV/0!</v>
      </c>
      <c r="K3241" s="1027">
        <f t="shared" si="642"/>
        <v>1</v>
      </c>
      <c r="L3241" s="1027">
        <f t="shared" si="643"/>
        <v>3</v>
      </c>
      <c r="M3241" s="1187">
        <f t="shared" si="641"/>
        <v>300</v>
      </c>
    </row>
    <row r="3242" spans="1:13" ht="15">
      <c r="A3242" s="1341"/>
      <c r="C3242" s="925" t="s">
        <v>3030</v>
      </c>
      <c r="D3242" s="943" t="s">
        <v>5000</v>
      </c>
      <c r="E3242" s="1030">
        <v>181</v>
      </c>
      <c r="F3242" s="1030">
        <v>108</v>
      </c>
      <c r="G3242" s="1182">
        <f t="shared" si="639"/>
        <v>59.668508287292823</v>
      </c>
      <c r="H3242" s="1030"/>
      <c r="I3242" s="1030"/>
      <c r="J3242" s="1182" t="e">
        <f t="shared" si="640"/>
        <v>#DIV/0!</v>
      </c>
      <c r="K3242" s="1027">
        <f t="shared" si="642"/>
        <v>181</v>
      </c>
      <c r="L3242" s="1027">
        <f t="shared" si="643"/>
        <v>108</v>
      </c>
      <c r="M3242" s="1187">
        <f t="shared" si="641"/>
        <v>59.668508287292823</v>
      </c>
    </row>
    <row r="3243" spans="1:13" ht="15">
      <c r="A3243" s="1341"/>
      <c r="C3243" s="925" t="s">
        <v>3031</v>
      </c>
      <c r="D3243" s="943" t="s">
        <v>5001</v>
      </c>
      <c r="E3243" s="1030">
        <v>304</v>
      </c>
      <c r="F3243" s="1030">
        <v>216</v>
      </c>
      <c r="G3243" s="1182">
        <f t="shared" si="639"/>
        <v>71.05263157894737</v>
      </c>
      <c r="H3243" s="1030"/>
      <c r="I3243" s="1030"/>
      <c r="J3243" s="1182" t="e">
        <f t="shared" si="640"/>
        <v>#DIV/0!</v>
      </c>
      <c r="K3243" s="1027">
        <f t="shared" si="642"/>
        <v>304</v>
      </c>
      <c r="L3243" s="1027">
        <f t="shared" si="643"/>
        <v>216</v>
      </c>
      <c r="M3243" s="1187">
        <f t="shared" si="641"/>
        <v>71.05263157894737</v>
      </c>
    </row>
    <row r="3244" spans="1:13" ht="15">
      <c r="A3244" s="1341"/>
      <c r="C3244" s="925" t="s">
        <v>3032</v>
      </c>
      <c r="D3244" s="943" t="s">
        <v>5002</v>
      </c>
      <c r="E3244" s="1030">
        <v>249</v>
      </c>
      <c r="F3244" s="1030">
        <v>188</v>
      </c>
      <c r="G3244" s="1182">
        <f t="shared" si="639"/>
        <v>75.502008032128515</v>
      </c>
      <c r="H3244" s="1030"/>
      <c r="I3244" s="1030"/>
      <c r="J3244" s="1182" t="e">
        <f t="shared" si="640"/>
        <v>#DIV/0!</v>
      </c>
      <c r="K3244" s="1027">
        <f t="shared" si="642"/>
        <v>249</v>
      </c>
      <c r="L3244" s="1027">
        <f t="shared" si="643"/>
        <v>188</v>
      </c>
      <c r="M3244" s="1187">
        <f t="shared" si="641"/>
        <v>75.502008032128515</v>
      </c>
    </row>
    <row r="3245" spans="1:13" ht="15">
      <c r="A3245" s="1341"/>
      <c r="C3245" s="925" t="s">
        <v>3033</v>
      </c>
      <c r="D3245" s="943" t="s">
        <v>5003</v>
      </c>
      <c r="E3245" s="1030">
        <v>713</v>
      </c>
      <c r="F3245" s="1030">
        <v>565</v>
      </c>
      <c r="G3245" s="1182">
        <f t="shared" si="639"/>
        <v>79.242636746143063</v>
      </c>
      <c r="H3245" s="1030"/>
      <c r="I3245" s="1030"/>
      <c r="J3245" s="1182" t="e">
        <f t="shared" si="640"/>
        <v>#DIV/0!</v>
      </c>
      <c r="K3245" s="1027">
        <f t="shared" si="642"/>
        <v>713</v>
      </c>
      <c r="L3245" s="1027">
        <f t="shared" si="643"/>
        <v>565</v>
      </c>
      <c r="M3245" s="1187">
        <f t="shared" si="641"/>
        <v>79.242636746143063</v>
      </c>
    </row>
    <row r="3246" spans="1:13" ht="15">
      <c r="A3246" s="1341"/>
      <c r="C3246" s="925" t="s">
        <v>3034</v>
      </c>
      <c r="D3246" s="943" t="s">
        <v>4675</v>
      </c>
      <c r="E3246" s="1030">
        <v>894</v>
      </c>
      <c r="F3246" s="1030">
        <v>674</v>
      </c>
      <c r="G3246" s="1182">
        <f t="shared" si="639"/>
        <v>75.391498881431758</v>
      </c>
      <c r="H3246" s="1030"/>
      <c r="I3246" s="1030"/>
      <c r="J3246" s="1182" t="e">
        <f t="shared" si="640"/>
        <v>#DIV/0!</v>
      </c>
      <c r="K3246" s="1027">
        <f t="shared" si="642"/>
        <v>894</v>
      </c>
      <c r="L3246" s="1027">
        <f t="shared" si="643"/>
        <v>674</v>
      </c>
      <c r="M3246" s="1187">
        <f t="shared" si="641"/>
        <v>75.391498881431758</v>
      </c>
    </row>
    <row r="3247" spans="1:13" ht="15">
      <c r="A3247" s="1341"/>
      <c r="C3247" s="925" t="s">
        <v>3035</v>
      </c>
      <c r="D3247" s="943" t="s">
        <v>5004</v>
      </c>
      <c r="E3247" s="1030">
        <v>35</v>
      </c>
      <c r="F3247" s="1030">
        <v>27</v>
      </c>
      <c r="G3247" s="1182">
        <f t="shared" si="639"/>
        <v>77.142857142857153</v>
      </c>
      <c r="H3247" s="1030"/>
      <c r="I3247" s="1030"/>
      <c r="J3247" s="1182" t="e">
        <f t="shared" si="640"/>
        <v>#DIV/0!</v>
      </c>
      <c r="K3247" s="1027">
        <f t="shared" si="642"/>
        <v>35</v>
      </c>
      <c r="L3247" s="1027">
        <f t="shared" si="643"/>
        <v>27</v>
      </c>
      <c r="M3247" s="1187">
        <f t="shared" si="641"/>
        <v>77.142857142857153</v>
      </c>
    </row>
    <row r="3248" spans="1:13" ht="15">
      <c r="A3248" s="1341"/>
      <c r="C3248" s="925" t="s">
        <v>3036</v>
      </c>
      <c r="D3248" s="943" t="s">
        <v>5005</v>
      </c>
      <c r="E3248" s="1030">
        <v>1158</v>
      </c>
      <c r="F3248" s="1030">
        <v>876</v>
      </c>
      <c r="G3248" s="1182">
        <f t="shared" si="639"/>
        <v>75.647668393782382</v>
      </c>
      <c r="H3248" s="1030"/>
      <c r="I3248" s="1030"/>
      <c r="J3248" s="1182" t="e">
        <f t="shared" si="640"/>
        <v>#DIV/0!</v>
      </c>
      <c r="K3248" s="1027">
        <f t="shared" si="642"/>
        <v>1158</v>
      </c>
      <c r="L3248" s="1027">
        <f t="shared" si="643"/>
        <v>876</v>
      </c>
      <c r="M3248" s="1187">
        <f t="shared" si="641"/>
        <v>75.647668393782382</v>
      </c>
    </row>
    <row r="3249" spans="1:13" ht="15">
      <c r="A3249" s="1341"/>
      <c r="C3249" s="925" t="s">
        <v>3037</v>
      </c>
      <c r="D3249" s="943" t="s">
        <v>5006</v>
      </c>
      <c r="E3249" s="1030">
        <v>368</v>
      </c>
      <c r="F3249" s="1030">
        <v>243</v>
      </c>
      <c r="G3249" s="1182">
        <f t="shared" si="639"/>
        <v>66.032608695652172</v>
      </c>
      <c r="H3249" s="1030"/>
      <c r="I3249" s="1030"/>
      <c r="J3249" s="1182" t="e">
        <f t="shared" si="640"/>
        <v>#DIV/0!</v>
      </c>
      <c r="K3249" s="1027">
        <f t="shared" si="642"/>
        <v>368</v>
      </c>
      <c r="L3249" s="1027">
        <f t="shared" si="643"/>
        <v>243</v>
      </c>
      <c r="M3249" s="1187">
        <f t="shared" si="641"/>
        <v>66.032608695652172</v>
      </c>
    </row>
    <row r="3250" spans="1:13" ht="15">
      <c r="A3250" s="1341"/>
      <c r="C3250" s="925" t="s">
        <v>3038</v>
      </c>
      <c r="D3250" s="943" t="s">
        <v>5007</v>
      </c>
      <c r="E3250" s="1030">
        <v>699</v>
      </c>
      <c r="F3250" s="1030">
        <v>542</v>
      </c>
      <c r="G3250" s="1182">
        <f t="shared" si="639"/>
        <v>77.539341917024316</v>
      </c>
      <c r="H3250" s="1030"/>
      <c r="I3250" s="1030"/>
      <c r="J3250" s="1182" t="e">
        <f t="shared" si="640"/>
        <v>#DIV/0!</v>
      </c>
      <c r="K3250" s="1027">
        <f t="shared" si="642"/>
        <v>699</v>
      </c>
      <c r="L3250" s="1027">
        <f t="shared" si="643"/>
        <v>542</v>
      </c>
      <c r="M3250" s="1187">
        <f t="shared" si="641"/>
        <v>77.539341917024316</v>
      </c>
    </row>
    <row r="3251" spans="1:13" ht="15">
      <c r="A3251" s="1341"/>
      <c r="C3251" s="925" t="s">
        <v>3039</v>
      </c>
      <c r="D3251" s="943" t="s">
        <v>5008</v>
      </c>
      <c r="E3251" s="1030">
        <v>633</v>
      </c>
      <c r="F3251" s="1030">
        <v>592</v>
      </c>
      <c r="G3251" s="1182">
        <f t="shared" si="639"/>
        <v>93.522906793048975</v>
      </c>
      <c r="H3251" s="1030"/>
      <c r="I3251" s="1030"/>
      <c r="J3251" s="1182" t="e">
        <f t="shared" si="640"/>
        <v>#DIV/0!</v>
      </c>
      <c r="K3251" s="1027">
        <f t="shared" si="642"/>
        <v>633</v>
      </c>
      <c r="L3251" s="1027">
        <f t="shared" si="643"/>
        <v>592</v>
      </c>
      <c r="M3251" s="1187">
        <f t="shared" si="641"/>
        <v>93.522906793048975</v>
      </c>
    </row>
    <row r="3252" spans="1:13" ht="15">
      <c r="A3252" s="1341"/>
      <c r="C3252" s="925" t="s">
        <v>3040</v>
      </c>
      <c r="D3252" s="943" t="s">
        <v>5009</v>
      </c>
      <c r="E3252" s="1030">
        <v>48</v>
      </c>
      <c r="F3252" s="1030">
        <v>44</v>
      </c>
      <c r="G3252" s="1182">
        <f t="shared" si="639"/>
        <v>91.666666666666657</v>
      </c>
      <c r="H3252" s="1030"/>
      <c r="I3252" s="1030"/>
      <c r="J3252" s="1182" t="e">
        <f t="shared" si="640"/>
        <v>#DIV/0!</v>
      </c>
      <c r="K3252" s="1027">
        <f t="shared" si="642"/>
        <v>48</v>
      </c>
      <c r="L3252" s="1027">
        <f t="shared" si="643"/>
        <v>44</v>
      </c>
      <c r="M3252" s="1187">
        <f t="shared" si="641"/>
        <v>91.666666666666657</v>
      </c>
    </row>
    <row r="3253" spans="1:13" ht="15">
      <c r="A3253" s="1341"/>
      <c r="C3253" s="925" t="s">
        <v>3041</v>
      </c>
      <c r="D3253" s="943" t="s">
        <v>5010</v>
      </c>
      <c r="E3253" s="1030">
        <v>751</v>
      </c>
      <c r="F3253" s="1030">
        <v>503</v>
      </c>
      <c r="G3253" s="1182">
        <f t="shared" si="639"/>
        <v>66.977363515312916</v>
      </c>
      <c r="H3253" s="1030"/>
      <c r="I3253" s="1030"/>
      <c r="J3253" s="1182" t="e">
        <f t="shared" si="640"/>
        <v>#DIV/0!</v>
      </c>
      <c r="K3253" s="1027">
        <f t="shared" si="642"/>
        <v>751</v>
      </c>
      <c r="L3253" s="1027">
        <f t="shared" si="643"/>
        <v>503</v>
      </c>
      <c r="M3253" s="1187">
        <f t="shared" si="641"/>
        <v>66.977363515312916</v>
      </c>
    </row>
    <row r="3254" spans="1:13" ht="15">
      <c r="A3254" s="1341"/>
      <c r="C3254" s="925" t="s">
        <v>3042</v>
      </c>
      <c r="D3254" s="943" t="s">
        <v>5011</v>
      </c>
      <c r="E3254" s="1030">
        <v>81</v>
      </c>
      <c r="F3254" s="1030">
        <v>46</v>
      </c>
      <c r="G3254" s="1182">
        <f t="shared" si="639"/>
        <v>56.79012345679012</v>
      </c>
      <c r="H3254" s="1030"/>
      <c r="I3254" s="1030"/>
      <c r="J3254" s="1182" t="e">
        <f t="shared" si="640"/>
        <v>#DIV/0!</v>
      </c>
      <c r="K3254" s="1027">
        <f t="shared" si="642"/>
        <v>81</v>
      </c>
      <c r="L3254" s="1027">
        <f t="shared" si="643"/>
        <v>46</v>
      </c>
      <c r="M3254" s="1187">
        <f t="shared" si="641"/>
        <v>56.79012345679012</v>
      </c>
    </row>
    <row r="3255" spans="1:13" ht="15">
      <c r="A3255" s="1341"/>
      <c r="C3255" s="925" t="s">
        <v>3043</v>
      </c>
      <c r="D3255" s="943" t="s">
        <v>5012</v>
      </c>
      <c r="E3255" s="1030">
        <v>1138</v>
      </c>
      <c r="F3255" s="1030">
        <v>861</v>
      </c>
      <c r="G3255" s="1182">
        <f t="shared" si="639"/>
        <v>75.659050966608092</v>
      </c>
      <c r="H3255" s="1030"/>
      <c r="I3255" s="1030"/>
      <c r="J3255" s="1182" t="e">
        <f t="shared" si="640"/>
        <v>#DIV/0!</v>
      </c>
      <c r="K3255" s="1027">
        <f t="shared" si="642"/>
        <v>1138</v>
      </c>
      <c r="L3255" s="1027">
        <f t="shared" si="643"/>
        <v>861</v>
      </c>
      <c r="M3255" s="1187">
        <f t="shared" si="641"/>
        <v>75.659050966608092</v>
      </c>
    </row>
    <row r="3256" spans="1:13" ht="15">
      <c r="A3256" s="1341"/>
      <c r="C3256" s="925" t="s">
        <v>3044</v>
      </c>
      <c r="D3256" s="943" t="s">
        <v>5013</v>
      </c>
      <c r="E3256" s="1030">
        <v>366</v>
      </c>
      <c r="F3256" s="1030">
        <v>253</v>
      </c>
      <c r="G3256" s="1182">
        <f t="shared" si="639"/>
        <v>69.125683060109282</v>
      </c>
      <c r="H3256" s="1030"/>
      <c r="I3256" s="1030"/>
      <c r="J3256" s="1182" t="e">
        <f t="shared" si="640"/>
        <v>#DIV/0!</v>
      </c>
      <c r="K3256" s="1027">
        <f t="shared" si="642"/>
        <v>366</v>
      </c>
      <c r="L3256" s="1027">
        <f t="shared" si="643"/>
        <v>253</v>
      </c>
      <c r="M3256" s="1187">
        <f t="shared" si="641"/>
        <v>69.125683060109282</v>
      </c>
    </row>
    <row r="3257" spans="1:13" ht="15">
      <c r="A3257" s="1341"/>
      <c r="C3257" s="925" t="s">
        <v>3045</v>
      </c>
      <c r="D3257" s="943" t="s">
        <v>5014</v>
      </c>
      <c r="E3257" s="1030">
        <v>91</v>
      </c>
      <c r="F3257" s="1030">
        <v>51</v>
      </c>
      <c r="G3257" s="1182">
        <f t="shared" si="639"/>
        <v>56.043956043956044</v>
      </c>
      <c r="H3257" s="1030"/>
      <c r="I3257" s="1030"/>
      <c r="J3257" s="1182" t="e">
        <f t="shared" si="640"/>
        <v>#DIV/0!</v>
      </c>
      <c r="K3257" s="1027">
        <f t="shared" si="642"/>
        <v>91</v>
      </c>
      <c r="L3257" s="1027">
        <f t="shared" si="643"/>
        <v>51</v>
      </c>
      <c r="M3257" s="1187">
        <f t="shared" si="641"/>
        <v>56.043956043956044</v>
      </c>
    </row>
    <row r="3258" spans="1:13" ht="15">
      <c r="A3258" s="1341"/>
      <c r="C3258" s="925" t="s">
        <v>3046</v>
      </c>
      <c r="D3258" s="943" t="s">
        <v>5015</v>
      </c>
      <c r="E3258" s="1030">
        <v>9</v>
      </c>
      <c r="F3258" s="1030">
        <v>4</v>
      </c>
      <c r="G3258" s="1182">
        <f t="shared" si="639"/>
        <v>44.444444444444443</v>
      </c>
      <c r="H3258" s="1030"/>
      <c r="I3258" s="1030"/>
      <c r="J3258" s="1182" t="e">
        <f t="shared" si="640"/>
        <v>#DIV/0!</v>
      </c>
      <c r="K3258" s="1027">
        <f t="shared" si="642"/>
        <v>9</v>
      </c>
      <c r="L3258" s="1027">
        <f t="shared" si="643"/>
        <v>4</v>
      </c>
      <c r="M3258" s="1187">
        <f t="shared" si="641"/>
        <v>44.444444444444443</v>
      </c>
    </row>
    <row r="3259" spans="1:13" ht="15">
      <c r="A3259" s="1341"/>
      <c r="C3259" s="925" t="s">
        <v>3047</v>
      </c>
      <c r="D3259" s="943" t="s">
        <v>5016</v>
      </c>
      <c r="E3259" s="1030">
        <v>22</v>
      </c>
      <c r="F3259" s="1030">
        <v>9</v>
      </c>
      <c r="G3259" s="1182">
        <f t="shared" si="639"/>
        <v>40.909090909090914</v>
      </c>
      <c r="H3259" s="1030"/>
      <c r="I3259" s="1030"/>
      <c r="J3259" s="1182" t="e">
        <f t="shared" si="640"/>
        <v>#DIV/0!</v>
      </c>
      <c r="K3259" s="1027">
        <f t="shared" si="642"/>
        <v>22</v>
      </c>
      <c r="L3259" s="1027">
        <f t="shared" si="643"/>
        <v>9</v>
      </c>
      <c r="M3259" s="1187">
        <f t="shared" si="641"/>
        <v>40.909090909090914</v>
      </c>
    </row>
    <row r="3260" spans="1:13" ht="15">
      <c r="A3260" s="1341"/>
      <c r="C3260" s="925" t="s">
        <v>3048</v>
      </c>
      <c r="D3260" s="943" t="s">
        <v>5017</v>
      </c>
      <c r="E3260" s="1030">
        <v>94</v>
      </c>
      <c r="F3260" s="1030">
        <v>73</v>
      </c>
      <c r="G3260" s="1182">
        <f t="shared" si="639"/>
        <v>77.659574468085097</v>
      </c>
      <c r="H3260" s="1030"/>
      <c r="I3260" s="1030"/>
      <c r="J3260" s="1182" t="e">
        <f t="shared" si="640"/>
        <v>#DIV/0!</v>
      </c>
      <c r="K3260" s="1027">
        <f t="shared" si="642"/>
        <v>94</v>
      </c>
      <c r="L3260" s="1027">
        <f t="shared" si="643"/>
        <v>73</v>
      </c>
      <c r="M3260" s="1187">
        <f t="shared" si="641"/>
        <v>77.659574468085097</v>
      </c>
    </row>
    <row r="3261" spans="1:13" ht="15">
      <c r="A3261" s="1341"/>
      <c r="C3261" s="925" t="s">
        <v>3049</v>
      </c>
      <c r="D3261" s="943" t="s">
        <v>5065</v>
      </c>
      <c r="E3261" s="1030"/>
      <c r="F3261" s="1030"/>
      <c r="G3261" s="1182" t="e">
        <f t="shared" si="639"/>
        <v>#DIV/0!</v>
      </c>
      <c r="H3261" s="1030"/>
      <c r="I3261" s="1030"/>
      <c r="J3261" s="1182" t="e">
        <f t="shared" si="640"/>
        <v>#DIV/0!</v>
      </c>
      <c r="K3261" s="1027">
        <f t="shared" si="642"/>
        <v>0</v>
      </c>
      <c r="L3261" s="1027">
        <f t="shared" si="643"/>
        <v>0</v>
      </c>
      <c r="M3261" s="1187" t="e">
        <f t="shared" si="641"/>
        <v>#DIV/0!</v>
      </c>
    </row>
    <row r="3262" spans="1:13" ht="15">
      <c r="A3262" s="1341"/>
      <c r="C3262" s="925" t="s">
        <v>3050</v>
      </c>
      <c r="D3262" s="943" t="s">
        <v>5066</v>
      </c>
      <c r="E3262" s="1030">
        <v>2</v>
      </c>
      <c r="F3262" s="1030">
        <v>5</v>
      </c>
      <c r="G3262" s="1182">
        <f t="shared" si="639"/>
        <v>250</v>
      </c>
      <c r="H3262" s="1030"/>
      <c r="I3262" s="1030"/>
      <c r="J3262" s="1182" t="e">
        <f t="shared" si="640"/>
        <v>#DIV/0!</v>
      </c>
      <c r="K3262" s="1027">
        <f t="shared" si="642"/>
        <v>2</v>
      </c>
      <c r="L3262" s="1027">
        <f t="shared" si="643"/>
        <v>5</v>
      </c>
      <c r="M3262" s="1187">
        <f t="shared" si="641"/>
        <v>250</v>
      </c>
    </row>
    <row r="3263" spans="1:13" ht="15">
      <c r="A3263" s="1341"/>
      <c r="C3263" s="925" t="s">
        <v>3051</v>
      </c>
      <c r="D3263" s="943" t="s">
        <v>5067</v>
      </c>
      <c r="E3263" s="1030">
        <v>837</v>
      </c>
      <c r="F3263" s="1030">
        <v>644</v>
      </c>
      <c r="G3263" s="1182">
        <f t="shared" si="639"/>
        <v>76.941457586618881</v>
      </c>
      <c r="H3263" s="1030"/>
      <c r="I3263" s="1030"/>
      <c r="J3263" s="1182" t="e">
        <f t="shared" si="640"/>
        <v>#DIV/0!</v>
      </c>
      <c r="K3263" s="1027">
        <f t="shared" si="642"/>
        <v>837</v>
      </c>
      <c r="L3263" s="1027">
        <f t="shared" si="643"/>
        <v>644</v>
      </c>
      <c r="M3263" s="1187">
        <f t="shared" si="641"/>
        <v>76.941457586618881</v>
      </c>
    </row>
    <row r="3264" spans="1:13" ht="15">
      <c r="A3264" s="1341"/>
      <c r="C3264" s="925" t="s">
        <v>3052</v>
      </c>
      <c r="D3264" s="943" t="s">
        <v>5068</v>
      </c>
      <c r="E3264" s="1030">
        <v>238</v>
      </c>
      <c r="F3264" s="1030">
        <v>163</v>
      </c>
      <c r="G3264" s="1182">
        <f t="shared" si="639"/>
        <v>68.487394957983199</v>
      </c>
      <c r="H3264" s="1030"/>
      <c r="I3264" s="1030"/>
      <c r="J3264" s="1182" t="e">
        <f t="shared" si="640"/>
        <v>#DIV/0!</v>
      </c>
      <c r="K3264" s="1027">
        <f t="shared" ref="K3264:K3297" si="644">E3264+H3264</f>
        <v>238</v>
      </c>
      <c r="L3264" s="1027">
        <f t="shared" ref="L3264:L3297" si="645">F3264+I3264</f>
        <v>163</v>
      </c>
      <c r="M3264" s="1187">
        <f t="shared" si="641"/>
        <v>68.487394957983199</v>
      </c>
    </row>
    <row r="3265" spans="1:13" ht="15">
      <c r="A3265" s="1341"/>
      <c r="C3265" s="925" t="s">
        <v>3053</v>
      </c>
      <c r="D3265" s="943" t="s">
        <v>5069</v>
      </c>
      <c r="E3265" s="1030">
        <v>1392</v>
      </c>
      <c r="F3265" s="1030">
        <v>981</v>
      </c>
      <c r="G3265" s="1182">
        <f t="shared" si="639"/>
        <v>70.474137931034491</v>
      </c>
      <c r="H3265" s="1030"/>
      <c r="I3265" s="1030"/>
      <c r="J3265" s="1182" t="e">
        <f t="shared" si="640"/>
        <v>#DIV/0!</v>
      </c>
      <c r="K3265" s="1027">
        <f t="shared" si="644"/>
        <v>1392</v>
      </c>
      <c r="L3265" s="1027">
        <f t="shared" si="645"/>
        <v>981</v>
      </c>
      <c r="M3265" s="1187">
        <f t="shared" si="641"/>
        <v>70.474137931034491</v>
      </c>
    </row>
    <row r="3266" spans="1:13" ht="15">
      <c r="A3266" s="1341"/>
      <c r="C3266" s="925" t="s">
        <v>3054</v>
      </c>
      <c r="D3266" s="963" t="s">
        <v>4387</v>
      </c>
      <c r="E3266" s="1030">
        <v>6490</v>
      </c>
      <c r="F3266" s="1030">
        <v>5274</v>
      </c>
      <c r="G3266" s="1182">
        <f t="shared" si="639"/>
        <v>81.263482280431433</v>
      </c>
      <c r="H3266" s="1030">
        <v>2</v>
      </c>
      <c r="I3266" s="1030">
        <v>2</v>
      </c>
      <c r="J3266" s="1182">
        <f t="shared" si="640"/>
        <v>100</v>
      </c>
      <c r="K3266" s="1027">
        <f t="shared" si="644"/>
        <v>6492</v>
      </c>
      <c r="L3266" s="1027">
        <f t="shared" si="645"/>
        <v>5276</v>
      </c>
      <c r="M3266" s="1187">
        <f t="shared" si="641"/>
        <v>81.269254467036362</v>
      </c>
    </row>
    <row r="3267" spans="1:13" ht="15">
      <c r="A3267" s="1341"/>
      <c r="C3267" s="925" t="s">
        <v>3055</v>
      </c>
      <c r="D3267" s="943" t="s">
        <v>5070</v>
      </c>
      <c r="E3267" s="1030"/>
      <c r="F3267" s="1030"/>
      <c r="G3267" s="1182" t="e">
        <f t="shared" si="639"/>
        <v>#DIV/0!</v>
      </c>
      <c r="H3267" s="1030"/>
      <c r="I3267" s="1030"/>
      <c r="J3267" s="1182" t="e">
        <f t="shared" si="640"/>
        <v>#DIV/0!</v>
      </c>
      <c r="K3267" s="1027">
        <f t="shared" si="644"/>
        <v>0</v>
      </c>
      <c r="L3267" s="1027">
        <f t="shared" si="645"/>
        <v>0</v>
      </c>
      <c r="M3267" s="1187" t="e">
        <f t="shared" si="641"/>
        <v>#DIV/0!</v>
      </c>
    </row>
    <row r="3268" spans="1:13" ht="15">
      <c r="A3268" s="1341"/>
      <c r="C3268" s="925" t="s">
        <v>3056</v>
      </c>
      <c r="D3268" s="943" t="s">
        <v>5071</v>
      </c>
      <c r="E3268" s="1030">
        <v>42</v>
      </c>
      <c r="F3268" s="1030">
        <v>26</v>
      </c>
      <c r="G3268" s="1182">
        <f t="shared" si="639"/>
        <v>61.904761904761905</v>
      </c>
      <c r="H3268" s="1030"/>
      <c r="I3268" s="1030"/>
      <c r="J3268" s="1182" t="e">
        <f t="shared" si="640"/>
        <v>#DIV/0!</v>
      </c>
      <c r="K3268" s="1027">
        <f t="shared" si="644"/>
        <v>42</v>
      </c>
      <c r="L3268" s="1027">
        <f t="shared" si="645"/>
        <v>26</v>
      </c>
      <c r="M3268" s="1187">
        <f t="shared" si="641"/>
        <v>61.904761904761905</v>
      </c>
    </row>
    <row r="3269" spans="1:13" ht="15">
      <c r="A3269" s="1341"/>
      <c r="C3269" s="925" t="s">
        <v>3057</v>
      </c>
      <c r="D3269" s="943" t="s">
        <v>5072</v>
      </c>
      <c r="E3269" s="1030">
        <v>6</v>
      </c>
      <c r="F3269" s="1030">
        <v>4</v>
      </c>
      <c r="G3269" s="1182">
        <f t="shared" si="639"/>
        <v>66.666666666666657</v>
      </c>
      <c r="H3269" s="1030"/>
      <c r="I3269" s="1030"/>
      <c r="J3269" s="1182" t="e">
        <f t="shared" si="640"/>
        <v>#DIV/0!</v>
      </c>
      <c r="K3269" s="1027">
        <f t="shared" si="644"/>
        <v>6</v>
      </c>
      <c r="L3269" s="1027">
        <f t="shared" si="645"/>
        <v>4</v>
      </c>
      <c r="M3269" s="1187">
        <f t="shared" si="641"/>
        <v>66.666666666666657</v>
      </c>
    </row>
    <row r="3270" spans="1:13" ht="15">
      <c r="A3270" s="1341"/>
      <c r="C3270" s="925" t="s">
        <v>3058</v>
      </c>
      <c r="D3270" s="943" t="s">
        <v>5073</v>
      </c>
      <c r="E3270" s="1030">
        <v>571</v>
      </c>
      <c r="F3270" s="1030">
        <v>439</v>
      </c>
      <c r="G3270" s="1182">
        <f t="shared" si="639"/>
        <v>76.882661996497376</v>
      </c>
      <c r="H3270" s="1030"/>
      <c r="I3270" s="1030"/>
      <c r="J3270" s="1182" t="e">
        <f t="shared" si="640"/>
        <v>#DIV/0!</v>
      </c>
      <c r="K3270" s="1027">
        <f t="shared" si="644"/>
        <v>571</v>
      </c>
      <c r="L3270" s="1027">
        <f t="shared" si="645"/>
        <v>439</v>
      </c>
      <c r="M3270" s="1187">
        <f t="shared" si="641"/>
        <v>76.882661996497376</v>
      </c>
    </row>
    <row r="3271" spans="1:13" ht="15">
      <c r="A3271" s="1341"/>
      <c r="C3271" s="925" t="s">
        <v>3059</v>
      </c>
      <c r="D3271" s="943" t="s">
        <v>5074</v>
      </c>
      <c r="E3271" s="1030">
        <v>185</v>
      </c>
      <c r="F3271" s="1030">
        <v>130</v>
      </c>
      <c r="G3271" s="1182">
        <f t="shared" si="639"/>
        <v>70.270270270270274</v>
      </c>
      <c r="H3271" s="1030"/>
      <c r="I3271" s="1030"/>
      <c r="J3271" s="1182" t="e">
        <f t="shared" si="640"/>
        <v>#DIV/0!</v>
      </c>
      <c r="K3271" s="1027">
        <f t="shared" si="644"/>
        <v>185</v>
      </c>
      <c r="L3271" s="1027">
        <f t="shared" si="645"/>
        <v>130</v>
      </c>
      <c r="M3271" s="1187">
        <f t="shared" si="641"/>
        <v>70.270270270270274</v>
      </c>
    </row>
    <row r="3272" spans="1:13" ht="15">
      <c r="A3272" s="1341"/>
      <c r="C3272" s="925" t="s">
        <v>3002</v>
      </c>
      <c r="D3272" s="943" t="s">
        <v>4388</v>
      </c>
      <c r="E3272" s="1030">
        <v>1256</v>
      </c>
      <c r="F3272" s="1030">
        <v>898</v>
      </c>
      <c r="G3272" s="1182">
        <f t="shared" si="639"/>
        <v>71.496815286624198</v>
      </c>
      <c r="H3272" s="1030"/>
      <c r="I3272" s="1030"/>
      <c r="J3272" s="1182" t="e">
        <f t="shared" si="640"/>
        <v>#DIV/0!</v>
      </c>
      <c r="K3272" s="1027">
        <f t="shared" si="644"/>
        <v>1256</v>
      </c>
      <c r="L3272" s="1027">
        <f t="shared" si="645"/>
        <v>898</v>
      </c>
      <c r="M3272" s="1187">
        <f t="shared" si="641"/>
        <v>71.496815286624198</v>
      </c>
    </row>
    <row r="3273" spans="1:13" ht="26.25">
      <c r="A3273" s="1341"/>
      <c r="C3273" s="925" t="s">
        <v>3060</v>
      </c>
      <c r="D3273" s="943" t="s">
        <v>5075</v>
      </c>
      <c r="E3273" s="1030">
        <v>12</v>
      </c>
      <c r="F3273" s="1030">
        <v>9</v>
      </c>
      <c r="G3273" s="1182">
        <f t="shared" si="639"/>
        <v>75</v>
      </c>
      <c r="H3273" s="1030"/>
      <c r="I3273" s="1030"/>
      <c r="J3273" s="1182" t="e">
        <f t="shared" si="640"/>
        <v>#DIV/0!</v>
      </c>
      <c r="K3273" s="1027">
        <f t="shared" si="644"/>
        <v>12</v>
      </c>
      <c r="L3273" s="1027">
        <f t="shared" si="645"/>
        <v>9</v>
      </c>
      <c r="M3273" s="1187">
        <f t="shared" si="641"/>
        <v>75</v>
      </c>
    </row>
    <row r="3274" spans="1:13" ht="15">
      <c r="A3274" s="1341"/>
      <c r="C3274" s="925" t="s">
        <v>3061</v>
      </c>
      <c r="D3274" s="943" t="s">
        <v>5076</v>
      </c>
      <c r="E3274" s="1030">
        <v>78</v>
      </c>
      <c r="F3274" s="1030">
        <v>45</v>
      </c>
      <c r="G3274" s="1182">
        <f t="shared" si="639"/>
        <v>57.692307692307686</v>
      </c>
      <c r="H3274" s="1030"/>
      <c r="I3274" s="1030"/>
      <c r="J3274" s="1182" t="e">
        <f t="shared" si="640"/>
        <v>#DIV/0!</v>
      </c>
      <c r="K3274" s="1027">
        <f t="shared" si="644"/>
        <v>78</v>
      </c>
      <c r="L3274" s="1027">
        <f t="shared" si="645"/>
        <v>45</v>
      </c>
      <c r="M3274" s="1187">
        <f t="shared" si="641"/>
        <v>57.692307692307686</v>
      </c>
    </row>
    <row r="3275" spans="1:13" ht="15">
      <c r="A3275" s="1341"/>
      <c r="C3275" s="925" t="s">
        <v>3062</v>
      </c>
      <c r="D3275" s="943" t="s">
        <v>5077</v>
      </c>
      <c r="E3275" s="1030">
        <v>11</v>
      </c>
      <c r="F3275" s="1030">
        <v>6</v>
      </c>
      <c r="G3275" s="1182">
        <f t="shared" si="639"/>
        <v>54.54545454545454</v>
      </c>
      <c r="H3275" s="1030"/>
      <c r="I3275" s="1030"/>
      <c r="J3275" s="1182" t="e">
        <f t="shared" si="640"/>
        <v>#DIV/0!</v>
      </c>
      <c r="K3275" s="1027">
        <f t="shared" si="644"/>
        <v>11</v>
      </c>
      <c r="L3275" s="1027">
        <f t="shared" si="645"/>
        <v>6</v>
      </c>
      <c r="M3275" s="1187">
        <f t="shared" si="641"/>
        <v>54.54545454545454</v>
      </c>
    </row>
    <row r="3276" spans="1:13" ht="15">
      <c r="A3276" s="1341"/>
      <c r="C3276" s="925" t="s">
        <v>3063</v>
      </c>
      <c r="D3276" s="943" t="s">
        <v>5078</v>
      </c>
      <c r="E3276" s="1030">
        <v>40</v>
      </c>
      <c r="F3276" s="1030">
        <v>33</v>
      </c>
      <c r="G3276" s="1182">
        <f t="shared" si="639"/>
        <v>82.5</v>
      </c>
      <c r="H3276" s="1030"/>
      <c r="I3276" s="1030"/>
      <c r="J3276" s="1182" t="e">
        <f t="shared" si="640"/>
        <v>#DIV/0!</v>
      </c>
      <c r="K3276" s="1027">
        <f t="shared" si="644"/>
        <v>40</v>
      </c>
      <c r="L3276" s="1027">
        <f t="shared" si="645"/>
        <v>33</v>
      </c>
      <c r="M3276" s="1187">
        <f t="shared" si="641"/>
        <v>82.5</v>
      </c>
    </row>
    <row r="3277" spans="1:13" ht="15">
      <c r="A3277" s="1341"/>
      <c r="C3277" s="925" t="s">
        <v>3064</v>
      </c>
      <c r="D3277" s="943" t="s">
        <v>5079</v>
      </c>
      <c r="E3277" s="1030">
        <v>35</v>
      </c>
      <c r="F3277" s="1030">
        <v>21</v>
      </c>
      <c r="G3277" s="1182">
        <f t="shared" si="639"/>
        <v>60</v>
      </c>
      <c r="H3277" s="1030"/>
      <c r="I3277" s="1030"/>
      <c r="J3277" s="1182" t="e">
        <f t="shared" si="640"/>
        <v>#DIV/0!</v>
      </c>
      <c r="K3277" s="1027">
        <f t="shared" si="644"/>
        <v>35</v>
      </c>
      <c r="L3277" s="1027">
        <f t="shared" si="645"/>
        <v>21</v>
      </c>
      <c r="M3277" s="1187">
        <f t="shared" si="641"/>
        <v>60</v>
      </c>
    </row>
    <row r="3278" spans="1:13" ht="15">
      <c r="A3278" s="1341"/>
      <c r="C3278" s="925" t="s">
        <v>3065</v>
      </c>
      <c r="D3278" s="943" t="s">
        <v>5064</v>
      </c>
      <c r="E3278" s="1030">
        <v>8</v>
      </c>
      <c r="F3278" s="1030">
        <v>9</v>
      </c>
      <c r="G3278" s="1182">
        <f t="shared" si="639"/>
        <v>112.5</v>
      </c>
      <c r="H3278" s="1030"/>
      <c r="I3278" s="1030"/>
      <c r="J3278" s="1182" t="e">
        <f t="shared" si="640"/>
        <v>#DIV/0!</v>
      </c>
      <c r="K3278" s="1027">
        <f t="shared" si="644"/>
        <v>8</v>
      </c>
      <c r="L3278" s="1027">
        <f t="shared" si="645"/>
        <v>9</v>
      </c>
      <c r="M3278" s="1187">
        <f t="shared" si="641"/>
        <v>112.5</v>
      </c>
    </row>
    <row r="3279" spans="1:13" ht="15">
      <c r="A3279" s="1341"/>
      <c r="C3279" s="925" t="s">
        <v>3066</v>
      </c>
      <c r="D3279" s="943" t="s">
        <v>5080</v>
      </c>
      <c r="E3279" s="1030"/>
      <c r="F3279" s="1030"/>
      <c r="G3279" s="1182" t="e">
        <f t="shared" si="639"/>
        <v>#DIV/0!</v>
      </c>
      <c r="H3279" s="1030"/>
      <c r="I3279" s="1030"/>
      <c r="J3279" s="1182" t="e">
        <f t="shared" si="640"/>
        <v>#DIV/0!</v>
      </c>
      <c r="K3279" s="1027">
        <f t="shared" si="644"/>
        <v>0</v>
      </c>
      <c r="L3279" s="1027">
        <f t="shared" si="645"/>
        <v>0</v>
      </c>
      <c r="M3279" s="1187" t="e">
        <f t="shared" si="641"/>
        <v>#DIV/0!</v>
      </c>
    </row>
    <row r="3280" spans="1:13" ht="15">
      <c r="A3280" s="1341"/>
      <c r="C3280" s="925" t="s">
        <v>3067</v>
      </c>
      <c r="D3280" s="943" t="s">
        <v>5081</v>
      </c>
      <c r="E3280" s="1030">
        <v>2</v>
      </c>
      <c r="F3280" s="1030">
        <v>5</v>
      </c>
      <c r="G3280" s="1182">
        <f t="shared" si="639"/>
        <v>250</v>
      </c>
      <c r="H3280" s="1030"/>
      <c r="I3280" s="1030"/>
      <c r="J3280" s="1182" t="e">
        <f t="shared" si="640"/>
        <v>#DIV/0!</v>
      </c>
      <c r="K3280" s="1027">
        <f t="shared" si="644"/>
        <v>2</v>
      </c>
      <c r="L3280" s="1027">
        <f t="shared" si="645"/>
        <v>5</v>
      </c>
      <c r="M3280" s="1187">
        <f t="shared" si="641"/>
        <v>250</v>
      </c>
    </row>
    <row r="3281" spans="1:13" ht="15">
      <c r="A3281" s="1341"/>
      <c r="C3281" s="925" t="s">
        <v>3068</v>
      </c>
      <c r="D3281" s="943" t="s">
        <v>5082</v>
      </c>
      <c r="E3281" s="1030"/>
      <c r="F3281" s="1030"/>
      <c r="G3281" s="1182" t="e">
        <f t="shared" si="639"/>
        <v>#DIV/0!</v>
      </c>
      <c r="H3281" s="1030"/>
      <c r="I3281" s="1030"/>
      <c r="J3281" s="1182" t="e">
        <f t="shared" si="640"/>
        <v>#DIV/0!</v>
      </c>
      <c r="K3281" s="1027">
        <f t="shared" si="644"/>
        <v>0</v>
      </c>
      <c r="L3281" s="1027">
        <f t="shared" si="645"/>
        <v>0</v>
      </c>
      <c r="M3281" s="1187" t="e">
        <f t="shared" si="641"/>
        <v>#DIV/0!</v>
      </c>
    </row>
    <row r="3282" spans="1:13" ht="26.25">
      <c r="A3282" s="1341"/>
      <c r="C3282" s="925" t="s">
        <v>3069</v>
      </c>
      <c r="D3282" s="943" t="s">
        <v>5063</v>
      </c>
      <c r="E3282" s="1030"/>
      <c r="F3282" s="1030"/>
      <c r="G3282" s="1182" t="e">
        <f t="shared" si="639"/>
        <v>#DIV/0!</v>
      </c>
      <c r="H3282" s="1030"/>
      <c r="I3282" s="1030"/>
      <c r="J3282" s="1182" t="e">
        <f t="shared" si="640"/>
        <v>#DIV/0!</v>
      </c>
      <c r="K3282" s="1027">
        <f t="shared" si="644"/>
        <v>0</v>
      </c>
      <c r="L3282" s="1027">
        <f t="shared" si="645"/>
        <v>0</v>
      </c>
      <c r="M3282" s="1187" t="e">
        <f t="shared" si="641"/>
        <v>#DIV/0!</v>
      </c>
    </row>
    <row r="3283" spans="1:13" ht="15">
      <c r="A3283" s="1341"/>
      <c r="C3283" s="925" t="s">
        <v>3070</v>
      </c>
      <c r="D3283" s="943" t="s">
        <v>5083</v>
      </c>
      <c r="E3283" s="1030">
        <v>3</v>
      </c>
      <c r="F3283" s="1030">
        <v>2</v>
      </c>
      <c r="G3283" s="1182">
        <f t="shared" si="639"/>
        <v>66.666666666666657</v>
      </c>
      <c r="H3283" s="1030"/>
      <c r="I3283" s="1030"/>
      <c r="J3283" s="1182" t="e">
        <f t="shared" si="640"/>
        <v>#DIV/0!</v>
      </c>
      <c r="K3283" s="1027">
        <f t="shared" si="644"/>
        <v>3</v>
      </c>
      <c r="L3283" s="1027">
        <f t="shared" si="645"/>
        <v>2</v>
      </c>
      <c r="M3283" s="1187">
        <f t="shared" si="641"/>
        <v>66.666666666666657</v>
      </c>
    </row>
    <row r="3284" spans="1:13" ht="15">
      <c r="A3284" s="1341"/>
      <c r="C3284" s="1015" t="s">
        <v>3071</v>
      </c>
      <c r="D3284" s="943" t="s">
        <v>5084</v>
      </c>
      <c r="E3284" s="1030"/>
      <c r="F3284" s="1030"/>
      <c r="G3284" s="1182" t="e">
        <f t="shared" si="639"/>
        <v>#DIV/0!</v>
      </c>
      <c r="H3284" s="1030"/>
      <c r="I3284" s="1030"/>
      <c r="J3284" s="1182" t="e">
        <f t="shared" si="640"/>
        <v>#DIV/0!</v>
      </c>
      <c r="K3284" s="1027">
        <f t="shared" si="644"/>
        <v>0</v>
      </c>
      <c r="L3284" s="1027">
        <f t="shared" si="645"/>
        <v>0</v>
      </c>
      <c r="M3284" s="1187" t="e">
        <f t="shared" si="641"/>
        <v>#DIV/0!</v>
      </c>
    </row>
    <row r="3285" spans="1:13" ht="15">
      <c r="A3285" s="1341"/>
      <c r="C3285" s="1015" t="s">
        <v>3072</v>
      </c>
      <c r="D3285" s="943" t="s">
        <v>5085</v>
      </c>
      <c r="E3285" s="1030">
        <v>1</v>
      </c>
      <c r="F3285" s="1030"/>
      <c r="G3285" s="1182">
        <f t="shared" si="639"/>
        <v>0</v>
      </c>
      <c r="H3285" s="1030"/>
      <c r="I3285" s="1030"/>
      <c r="J3285" s="1182" t="e">
        <f t="shared" si="640"/>
        <v>#DIV/0!</v>
      </c>
      <c r="K3285" s="1027">
        <f t="shared" si="644"/>
        <v>1</v>
      </c>
      <c r="L3285" s="1027">
        <f t="shared" si="645"/>
        <v>0</v>
      </c>
      <c r="M3285" s="1187">
        <f t="shared" si="641"/>
        <v>0</v>
      </c>
    </row>
    <row r="3286" spans="1:13" ht="15">
      <c r="A3286" s="1341"/>
      <c r="C3286" s="1015" t="s">
        <v>3073</v>
      </c>
      <c r="D3286" s="943" t="s">
        <v>4774</v>
      </c>
      <c r="E3286" s="1030">
        <v>1</v>
      </c>
      <c r="F3286" s="1030">
        <v>1</v>
      </c>
      <c r="G3286" s="1182">
        <f t="shared" si="639"/>
        <v>100</v>
      </c>
      <c r="H3286" s="1030"/>
      <c r="I3286" s="1030"/>
      <c r="J3286" s="1182" t="e">
        <f t="shared" si="640"/>
        <v>#DIV/0!</v>
      </c>
      <c r="K3286" s="1027">
        <f t="shared" si="644"/>
        <v>1</v>
      </c>
      <c r="L3286" s="1027">
        <f t="shared" si="645"/>
        <v>1</v>
      </c>
      <c r="M3286" s="1187">
        <f t="shared" si="641"/>
        <v>100</v>
      </c>
    </row>
    <row r="3287" spans="1:13" ht="15">
      <c r="A3287" s="1341"/>
      <c r="C3287" s="1015" t="s">
        <v>3074</v>
      </c>
      <c r="D3287" s="943" t="s">
        <v>5086</v>
      </c>
      <c r="E3287" s="1030">
        <v>1</v>
      </c>
      <c r="F3287" s="1030"/>
      <c r="G3287" s="1182">
        <f t="shared" si="639"/>
        <v>0</v>
      </c>
      <c r="H3287" s="1030"/>
      <c r="I3287" s="1030"/>
      <c r="J3287" s="1182" t="e">
        <f t="shared" si="640"/>
        <v>#DIV/0!</v>
      </c>
      <c r="K3287" s="1027">
        <f t="shared" si="644"/>
        <v>1</v>
      </c>
      <c r="L3287" s="1027">
        <f t="shared" si="645"/>
        <v>0</v>
      </c>
      <c r="M3287" s="1187">
        <f t="shared" si="641"/>
        <v>0</v>
      </c>
    </row>
    <row r="3288" spans="1:13" ht="15">
      <c r="A3288" s="1341"/>
      <c r="C3288" s="1015" t="s">
        <v>130</v>
      </c>
      <c r="D3288" s="88" t="s">
        <v>5033</v>
      </c>
      <c r="E3288" s="1030">
        <v>553</v>
      </c>
      <c r="F3288" s="1030"/>
      <c r="G3288" s="1182">
        <f t="shared" si="639"/>
        <v>0</v>
      </c>
      <c r="H3288" s="1030"/>
      <c r="I3288" s="1030">
        <v>3</v>
      </c>
      <c r="J3288" s="1182" t="e">
        <f t="shared" si="640"/>
        <v>#DIV/0!</v>
      </c>
      <c r="K3288" s="1027">
        <f t="shared" si="644"/>
        <v>553</v>
      </c>
      <c r="L3288" s="1027">
        <f t="shared" si="645"/>
        <v>3</v>
      </c>
      <c r="M3288" s="1187">
        <f t="shared" si="641"/>
        <v>0.54249547920433994</v>
      </c>
    </row>
    <row r="3289" spans="1:13" ht="15">
      <c r="A3289" s="1341"/>
      <c r="C3289" s="1015" t="s">
        <v>3075</v>
      </c>
      <c r="D3289" s="943" t="s">
        <v>5087</v>
      </c>
      <c r="E3289" s="1030">
        <v>543</v>
      </c>
      <c r="F3289" s="1030">
        <v>785</v>
      </c>
      <c r="G3289" s="1182">
        <f t="shared" si="639"/>
        <v>144.56721915285451</v>
      </c>
      <c r="H3289" s="1030"/>
      <c r="I3289" s="1030"/>
      <c r="J3289" s="1182" t="e">
        <f t="shared" si="640"/>
        <v>#DIV/0!</v>
      </c>
      <c r="K3289" s="1027">
        <f t="shared" si="644"/>
        <v>543</v>
      </c>
      <c r="L3289" s="1027">
        <f t="shared" si="645"/>
        <v>785</v>
      </c>
      <c r="M3289" s="1187">
        <f t="shared" si="641"/>
        <v>144.56721915285451</v>
      </c>
    </row>
    <row r="3290" spans="1:13" ht="26.25">
      <c r="A3290" s="1341"/>
      <c r="C3290" s="1015" t="s">
        <v>3076</v>
      </c>
      <c r="D3290" s="943" t="s">
        <v>5088</v>
      </c>
      <c r="E3290" s="1030">
        <v>1</v>
      </c>
      <c r="F3290" s="1030"/>
      <c r="G3290" s="1182">
        <f t="shared" si="639"/>
        <v>0</v>
      </c>
      <c r="H3290" s="1030"/>
      <c r="I3290" s="1030"/>
      <c r="J3290" s="1182" t="e">
        <f t="shared" si="640"/>
        <v>#DIV/0!</v>
      </c>
      <c r="K3290" s="1027">
        <f t="shared" si="644"/>
        <v>1</v>
      </c>
      <c r="L3290" s="1027">
        <f t="shared" si="645"/>
        <v>0</v>
      </c>
      <c r="M3290" s="1187">
        <f t="shared" si="641"/>
        <v>0</v>
      </c>
    </row>
    <row r="3291" spans="1:13" ht="15">
      <c r="A3291" s="1341"/>
      <c r="C3291" s="1015" t="s">
        <v>3077</v>
      </c>
      <c r="D3291" s="943" t="s">
        <v>5089</v>
      </c>
      <c r="E3291" s="1030">
        <v>1</v>
      </c>
      <c r="F3291" s="1030">
        <v>1</v>
      </c>
      <c r="G3291" s="1182">
        <f t="shared" si="639"/>
        <v>100</v>
      </c>
      <c r="H3291" s="1030"/>
      <c r="I3291" s="1030"/>
      <c r="J3291" s="1182" t="e">
        <f t="shared" si="640"/>
        <v>#DIV/0!</v>
      </c>
      <c r="K3291" s="1027">
        <f t="shared" si="644"/>
        <v>1</v>
      </c>
      <c r="L3291" s="1027">
        <f t="shared" si="645"/>
        <v>1</v>
      </c>
      <c r="M3291" s="1187">
        <f t="shared" si="641"/>
        <v>100</v>
      </c>
    </row>
    <row r="3292" spans="1:13" ht="15">
      <c r="A3292" s="1341"/>
      <c r="C3292" s="1015" t="s">
        <v>3078</v>
      </c>
      <c r="D3292" s="88" t="s">
        <v>4788</v>
      </c>
      <c r="E3292" s="1030">
        <v>2</v>
      </c>
      <c r="F3292" s="1030">
        <v>2</v>
      </c>
      <c r="G3292" s="1182">
        <f t="shared" si="639"/>
        <v>100</v>
      </c>
      <c r="H3292" s="1030"/>
      <c r="I3292" s="1030"/>
      <c r="J3292" s="1182" t="e">
        <f t="shared" si="640"/>
        <v>#DIV/0!</v>
      </c>
      <c r="K3292" s="1027">
        <f t="shared" si="644"/>
        <v>2</v>
      </c>
      <c r="L3292" s="1027">
        <f t="shared" si="645"/>
        <v>2</v>
      </c>
      <c r="M3292" s="1187">
        <f t="shared" si="641"/>
        <v>100</v>
      </c>
    </row>
    <row r="3293" spans="1:13" ht="26.25">
      <c r="A3293" s="1341"/>
      <c r="C3293" s="1015" t="s">
        <v>3079</v>
      </c>
      <c r="D3293" s="943" t="s">
        <v>5075</v>
      </c>
      <c r="E3293" s="1030">
        <v>1</v>
      </c>
      <c r="F3293" s="1030"/>
      <c r="G3293" s="1182">
        <f t="shared" si="639"/>
        <v>0</v>
      </c>
      <c r="H3293" s="1030"/>
      <c r="I3293" s="1030"/>
      <c r="J3293" s="1182" t="e">
        <f t="shared" si="640"/>
        <v>#DIV/0!</v>
      </c>
      <c r="K3293" s="1027">
        <f t="shared" si="644"/>
        <v>1</v>
      </c>
      <c r="L3293" s="1027">
        <f t="shared" si="645"/>
        <v>0</v>
      </c>
      <c r="M3293" s="1187">
        <f t="shared" si="641"/>
        <v>0</v>
      </c>
    </row>
    <row r="3294" spans="1:13" ht="15">
      <c r="A3294" s="1341"/>
      <c r="C3294" s="925" t="s">
        <v>3080</v>
      </c>
      <c r="D3294" s="943" t="s">
        <v>5038</v>
      </c>
      <c r="E3294" s="1030">
        <v>1</v>
      </c>
      <c r="F3294" s="1030"/>
      <c r="G3294" s="1182">
        <f t="shared" ref="G3294:G3357" si="646">SUM(F3294/E3294*100)</f>
        <v>0</v>
      </c>
      <c r="H3294" s="1030"/>
      <c r="I3294" s="1030"/>
      <c r="J3294" s="1182" t="e">
        <f t="shared" ref="J3294:J3357" si="647">SUM(I3294/H3294*100)</f>
        <v>#DIV/0!</v>
      </c>
      <c r="K3294" s="1027">
        <f t="shared" si="644"/>
        <v>1</v>
      </c>
      <c r="L3294" s="1027">
        <f t="shared" si="645"/>
        <v>0</v>
      </c>
      <c r="M3294" s="1187">
        <f t="shared" ref="M3294:M3357" si="648">SUM(L3294/K3294*100)</f>
        <v>0</v>
      </c>
    </row>
    <row r="3295" spans="1:13" ht="26.25">
      <c r="A3295" s="1341"/>
      <c r="C3295" s="925" t="s">
        <v>2034</v>
      </c>
      <c r="D3295" s="88" t="s">
        <v>4037</v>
      </c>
      <c r="E3295" s="1060">
        <v>1148</v>
      </c>
      <c r="F3295" s="1060"/>
      <c r="G3295" s="1182">
        <f t="shared" si="646"/>
        <v>0</v>
      </c>
      <c r="H3295" s="1030"/>
      <c r="I3295" s="1030"/>
      <c r="J3295" s="1182" t="e">
        <f t="shared" si="647"/>
        <v>#DIV/0!</v>
      </c>
      <c r="K3295" s="1027">
        <f t="shared" si="644"/>
        <v>1148</v>
      </c>
      <c r="L3295" s="1027">
        <f t="shared" si="645"/>
        <v>0</v>
      </c>
      <c r="M3295" s="1187">
        <f t="shared" si="648"/>
        <v>0</v>
      </c>
    </row>
    <row r="3296" spans="1:13" ht="15">
      <c r="A3296" s="1341"/>
      <c r="C3296" s="925" t="s">
        <v>3081</v>
      </c>
      <c r="D3296" s="88" t="s">
        <v>5028</v>
      </c>
      <c r="E3296" s="1060">
        <v>2</v>
      </c>
      <c r="F3296" s="1060">
        <v>1</v>
      </c>
      <c r="G3296" s="1182">
        <f t="shared" si="646"/>
        <v>50</v>
      </c>
      <c r="H3296" s="1030"/>
      <c r="I3296" s="1030"/>
      <c r="J3296" s="1182" t="e">
        <f t="shared" si="647"/>
        <v>#DIV/0!</v>
      </c>
      <c r="K3296" s="1027">
        <f t="shared" si="644"/>
        <v>2</v>
      </c>
      <c r="L3296" s="1027">
        <f t="shared" si="645"/>
        <v>1</v>
      </c>
      <c r="M3296" s="1187">
        <f t="shared" si="648"/>
        <v>50</v>
      </c>
    </row>
    <row r="3297" spans="1:13" ht="26.25">
      <c r="A3297" s="1341"/>
      <c r="C3297" s="925" t="s">
        <v>2994</v>
      </c>
      <c r="D3297" s="88" t="s">
        <v>5030</v>
      </c>
      <c r="E3297" s="1060">
        <v>1</v>
      </c>
      <c r="F3297" s="1060"/>
      <c r="G3297" s="1182">
        <f t="shared" si="646"/>
        <v>0</v>
      </c>
      <c r="H3297" s="1030"/>
      <c r="I3297" s="1030"/>
      <c r="J3297" s="1182" t="e">
        <f t="shared" si="647"/>
        <v>#DIV/0!</v>
      </c>
      <c r="K3297" s="1027">
        <f t="shared" si="644"/>
        <v>1</v>
      </c>
      <c r="L3297" s="1027">
        <f t="shared" si="645"/>
        <v>0</v>
      </c>
      <c r="M3297" s="1187">
        <f t="shared" si="648"/>
        <v>0</v>
      </c>
    </row>
    <row r="3298" spans="1:13" ht="15">
      <c r="A3298" s="1341"/>
      <c r="B3298" s="1308" t="s">
        <v>3082</v>
      </c>
      <c r="C3298" s="173"/>
      <c r="D3298" s="88"/>
      <c r="E3298" s="1161"/>
      <c r="F3298" s="1161"/>
      <c r="G3298" s="1182"/>
      <c r="H3298" s="1161"/>
      <c r="I3298" s="1161"/>
      <c r="J3298" s="1182"/>
      <c r="K3298" s="1161"/>
      <c r="L3298" s="1162"/>
      <c r="M3298" s="1187"/>
    </row>
    <row r="3299" spans="1:13" ht="14.25">
      <c r="A3299" s="1341"/>
      <c r="B3299" s="1308" t="s">
        <v>196</v>
      </c>
      <c r="C3299" s="173"/>
      <c r="D3299" s="1047"/>
      <c r="E3299" s="1163">
        <v>509</v>
      </c>
      <c r="F3299" s="1163">
        <v>198</v>
      </c>
      <c r="G3299" s="1188">
        <f t="shared" si="646"/>
        <v>38.899803536345779</v>
      </c>
      <c r="H3299" s="1163">
        <v>147</v>
      </c>
      <c r="I3299" s="1163">
        <v>101</v>
      </c>
      <c r="J3299" s="1188">
        <f t="shared" si="647"/>
        <v>68.707482993197274</v>
      </c>
      <c r="K3299" s="1164">
        <f t="shared" ref="K3299:K3330" si="649">E3299+H3299</f>
        <v>656</v>
      </c>
      <c r="L3299" s="1158">
        <f t="shared" ref="L3299:L3330" si="650">F3299+I3299</f>
        <v>299</v>
      </c>
      <c r="M3299" s="1188">
        <f t="shared" si="648"/>
        <v>45.579268292682926</v>
      </c>
    </row>
    <row r="3300" spans="1:13" ht="14.25">
      <c r="A3300" s="1341"/>
      <c r="B3300" s="1308" t="s">
        <v>3083</v>
      </c>
      <c r="C3300" s="173"/>
      <c r="D3300" s="1047"/>
      <c r="E3300" s="1160">
        <f>SUM(E3301:E3368)</f>
        <v>702</v>
      </c>
      <c r="F3300" s="1160">
        <f>SUM(F3301:F3368)</f>
        <v>392</v>
      </c>
      <c r="G3300" s="1188">
        <f t="shared" si="646"/>
        <v>55.840455840455839</v>
      </c>
      <c r="H3300" s="1160">
        <f>SUM(H3301:H3368)</f>
        <v>224</v>
      </c>
      <c r="I3300" s="1160">
        <f>SUM(I3301:I3368)</f>
        <v>158</v>
      </c>
      <c r="J3300" s="1188">
        <f t="shared" si="647"/>
        <v>70.535714285714292</v>
      </c>
      <c r="K3300" s="1158">
        <f t="shared" si="649"/>
        <v>926</v>
      </c>
      <c r="L3300" s="1158">
        <f t="shared" si="650"/>
        <v>550</v>
      </c>
      <c r="M3300" s="1188">
        <f t="shared" si="648"/>
        <v>59.395248380129594</v>
      </c>
    </row>
    <row r="3301" spans="1:13" ht="15">
      <c r="A3301" s="1341"/>
      <c r="C3301" s="937" t="s">
        <v>3084</v>
      </c>
      <c r="D3301" s="943" t="s">
        <v>5090</v>
      </c>
      <c r="E3301" s="1060">
        <v>68</v>
      </c>
      <c r="F3301" s="1060"/>
      <c r="G3301" s="1182">
        <f t="shared" si="646"/>
        <v>0</v>
      </c>
      <c r="H3301" s="1030">
        <v>40</v>
      </c>
      <c r="I3301" s="1030"/>
      <c r="J3301" s="1182">
        <f t="shared" si="647"/>
        <v>0</v>
      </c>
      <c r="K3301" s="1027">
        <f t="shared" si="649"/>
        <v>108</v>
      </c>
      <c r="L3301" s="1027">
        <f t="shared" si="650"/>
        <v>0</v>
      </c>
      <c r="M3301" s="1187">
        <f t="shared" si="648"/>
        <v>0</v>
      </c>
    </row>
    <row r="3302" spans="1:13" ht="15">
      <c r="A3302" s="1341"/>
      <c r="C3302" s="925" t="s">
        <v>3085</v>
      </c>
      <c r="D3302" s="943" t="s">
        <v>5091</v>
      </c>
      <c r="E3302" s="1060">
        <v>1</v>
      </c>
      <c r="F3302" s="1060"/>
      <c r="G3302" s="1182">
        <f t="shared" si="646"/>
        <v>0</v>
      </c>
      <c r="H3302" s="1030"/>
      <c r="I3302" s="1030"/>
      <c r="J3302" s="1182" t="e">
        <f t="shared" si="647"/>
        <v>#DIV/0!</v>
      </c>
      <c r="K3302" s="1027">
        <f t="shared" si="649"/>
        <v>1</v>
      </c>
      <c r="L3302" s="1027">
        <f t="shared" si="650"/>
        <v>0</v>
      </c>
      <c r="M3302" s="1187">
        <f t="shared" si="648"/>
        <v>0</v>
      </c>
    </row>
    <row r="3303" spans="1:13" ht="15">
      <c r="A3303" s="1341"/>
      <c r="C3303" s="925" t="s">
        <v>1859</v>
      </c>
      <c r="D3303" s="943" t="s">
        <v>3859</v>
      </c>
      <c r="E3303" s="1060">
        <v>3</v>
      </c>
      <c r="F3303" s="1060"/>
      <c r="G3303" s="1182">
        <f t="shared" si="646"/>
        <v>0</v>
      </c>
      <c r="H3303" s="1030"/>
      <c r="I3303" s="1030"/>
      <c r="J3303" s="1182" t="e">
        <f t="shared" si="647"/>
        <v>#DIV/0!</v>
      </c>
      <c r="K3303" s="1027">
        <f t="shared" si="649"/>
        <v>3</v>
      </c>
      <c r="L3303" s="1027">
        <f t="shared" si="650"/>
        <v>0</v>
      </c>
      <c r="M3303" s="1187">
        <f t="shared" si="648"/>
        <v>0</v>
      </c>
    </row>
    <row r="3304" spans="1:13" ht="15">
      <c r="A3304" s="1341"/>
      <c r="C3304" s="925" t="s">
        <v>3086</v>
      </c>
      <c r="D3304" s="943" t="s">
        <v>5092</v>
      </c>
      <c r="E3304" s="1060"/>
      <c r="F3304" s="1060"/>
      <c r="G3304" s="1182" t="e">
        <f t="shared" si="646"/>
        <v>#DIV/0!</v>
      </c>
      <c r="H3304" s="1030"/>
      <c r="I3304" s="1030"/>
      <c r="J3304" s="1182" t="e">
        <f t="shared" si="647"/>
        <v>#DIV/0!</v>
      </c>
      <c r="K3304" s="1027">
        <f t="shared" si="649"/>
        <v>0</v>
      </c>
      <c r="L3304" s="1027">
        <f t="shared" si="650"/>
        <v>0</v>
      </c>
      <c r="M3304" s="1187" t="e">
        <f t="shared" si="648"/>
        <v>#DIV/0!</v>
      </c>
    </row>
    <row r="3305" spans="1:13" ht="15">
      <c r="A3305" s="1341"/>
      <c r="C3305" s="925" t="s">
        <v>123</v>
      </c>
      <c r="D3305" s="943" t="s">
        <v>4143</v>
      </c>
      <c r="E3305" s="1060"/>
      <c r="F3305" s="1060"/>
      <c r="G3305" s="1182" t="e">
        <f t="shared" si="646"/>
        <v>#DIV/0!</v>
      </c>
      <c r="H3305" s="1030"/>
      <c r="I3305" s="1030"/>
      <c r="J3305" s="1182" t="e">
        <f t="shared" si="647"/>
        <v>#DIV/0!</v>
      </c>
      <c r="K3305" s="1027">
        <f t="shared" si="649"/>
        <v>0</v>
      </c>
      <c r="L3305" s="1027">
        <f t="shared" si="650"/>
        <v>0</v>
      </c>
      <c r="M3305" s="1187" t="e">
        <f t="shared" si="648"/>
        <v>#DIV/0!</v>
      </c>
    </row>
    <row r="3306" spans="1:13" ht="15">
      <c r="A3306" s="1341"/>
      <c r="C3306" s="925" t="s">
        <v>2804</v>
      </c>
      <c r="D3306" s="968" t="s">
        <v>4783</v>
      </c>
      <c r="E3306" s="1060">
        <v>17</v>
      </c>
      <c r="F3306" s="1060">
        <v>8</v>
      </c>
      <c r="G3306" s="1182">
        <f t="shared" si="646"/>
        <v>47.058823529411761</v>
      </c>
      <c r="H3306" s="1030">
        <v>24</v>
      </c>
      <c r="I3306" s="1030">
        <v>7</v>
      </c>
      <c r="J3306" s="1182">
        <f t="shared" si="647"/>
        <v>29.166666666666668</v>
      </c>
      <c r="K3306" s="1027">
        <f t="shared" si="649"/>
        <v>41</v>
      </c>
      <c r="L3306" s="1027">
        <f t="shared" si="650"/>
        <v>15</v>
      </c>
      <c r="M3306" s="1187">
        <f t="shared" si="648"/>
        <v>36.585365853658537</v>
      </c>
    </row>
    <row r="3307" spans="1:13" ht="26.25">
      <c r="A3307" s="1341"/>
      <c r="C3307" s="925" t="s">
        <v>2597</v>
      </c>
      <c r="D3307" s="1035" t="s">
        <v>5309</v>
      </c>
      <c r="E3307" s="1060">
        <v>101</v>
      </c>
      <c r="F3307" s="1060">
        <v>51</v>
      </c>
      <c r="G3307" s="1182">
        <f t="shared" si="646"/>
        <v>50.495049504950494</v>
      </c>
      <c r="H3307" s="1030"/>
      <c r="I3307" s="1030">
        <v>1</v>
      </c>
      <c r="J3307" s="1182" t="e">
        <f t="shared" si="647"/>
        <v>#DIV/0!</v>
      </c>
      <c r="K3307" s="1027">
        <f t="shared" si="649"/>
        <v>101</v>
      </c>
      <c r="L3307" s="1027">
        <f t="shared" si="650"/>
        <v>52</v>
      </c>
      <c r="M3307" s="1187">
        <f t="shared" si="648"/>
        <v>51.485148514851488</v>
      </c>
    </row>
    <row r="3308" spans="1:13" ht="15">
      <c r="A3308" s="1341"/>
      <c r="C3308" s="925" t="s">
        <v>2065</v>
      </c>
      <c r="D3308" s="945" t="s">
        <v>4070</v>
      </c>
      <c r="E3308" s="1060"/>
      <c r="F3308" s="1060"/>
      <c r="G3308" s="1182" t="e">
        <f t="shared" si="646"/>
        <v>#DIV/0!</v>
      </c>
      <c r="H3308" s="1030"/>
      <c r="I3308" s="1030"/>
      <c r="J3308" s="1182" t="e">
        <f t="shared" si="647"/>
        <v>#DIV/0!</v>
      </c>
      <c r="K3308" s="1027">
        <f t="shared" si="649"/>
        <v>0</v>
      </c>
      <c r="L3308" s="1027">
        <f t="shared" si="650"/>
        <v>0</v>
      </c>
      <c r="M3308" s="1187" t="e">
        <f t="shared" si="648"/>
        <v>#DIV/0!</v>
      </c>
    </row>
    <row r="3309" spans="1:13" ht="26.25">
      <c r="A3309" s="1341"/>
      <c r="C3309" s="925" t="s">
        <v>1876</v>
      </c>
      <c r="D3309" s="88" t="s">
        <v>3876</v>
      </c>
      <c r="E3309" s="1060"/>
      <c r="F3309" s="1060"/>
      <c r="G3309" s="1182" t="e">
        <f t="shared" si="646"/>
        <v>#DIV/0!</v>
      </c>
      <c r="H3309" s="1030"/>
      <c r="I3309" s="1030"/>
      <c r="J3309" s="1182" t="e">
        <f t="shared" si="647"/>
        <v>#DIV/0!</v>
      </c>
      <c r="K3309" s="1027">
        <f t="shared" si="649"/>
        <v>0</v>
      </c>
      <c r="L3309" s="1027">
        <f t="shared" si="650"/>
        <v>0</v>
      </c>
      <c r="M3309" s="1187" t="e">
        <f t="shared" si="648"/>
        <v>#DIV/0!</v>
      </c>
    </row>
    <row r="3310" spans="1:13" ht="15">
      <c r="A3310" s="1341"/>
      <c r="C3310" s="939" t="s">
        <v>1878</v>
      </c>
      <c r="D3310" s="88" t="s">
        <v>3878</v>
      </c>
      <c r="E3310" s="1060">
        <v>1</v>
      </c>
      <c r="F3310" s="1060"/>
      <c r="G3310" s="1182">
        <f t="shared" si="646"/>
        <v>0</v>
      </c>
      <c r="H3310" s="1030"/>
      <c r="I3310" s="1030"/>
      <c r="J3310" s="1182" t="e">
        <f t="shared" si="647"/>
        <v>#DIV/0!</v>
      </c>
      <c r="K3310" s="1027">
        <f t="shared" si="649"/>
        <v>1</v>
      </c>
      <c r="L3310" s="1027">
        <f t="shared" si="650"/>
        <v>0</v>
      </c>
      <c r="M3310" s="1187">
        <f t="shared" si="648"/>
        <v>0</v>
      </c>
    </row>
    <row r="3311" spans="1:13" ht="26.25">
      <c r="A3311" s="1341"/>
      <c r="C3311" s="939" t="s">
        <v>1763</v>
      </c>
      <c r="D3311" s="954" t="s">
        <v>3745</v>
      </c>
      <c r="E3311" s="1060">
        <v>204</v>
      </c>
      <c r="F3311" s="1060">
        <v>142</v>
      </c>
      <c r="G3311" s="1182">
        <f t="shared" si="646"/>
        <v>69.607843137254903</v>
      </c>
      <c r="H3311" s="1030">
        <v>11</v>
      </c>
      <c r="I3311" s="1030">
        <v>15</v>
      </c>
      <c r="J3311" s="1182">
        <f t="shared" si="647"/>
        <v>136.36363636363635</v>
      </c>
      <c r="K3311" s="1027">
        <f t="shared" si="649"/>
        <v>215</v>
      </c>
      <c r="L3311" s="1027">
        <f t="shared" si="650"/>
        <v>157</v>
      </c>
      <c r="M3311" s="1187">
        <f t="shared" si="648"/>
        <v>73.023255813953497</v>
      </c>
    </row>
    <row r="3312" spans="1:13" ht="15">
      <c r="A3312" s="1341"/>
      <c r="C3312" s="925" t="s">
        <v>3087</v>
      </c>
      <c r="D3312" s="943" t="s">
        <v>5093</v>
      </c>
      <c r="E3312" s="1060">
        <v>3</v>
      </c>
      <c r="F3312" s="1060">
        <v>1</v>
      </c>
      <c r="G3312" s="1182">
        <f t="shared" si="646"/>
        <v>33.333333333333329</v>
      </c>
      <c r="H3312" s="1030"/>
      <c r="I3312" s="1030"/>
      <c r="J3312" s="1182" t="e">
        <f t="shared" si="647"/>
        <v>#DIV/0!</v>
      </c>
      <c r="K3312" s="1027">
        <f t="shared" si="649"/>
        <v>3</v>
      </c>
      <c r="L3312" s="1027">
        <f t="shared" si="650"/>
        <v>1</v>
      </c>
      <c r="M3312" s="1187">
        <f t="shared" si="648"/>
        <v>33.333333333333329</v>
      </c>
    </row>
    <row r="3313" spans="1:13" ht="15">
      <c r="A3313" s="1341"/>
      <c r="C3313" s="82" t="s">
        <v>1871</v>
      </c>
      <c r="D3313" s="88" t="s">
        <v>3871</v>
      </c>
      <c r="E3313" s="1089">
        <v>221</v>
      </c>
      <c r="F3313" s="1089">
        <v>114</v>
      </c>
      <c r="G3313" s="1182">
        <f t="shared" si="646"/>
        <v>51.583710407239828</v>
      </c>
      <c r="H3313" s="1089">
        <v>99</v>
      </c>
      <c r="I3313" s="1089">
        <v>63</v>
      </c>
      <c r="J3313" s="1182">
        <f t="shared" si="647"/>
        <v>63.636363636363633</v>
      </c>
      <c r="K3313" s="1027">
        <f t="shared" si="649"/>
        <v>320</v>
      </c>
      <c r="L3313" s="1027">
        <f t="shared" si="650"/>
        <v>177</v>
      </c>
      <c r="M3313" s="1187">
        <f t="shared" si="648"/>
        <v>55.3125</v>
      </c>
    </row>
    <row r="3314" spans="1:13" ht="15">
      <c r="A3314" s="1341"/>
      <c r="C3314" s="82">
        <v>241021</v>
      </c>
      <c r="D3314" s="963" t="s">
        <v>4047</v>
      </c>
      <c r="E3314" s="1089"/>
      <c r="F3314" s="1089"/>
      <c r="G3314" s="1182" t="e">
        <f t="shared" si="646"/>
        <v>#DIV/0!</v>
      </c>
      <c r="H3314" s="1089"/>
      <c r="I3314" s="1089"/>
      <c r="J3314" s="1182" t="e">
        <f t="shared" si="647"/>
        <v>#DIV/0!</v>
      </c>
      <c r="K3314" s="1027">
        <f t="shared" si="649"/>
        <v>0</v>
      </c>
      <c r="L3314" s="1027">
        <f t="shared" si="650"/>
        <v>0</v>
      </c>
      <c r="M3314" s="1187" t="e">
        <f t="shared" si="648"/>
        <v>#DIV/0!</v>
      </c>
    </row>
    <row r="3315" spans="1:13" ht="15">
      <c r="A3315" s="1341"/>
      <c r="C3315" s="82" t="s">
        <v>2812</v>
      </c>
      <c r="D3315" s="1016" t="s">
        <v>4791</v>
      </c>
      <c r="E3315" s="1030"/>
      <c r="F3315" s="1030"/>
      <c r="G3315" s="1182" t="e">
        <f t="shared" si="646"/>
        <v>#DIV/0!</v>
      </c>
      <c r="H3315" s="1089"/>
      <c r="I3315" s="1089"/>
      <c r="J3315" s="1182" t="e">
        <f t="shared" si="647"/>
        <v>#DIV/0!</v>
      </c>
      <c r="K3315" s="1027">
        <f t="shared" si="649"/>
        <v>0</v>
      </c>
      <c r="L3315" s="1027">
        <f t="shared" si="650"/>
        <v>0</v>
      </c>
      <c r="M3315" s="1187" t="e">
        <f t="shared" si="648"/>
        <v>#DIV/0!</v>
      </c>
    </row>
    <row r="3316" spans="1:13" ht="15">
      <c r="A3316" s="1341"/>
      <c r="C3316" s="82" t="s">
        <v>3088</v>
      </c>
      <c r="D3316" s="1016" t="s">
        <v>5094</v>
      </c>
      <c r="E3316" s="1030">
        <v>7</v>
      </c>
      <c r="F3316" s="1030">
        <v>5</v>
      </c>
      <c r="G3316" s="1182">
        <f t="shared" si="646"/>
        <v>71.428571428571431</v>
      </c>
      <c r="H3316" s="1030">
        <v>10</v>
      </c>
      <c r="I3316" s="1030">
        <v>4</v>
      </c>
      <c r="J3316" s="1182">
        <f t="shared" si="647"/>
        <v>40</v>
      </c>
      <c r="K3316" s="1027">
        <f t="shared" si="649"/>
        <v>17</v>
      </c>
      <c r="L3316" s="1027">
        <f t="shared" si="650"/>
        <v>9</v>
      </c>
      <c r="M3316" s="1187">
        <f t="shared" si="648"/>
        <v>52.941176470588239</v>
      </c>
    </row>
    <row r="3317" spans="1:13" ht="15">
      <c r="A3317" s="1341"/>
      <c r="C3317" s="986" t="s">
        <v>2222</v>
      </c>
      <c r="D3317" s="986" t="s">
        <v>4230</v>
      </c>
      <c r="E3317" s="1030"/>
      <c r="F3317" s="1030"/>
      <c r="G3317" s="1182" t="e">
        <f t="shared" si="646"/>
        <v>#DIV/0!</v>
      </c>
      <c r="H3317" s="1089">
        <v>2</v>
      </c>
      <c r="I3317" s="1089">
        <v>1</v>
      </c>
      <c r="J3317" s="1182">
        <f t="shared" si="647"/>
        <v>50</v>
      </c>
      <c r="K3317" s="1027">
        <f t="shared" si="649"/>
        <v>2</v>
      </c>
      <c r="L3317" s="1027">
        <f t="shared" si="650"/>
        <v>1</v>
      </c>
      <c r="M3317" s="1187">
        <f t="shared" si="648"/>
        <v>50</v>
      </c>
    </row>
    <row r="3318" spans="1:13" ht="15">
      <c r="A3318" s="1341"/>
      <c r="C3318" s="82" t="s">
        <v>2814</v>
      </c>
      <c r="D3318" s="1016" t="s">
        <v>4793</v>
      </c>
      <c r="E3318" s="1030">
        <v>1</v>
      </c>
      <c r="F3318" s="1030">
        <v>1</v>
      </c>
      <c r="G3318" s="1182">
        <f t="shared" si="646"/>
        <v>100</v>
      </c>
      <c r="H3318" s="1089">
        <v>1</v>
      </c>
      <c r="I3318" s="1089">
        <v>1</v>
      </c>
      <c r="J3318" s="1182">
        <f t="shared" si="647"/>
        <v>100</v>
      </c>
      <c r="K3318" s="1027">
        <f t="shared" si="649"/>
        <v>2</v>
      </c>
      <c r="L3318" s="1027">
        <f t="shared" si="650"/>
        <v>2</v>
      </c>
      <c r="M3318" s="1187">
        <f t="shared" si="648"/>
        <v>100</v>
      </c>
    </row>
    <row r="3319" spans="1:13" ht="15">
      <c r="A3319" s="1341"/>
      <c r="C3319" s="82" t="s">
        <v>2058</v>
      </c>
      <c r="D3319" s="945" t="s">
        <v>4063</v>
      </c>
      <c r="E3319" s="1030"/>
      <c r="F3319" s="1030"/>
      <c r="G3319" s="1182" t="e">
        <f t="shared" si="646"/>
        <v>#DIV/0!</v>
      </c>
      <c r="H3319" s="1089">
        <v>2</v>
      </c>
      <c r="I3319" s="1089">
        <v>1</v>
      </c>
      <c r="J3319" s="1182">
        <f t="shared" si="647"/>
        <v>50</v>
      </c>
      <c r="K3319" s="1027">
        <f t="shared" si="649"/>
        <v>2</v>
      </c>
      <c r="L3319" s="1027">
        <f t="shared" si="650"/>
        <v>1</v>
      </c>
      <c r="M3319" s="1187">
        <f t="shared" si="648"/>
        <v>50</v>
      </c>
    </row>
    <row r="3320" spans="1:13" ht="15">
      <c r="A3320" s="1341"/>
      <c r="C3320" s="1015" t="s">
        <v>1966</v>
      </c>
      <c r="D3320" s="945" t="s">
        <v>3962</v>
      </c>
      <c r="E3320" s="1030"/>
      <c r="F3320" s="1030"/>
      <c r="G3320" s="1182" t="e">
        <f t="shared" si="646"/>
        <v>#DIV/0!</v>
      </c>
      <c r="H3320" s="1089"/>
      <c r="I3320" s="1089"/>
      <c r="J3320" s="1182" t="e">
        <f t="shared" si="647"/>
        <v>#DIV/0!</v>
      </c>
      <c r="K3320" s="1027">
        <f t="shared" si="649"/>
        <v>0</v>
      </c>
      <c r="L3320" s="1027">
        <f t="shared" si="650"/>
        <v>0</v>
      </c>
      <c r="M3320" s="1187" t="e">
        <f t="shared" si="648"/>
        <v>#DIV/0!</v>
      </c>
    </row>
    <row r="3321" spans="1:13" ht="15">
      <c r="A3321" s="1341"/>
      <c r="C3321" s="1015" t="s">
        <v>2367</v>
      </c>
      <c r="D3321" s="1016" t="s">
        <v>4368</v>
      </c>
      <c r="E3321" s="1030">
        <v>1</v>
      </c>
      <c r="F3321" s="1030">
        <v>3</v>
      </c>
      <c r="G3321" s="1182">
        <f t="shared" si="646"/>
        <v>300</v>
      </c>
      <c r="H3321" s="1089">
        <v>2</v>
      </c>
      <c r="I3321" s="1089">
        <v>1</v>
      </c>
      <c r="J3321" s="1182">
        <f t="shared" si="647"/>
        <v>50</v>
      </c>
      <c r="K3321" s="1027">
        <f t="shared" si="649"/>
        <v>3</v>
      </c>
      <c r="L3321" s="1027">
        <f t="shared" si="650"/>
        <v>4</v>
      </c>
      <c r="M3321" s="1187">
        <f t="shared" si="648"/>
        <v>133.33333333333331</v>
      </c>
    </row>
    <row r="3322" spans="1:13" ht="15">
      <c r="A3322" s="1341"/>
      <c r="C3322" s="83" t="s">
        <v>2327</v>
      </c>
      <c r="D3322" s="1017" t="s">
        <v>4330</v>
      </c>
      <c r="E3322" s="1089"/>
      <c r="F3322" s="1089">
        <v>1</v>
      </c>
      <c r="G3322" s="1182" t="e">
        <f t="shared" si="646"/>
        <v>#DIV/0!</v>
      </c>
      <c r="H3322" s="1089"/>
      <c r="I3322" s="1089"/>
      <c r="J3322" s="1182" t="e">
        <f t="shared" si="647"/>
        <v>#DIV/0!</v>
      </c>
      <c r="K3322" s="1027">
        <f t="shared" si="649"/>
        <v>0</v>
      </c>
      <c r="L3322" s="1027">
        <f t="shared" si="650"/>
        <v>1</v>
      </c>
      <c r="M3322" s="1187" t="e">
        <f t="shared" si="648"/>
        <v>#DIV/0!</v>
      </c>
    </row>
    <row r="3323" spans="1:13" ht="15">
      <c r="A3323" s="1341"/>
      <c r="C3323" s="83" t="s">
        <v>2632</v>
      </c>
      <c r="D3323" s="88" t="s">
        <v>4613</v>
      </c>
      <c r="E3323" s="1089"/>
      <c r="F3323" s="1089">
        <v>1</v>
      </c>
      <c r="G3323" s="1182" t="e">
        <f t="shared" si="646"/>
        <v>#DIV/0!</v>
      </c>
      <c r="H3323" s="1089"/>
      <c r="I3323" s="1089"/>
      <c r="J3323" s="1182" t="e">
        <f t="shared" si="647"/>
        <v>#DIV/0!</v>
      </c>
      <c r="K3323" s="1027">
        <f t="shared" si="649"/>
        <v>0</v>
      </c>
      <c r="L3323" s="1027">
        <f t="shared" si="650"/>
        <v>1</v>
      </c>
      <c r="M3323" s="1187" t="e">
        <f t="shared" si="648"/>
        <v>#DIV/0!</v>
      </c>
    </row>
    <row r="3324" spans="1:13" ht="15">
      <c r="A3324" s="1341"/>
      <c r="C3324" s="83" t="s">
        <v>3089</v>
      </c>
      <c r="D3324" s="1017" t="s">
        <v>5095</v>
      </c>
      <c r="E3324" s="1089">
        <v>3</v>
      </c>
      <c r="F3324" s="1089">
        <v>1</v>
      </c>
      <c r="G3324" s="1182">
        <f t="shared" si="646"/>
        <v>33.333333333333329</v>
      </c>
      <c r="H3324" s="1089">
        <v>12</v>
      </c>
      <c r="I3324" s="1089">
        <v>11</v>
      </c>
      <c r="J3324" s="1182">
        <f t="shared" si="647"/>
        <v>91.666666666666657</v>
      </c>
      <c r="K3324" s="1027">
        <f t="shared" si="649"/>
        <v>15</v>
      </c>
      <c r="L3324" s="1027">
        <f t="shared" si="650"/>
        <v>12</v>
      </c>
      <c r="M3324" s="1187">
        <f t="shared" si="648"/>
        <v>80</v>
      </c>
    </row>
    <row r="3325" spans="1:13" ht="26.25">
      <c r="A3325" s="1341"/>
      <c r="C3325" s="83" t="s">
        <v>2596</v>
      </c>
      <c r="D3325" s="963" t="s">
        <v>5308</v>
      </c>
      <c r="E3325" s="1089">
        <v>34</v>
      </c>
      <c r="F3325" s="1089">
        <v>13</v>
      </c>
      <c r="G3325" s="1182">
        <f t="shared" si="646"/>
        <v>38.235294117647058</v>
      </c>
      <c r="H3325" s="1089">
        <v>1</v>
      </c>
      <c r="I3325" s="1089"/>
      <c r="J3325" s="1182">
        <f t="shared" si="647"/>
        <v>0</v>
      </c>
      <c r="K3325" s="1027">
        <f t="shared" si="649"/>
        <v>35</v>
      </c>
      <c r="L3325" s="1027">
        <f t="shared" si="650"/>
        <v>13</v>
      </c>
      <c r="M3325" s="1187">
        <f t="shared" si="648"/>
        <v>37.142857142857146</v>
      </c>
    </row>
    <row r="3326" spans="1:13" ht="15">
      <c r="A3326" s="1341"/>
      <c r="C3326" s="83" t="s">
        <v>1816</v>
      </c>
      <c r="D3326" s="1017" t="s">
        <v>3812</v>
      </c>
      <c r="E3326" s="1089"/>
      <c r="F3326" s="1089"/>
      <c r="G3326" s="1182" t="e">
        <f t="shared" si="646"/>
        <v>#DIV/0!</v>
      </c>
      <c r="H3326" s="1089"/>
      <c r="I3326" s="1089"/>
      <c r="J3326" s="1182" t="e">
        <f t="shared" si="647"/>
        <v>#DIV/0!</v>
      </c>
      <c r="K3326" s="1027">
        <f t="shared" si="649"/>
        <v>0</v>
      </c>
      <c r="L3326" s="1027">
        <f t="shared" si="650"/>
        <v>0</v>
      </c>
      <c r="M3326" s="1187" t="e">
        <f t="shared" si="648"/>
        <v>#DIV/0!</v>
      </c>
    </row>
    <row r="3327" spans="1:13" ht="15">
      <c r="A3327" s="1341"/>
      <c r="C3327" s="83" t="s">
        <v>3090</v>
      </c>
      <c r="D3327" s="1017" t="s">
        <v>5096</v>
      </c>
      <c r="E3327" s="1089"/>
      <c r="F3327" s="1089"/>
      <c r="G3327" s="1182" t="e">
        <f t="shared" si="646"/>
        <v>#DIV/0!</v>
      </c>
      <c r="H3327" s="1089"/>
      <c r="I3327" s="1089"/>
      <c r="J3327" s="1182" t="e">
        <f t="shared" si="647"/>
        <v>#DIV/0!</v>
      </c>
      <c r="K3327" s="1027">
        <f t="shared" si="649"/>
        <v>0</v>
      </c>
      <c r="L3327" s="1027">
        <f t="shared" si="650"/>
        <v>0</v>
      </c>
      <c r="M3327" s="1187" t="e">
        <f t="shared" si="648"/>
        <v>#DIV/0!</v>
      </c>
    </row>
    <row r="3328" spans="1:13" ht="15">
      <c r="A3328" s="1341"/>
      <c r="C3328" s="82" t="s">
        <v>2808</v>
      </c>
      <c r="D3328" s="88" t="s">
        <v>4787</v>
      </c>
      <c r="E3328" s="1089"/>
      <c r="F3328" s="1089"/>
      <c r="G3328" s="1182" t="e">
        <f t="shared" si="646"/>
        <v>#DIV/0!</v>
      </c>
      <c r="H3328" s="1089">
        <v>1</v>
      </c>
      <c r="I3328" s="1089"/>
      <c r="J3328" s="1182">
        <f t="shared" si="647"/>
        <v>0</v>
      </c>
      <c r="K3328" s="1027">
        <f t="shared" si="649"/>
        <v>1</v>
      </c>
      <c r="L3328" s="1027">
        <f t="shared" si="650"/>
        <v>0</v>
      </c>
      <c r="M3328" s="1187">
        <f t="shared" si="648"/>
        <v>0</v>
      </c>
    </row>
    <row r="3329" spans="1:13" ht="25.5">
      <c r="A3329" s="1341"/>
      <c r="C3329" s="82" t="s">
        <v>3091</v>
      </c>
      <c r="D3329" s="1018" t="s">
        <v>5097</v>
      </c>
      <c r="E3329" s="1089"/>
      <c r="F3329" s="1089"/>
      <c r="G3329" s="1182" t="e">
        <f t="shared" si="646"/>
        <v>#DIV/0!</v>
      </c>
      <c r="H3329" s="1089"/>
      <c r="I3329" s="1089"/>
      <c r="J3329" s="1182" t="e">
        <f t="shared" si="647"/>
        <v>#DIV/0!</v>
      </c>
      <c r="K3329" s="1027">
        <f t="shared" si="649"/>
        <v>0</v>
      </c>
      <c r="L3329" s="1027">
        <f t="shared" si="650"/>
        <v>0</v>
      </c>
      <c r="M3329" s="1187" t="e">
        <f t="shared" si="648"/>
        <v>#DIV/0!</v>
      </c>
    </row>
    <row r="3330" spans="1:13" ht="25.5">
      <c r="A3330" s="1341"/>
      <c r="C3330" s="82" t="s">
        <v>3092</v>
      </c>
      <c r="D3330" s="915" t="s">
        <v>5098</v>
      </c>
      <c r="E3330" s="1089"/>
      <c r="F3330" s="1089"/>
      <c r="G3330" s="1182" t="e">
        <f t="shared" si="646"/>
        <v>#DIV/0!</v>
      </c>
      <c r="H3330" s="1089"/>
      <c r="I3330" s="1089"/>
      <c r="J3330" s="1182" t="e">
        <f t="shared" si="647"/>
        <v>#DIV/0!</v>
      </c>
      <c r="K3330" s="1027">
        <f t="shared" si="649"/>
        <v>0</v>
      </c>
      <c r="L3330" s="1027">
        <f t="shared" si="650"/>
        <v>0</v>
      </c>
      <c r="M3330" s="1187" t="e">
        <f t="shared" si="648"/>
        <v>#DIV/0!</v>
      </c>
    </row>
    <row r="3331" spans="1:13" ht="15">
      <c r="A3331" s="1341"/>
      <c r="C3331" s="82" t="s">
        <v>3093</v>
      </c>
      <c r="D3331" s="1017" t="s">
        <v>5099</v>
      </c>
      <c r="E3331" s="1089"/>
      <c r="F3331" s="1089"/>
      <c r="G3331" s="1182" t="e">
        <f t="shared" si="646"/>
        <v>#DIV/0!</v>
      </c>
      <c r="H3331" s="1089"/>
      <c r="I3331" s="1089"/>
      <c r="J3331" s="1182" t="e">
        <f t="shared" si="647"/>
        <v>#DIV/0!</v>
      </c>
      <c r="K3331" s="1027">
        <f t="shared" ref="K3331:K3368" si="651">E3331+H3331</f>
        <v>0</v>
      </c>
      <c r="L3331" s="1027">
        <f t="shared" ref="L3331:L3368" si="652">F3331+I3331</f>
        <v>0</v>
      </c>
      <c r="M3331" s="1187" t="e">
        <f t="shared" si="648"/>
        <v>#DIV/0!</v>
      </c>
    </row>
    <row r="3332" spans="1:13" ht="15">
      <c r="A3332" s="1341"/>
      <c r="C3332" s="82" t="s">
        <v>2511</v>
      </c>
      <c r="D3332" s="958" t="s">
        <v>4505</v>
      </c>
      <c r="E3332" s="1089"/>
      <c r="F3332" s="1089"/>
      <c r="G3332" s="1182" t="e">
        <f t="shared" si="646"/>
        <v>#DIV/0!</v>
      </c>
      <c r="H3332" s="1089"/>
      <c r="I3332" s="1089"/>
      <c r="J3332" s="1182" t="e">
        <f t="shared" si="647"/>
        <v>#DIV/0!</v>
      </c>
      <c r="K3332" s="1027">
        <f t="shared" si="651"/>
        <v>0</v>
      </c>
      <c r="L3332" s="1027">
        <f t="shared" si="652"/>
        <v>0</v>
      </c>
      <c r="M3332" s="1187" t="e">
        <f t="shared" si="648"/>
        <v>#DIV/0!</v>
      </c>
    </row>
    <row r="3333" spans="1:13" ht="15">
      <c r="A3333" s="1341"/>
      <c r="C3333" s="82" t="s">
        <v>2384</v>
      </c>
      <c r="D3333" s="88" t="s">
        <v>4384</v>
      </c>
      <c r="E3333" s="1089"/>
      <c r="F3333" s="1089"/>
      <c r="G3333" s="1182" t="e">
        <f t="shared" si="646"/>
        <v>#DIV/0!</v>
      </c>
      <c r="H3333" s="1089"/>
      <c r="I3333" s="1089"/>
      <c r="J3333" s="1182" t="e">
        <f t="shared" si="647"/>
        <v>#DIV/0!</v>
      </c>
      <c r="K3333" s="1027">
        <f t="shared" si="651"/>
        <v>0</v>
      </c>
      <c r="L3333" s="1027">
        <f t="shared" si="652"/>
        <v>0</v>
      </c>
      <c r="M3333" s="1187" t="e">
        <f t="shared" si="648"/>
        <v>#DIV/0!</v>
      </c>
    </row>
    <row r="3334" spans="1:13" ht="15">
      <c r="A3334" s="1341"/>
      <c r="C3334" s="925" t="s">
        <v>3084</v>
      </c>
      <c r="D3334" s="943" t="s">
        <v>5090</v>
      </c>
      <c r="E3334" s="1089"/>
      <c r="F3334" s="1089">
        <v>18</v>
      </c>
      <c r="G3334" s="1182" t="e">
        <f t="shared" si="646"/>
        <v>#DIV/0!</v>
      </c>
      <c r="H3334" s="1089"/>
      <c r="I3334" s="1089">
        <v>35</v>
      </c>
      <c r="J3334" s="1182" t="e">
        <f t="shared" si="647"/>
        <v>#DIV/0!</v>
      </c>
      <c r="K3334" s="1027">
        <f t="shared" si="651"/>
        <v>0</v>
      </c>
      <c r="L3334" s="1027">
        <f t="shared" si="652"/>
        <v>53</v>
      </c>
      <c r="M3334" s="1187" t="e">
        <f t="shared" si="648"/>
        <v>#DIV/0!</v>
      </c>
    </row>
    <row r="3335" spans="1:13" ht="15">
      <c r="A3335" s="1341"/>
      <c r="C3335" s="939" t="s">
        <v>3094</v>
      </c>
      <c r="D3335" s="958" t="s">
        <v>5100</v>
      </c>
      <c r="E3335" s="1089"/>
      <c r="F3335" s="1089"/>
      <c r="G3335" s="1182" t="e">
        <f t="shared" si="646"/>
        <v>#DIV/0!</v>
      </c>
      <c r="H3335" s="1089">
        <v>1</v>
      </c>
      <c r="I3335" s="1089">
        <v>1</v>
      </c>
      <c r="J3335" s="1182">
        <f t="shared" si="647"/>
        <v>100</v>
      </c>
      <c r="K3335" s="1027">
        <f t="shared" si="651"/>
        <v>1</v>
      </c>
      <c r="L3335" s="1027">
        <f t="shared" si="652"/>
        <v>1</v>
      </c>
      <c r="M3335" s="1187">
        <f t="shared" si="648"/>
        <v>100</v>
      </c>
    </row>
    <row r="3336" spans="1:13" ht="15">
      <c r="A3336" s="1341"/>
      <c r="C3336" s="939" t="s">
        <v>3095</v>
      </c>
      <c r="D3336" s="958" t="s">
        <v>5269</v>
      </c>
      <c r="E3336" s="1089">
        <v>1</v>
      </c>
      <c r="F3336" s="1089">
        <v>1</v>
      </c>
      <c r="G3336" s="1182">
        <f t="shared" si="646"/>
        <v>100</v>
      </c>
      <c r="H3336" s="1089"/>
      <c r="I3336" s="1089"/>
      <c r="J3336" s="1182" t="e">
        <f t="shared" si="647"/>
        <v>#DIV/0!</v>
      </c>
      <c r="K3336" s="1027">
        <f t="shared" si="651"/>
        <v>1</v>
      </c>
      <c r="L3336" s="1027">
        <f t="shared" si="652"/>
        <v>1</v>
      </c>
      <c r="M3336" s="1187">
        <f t="shared" si="648"/>
        <v>100</v>
      </c>
    </row>
    <row r="3337" spans="1:13" ht="15">
      <c r="A3337" s="1341"/>
      <c r="C3337" s="939" t="s">
        <v>3096</v>
      </c>
      <c r="D3337" s="958" t="s">
        <v>5101</v>
      </c>
      <c r="E3337" s="1089"/>
      <c r="F3337" s="1089"/>
      <c r="G3337" s="1182" t="e">
        <f t="shared" si="646"/>
        <v>#DIV/0!</v>
      </c>
      <c r="H3337" s="1089"/>
      <c r="I3337" s="1089"/>
      <c r="J3337" s="1182" t="e">
        <f t="shared" si="647"/>
        <v>#DIV/0!</v>
      </c>
      <c r="K3337" s="1027">
        <f t="shared" si="651"/>
        <v>0</v>
      </c>
      <c r="L3337" s="1027">
        <f t="shared" si="652"/>
        <v>0</v>
      </c>
      <c r="M3337" s="1187" t="e">
        <f t="shared" si="648"/>
        <v>#DIV/0!</v>
      </c>
    </row>
    <row r="3338" spans="1:13" ht="15">
      <c r="A3338" s="1341"/>
      <c r="C3338" s="939" t="s">
        <v>1929</v>
      </c>
      <c r="D3338" s="963" t="s">
        <v>3925</v>
      </c>
      <c r="E3338" s="1089"/>
      <c r="F3338" s="1089"/>
      <c r="G3338" s="1182" t="e">
        <f t="shared" si="646"/>
        <v>#DIV/0!</v>
      </c>
      <c r="H3338" s="1089"/>
      <c r="I3338" s="1089"/>
      <c r="J3338" s="1182" t="e">
        <f t="shared" si="647"/>
        <v>#DIV/0!</v>
      </c>
      <c r="K3338" s="1027">
        <f t="shared" si="651"/>
        <v>0</v>
      </c>
      <c r="L3338" s="1027">
        <f t="shared" si="652"/>
        <v>0</v>
      </c>
      <c r="M3338" s="1187" t="e">
        <f t="shared" si="648"/>
        <v>#DIV/0!</v>
      </c>
    </row>
    <row r="3339" spans="1:13" ht="26.25">
      <c r="A3339" s="1341"/>
      <c r="C3339" s="939" t="s">
        <v>1766</v>
      </c>
      <c r="D3339" s="933" t="s">
        <v>3746</v>
      </c>
      <c r="E3339" s="1089">
        <v>2</v>
      </c>
      <c r="F3339" s="1089">
        <v>4</v>
      </c>
      <c r="G3339" s="1182">
        <f t="shared" si="646"/>
        <v>200</v>
      </c>
      <c r="H3339" s="1089"/>
      <c r="I3339" s="1089">
        <v>1</v>
      </c>
      <c r="J3339" s="1182" t="e">
        <f t="shared" si="647"/>
        <v>#DIV/0!</v>
      </c>
      <c r="K3339" s="1027">
        <f t="shared" si="651"/>
        <v>2</v>
      </c>
      <c r="L3339" s="1027">
        <f t="shared" si="652"/>
        <v>5</v>
      </c>
      <c r="M3339" s="1187">
        <f t="shared" si="648"/>
        <v>250</v>
      </c>
    </row>
    <row r="3340" spans="1:13" ht="15">
      <c r="A3340" s="1341"/>
      <c r="C3340" s="1015" t="s">
        <v>3097</v>
      </c>
      <c r="D3340" s="955" t="s">
        <v>5102</v>
      </c>
      <c r="E3340" s="1089"/>
      <c r="F3340" s="1089"/>
      <c r="G3340" s="1182" t="e">
        <f t="shared" si="646"/>
        <v>#DIV/0!</v>
      </c>
      <c r="H3340" s="1089"/>
      <c r="I3340" s="1089">
        <v>1</v>
      </c>
      <c r="J3340" s="1182" t="e">
        <f t="shared" si="647"/>
        <v>#DIV/0!</v>
      </c>
      <c r="K3340" s="1027">
        <f t="shared" si="651"/>
        <v>0</v>
      </c>
      <c r="L3340" s="1027">
        <f t="shared" si="652"/>
        <v>1</v>
      </c>
      <c r="M3340" s="1187" t="e">
        <f t="shared" si="648"/>
        <v>#DIV/0!</v>
      </c>
    </row>
    <row r="3341" spans="1:13" ht="15">
      <c r="A3341" s="1341"/>
      <c r="C3341" s="1015" t="s">
        <v>2050</v>
      </c>
      <c r="D3341" s="1016" t="s">
        <v>4055</v>
      </c>
      <c r="E3341" s="1089">
        <v>16</v>
      </c>
      <c r="F3341" s="1089">
        <v>8</v>
      </c>
      <c r="G3341" s="1182">
        <f t="shared" si="646"/>
        <v>50</v>
      </c>
      <c r="H3341" s="1089">
        <v>2</v>
      </c>
      <c r="I3341" s="1089">
        <v>5</v>
      </c>
      <c r="J3341" s="1182">
        <f t="shared" si="647"/>
        <v>250</v>
      </c>
      <c r="K3341" s="1027">
        <f t="shared" si="651"/>
        <v>18</v>
      </c>
      <c r="L3341" s="1027">
        <f t="shared" si="652"/>
        <v>13</v>
      </c>
      <c r="M3341" s="1187">
        <f t="shared" si="648"/>
        <v>72.222222222222214</v>
      </c>
    </row>
    <row r="3342" spans="1:13" ht="15">
      <c r="A3342" s="1341"/>
      <c r="C3342" s="925" t="s">
        <v>3098</v>
      </c>
      <c r="D3342" s="1016" t="s">
        <v>5103</v>
      </c>
      <c r="E3342" s="1089"/>
      <c r="F3342" s="1089"/>
      <c r="G3342" s="1182" t="e">
        <f t="shared" si="646"/>
        <v>#DIV/0!</v>
      </c>
      <c r="H3342" s="1089"/>
      <c r="I3342" s="1089"/>
      <c r="J3342" s="1182" t="e">
        <f t="shared" si="647"/>
        <v>#DIV/0!</v>
      </c>
      <c r="K3342" s="1027">
        <f t="shared" si="651"/>
        <v>0</v>
      </c>
      <c r="L3342" s="1027">
        <f t="shared" si="652"/>
        <v>0</v>
      </c>
      <c r="M3342" s="1187" t="e">
        <f t="shared" si="648"/>
        <v>#DIV/0!</v>
      </c>
    </row>
    <row r="3343" spans="1:13" ht="15">
      <c r="A3343" s="1341"/>
      <c r="C3343" s="939" t="s">
        <v>3099</v>
      </c>
      <c r="D3343" s="1016" t="s">
        <v>5104</v>
      </c>
      <c r="E3343" s="1089">
        <v>1</v>
      </c>
      <c r="F3343" s="1089"/>
      <c r="G3343" s="1182">
        <f t="shared" si="646"/>
        <v>0</v>
      </c>
      <c r="H3343" s="1089"/>
      <c r="I3343" s="1089"/>
      <c r="J3343" s="1182" t="e">
        <f t="shared" si="647"/>
        <v>#DIV/0!</v>
      </c>
      <c r="K3343" s="1027">
        <f t="shared" si="651"/>
        <v>1</v>
      </c>
      <c r="L3343" s="1027">
        <f t="shared" si="652"/>
        <v>0</v>
      </c>
      <c r="M3343" s="1187">
        <f t="shared" si="648"/>
        <v>0</v>
      </c>
    </row>
    <row r="3344" spans="1:13" ht="15">
      <c r="A3344" s="1341"/>
      <c r="C3344" s="939" t="s">
        <v>1891</v>
      </c>
      <c r="D3344" s="88" t="s">
        <v>3891</v>
      </c>
      <c r="E3344" s="1089"/>
      <c r="F3344" s="1089"/>
      <c r="G3344" s="1182" t="e">
        <f t="shared" si="646"/>
        <v>#DIV/0!</v>
      </c>
      <c r="H3344" s="1089"/>
      <c r="I3344" s="1089"/>
      <c r="J3344" s="1182" t="e">
        <f t="shared" si="647"/>
        <v>#DIV/0!</v>
      </c>
      <c r="K3344" s="1027">
        <f t="shared" si="651"/>
        <v>0</v>
      </c>
      <c r="L3344" s="1027">
        <f t="shared" si="652"/>
        <v>0</v>
      </c>
      <c r="M3344" s="1187" t="e">
        <f t="shared" si="648"/>
        <v>#DIV/0!</v>
      </c>
    </row>
    <row r="3345" spans="1:13" ht="15">
      <c r="A3345" s="1341"/>
      <c r="C3345" s="1015" t="s">
        <v>3100</v>
      </c>
      <c r="D3345" s="1016" t="s">
        <v>5105</v>
      </c>
      <c r="E3345" s="1089"/>
      <c r="F3345" s="1089"/>
      <c r="G3345" s="1182" t="e">
        <f t="shared" si="646"/>
        <v>#DIV/0!</v>
      </c>
      <c r="H3345" s="1089"/>
      <c r="I3345" s="1089"/>
      <c r="J3345" s="1182" t="e">
        <f t="shared" si="647"/>
        <v>#DIV/0!</v>
      </c>
      <c r="K3345" s="1027">
        <f t="shared" si="651"/>
        <v>0</v>
      </c>
      <c r="L3345" s="1027">
        <f t="shared" si="652"/>
        <v>0</v>
      </c>
      <c r="M3345" s="1187" t="e">
        <f t="shared" si="648"/>
        <v>#DIV/0!</v>
      </c>
    </row>
    <row r="3346" spans="1:13" ht="15">
      <c r="A3346" s="1341"/>
      <c r="C3346" s="939" t="s">
        <v>122</v>
      </c>
      <c r="D3346" s="88" t="s">
        <v>4142</v>
      </c>
      <c r="E3346" s="1089">
        <v>6</v>
      </c>
      <c r="F3346" s="1089">
        <v>6</v>
      </c>
      <c r="G3346" s="1182">
        <f t="shared" si="646"/>
        <v>100</v>
      </c>
      <c r="H3346" s="1089">
        <v>1</v>
      </c>
      <c r="I3346" s="1089">
        <v>1</v>
      </c>
      <c r="J3346" s="1182">
        <f t="shared" si="647"/>
        <v>100</v>
      </c>
      <c r="K3346" s="1027">
        <f t="shared" si="651"/>
        <v>7</v>
      </c>
      <c r="L3346" s="1027">
        <f t="shared" si="652"/>
        <v>7</v>
      </c>
      <c r="M3346" s="1187">
        <f t="shared" si="648"/>
        <v>100</v>
      </c>
    </row>
    <row r="3347" spans="1:13" ht="15">
      <c r="A3347" s="1341"/>
      <c r="C3347" s="939" t="s">
        <v>3101</v>
      </c>
      <c r="D3347" s="1016" t="s">
        <v>5106</v>
      </c>
      <c r="E3347" s="1089"/>
      <c r="F3347" s="1089"/>
      <c r="G3347" s="1182" t="e">
        <f t="shared" si="646"/>
        <v>#DIV/0!</v>
      </c>
      <c r="H3347" s="1089"/>
      <c r="I3347" s="1089"/>
      <c r="J3347" s="1182" t="e">
        <f t="shared" si="647"/>
        <v>#DIV/0!</v>
      </c>
      <c r="K3347" s="1027">
        <f t="shared" si="651"/>
        <v>0</v>
      </c>
      <c r="L3347" s="1027">
        <f t="shared" si="652"/>
        <v>0</v>
      </c>
      <c r="M3347" s="1187" t="e">
        <f t="shared" si="648"/>
        <v>#DIV/0!</v>
      </c>
    </row>
    <row r="3348" spans="1:13" ht="15">
      <c r="A3348" s="1341"/>
      <c r="C3348" s="939" t="s">
        <v>2818</v>
      </c>
      <c r="D3348" s="1016" t="s">
        <v>4797</v>
      </c>
      <c r="E3348" s="1089">
        <v>4</v>
      </c>
      <c r="F3348" s="1089">
        <v>3</v>
      </c>
      <c r="G3348" s="1182">
        <f t="shared" si="646"/>
        <v>75</v>
      </c>
      <c r="H3348" s="1089">
        <v>3</v>
      </c>
      <c r="I3348" s="1089"/>
      <c r="J3348" s="1182">
        <f t="shared" si="647"/>
        <v>0</v>
      </c>
      <c r="K3348" s="1027">
        <f t="shared" si="651"/>
        <v>7</v>
      </c>
      <c r="L3348" s="1027">
        <f t="shared" si="652"/>
        <v>3</v>
      </c>
      <c r="M3348" s="1187">
        <f t="shared" si="648"/>
        <v>42.857142857142854</v>
      </c>
    </row>
    <row r="3349" spans="1:13" ht="15">
      <c r="A3349" s="1341"/>
      <c r="C3349" s="939" t="s">
        <v>3102</v>
      </c>
      <c r="D3349" s="1016" t="s">
        <v>5107</v>
      </c>
      <c r="E3349" s="1089"/>
      <c r="F3349" s="1089">
        <v>4</v>
      </c>
      <c r="G3349" s="1182" t="e">
        <f t="shared" si="646"/>
        <v>#DIV/0!</v>
      </c>
      <c r="H3349" s="1089"/>
      <c r="I3349" s="1089">
        <v>1</v>
      </c>
      <c r="J3349" s="1182" t="e">
        <f t="shared" si="647"/>
        <v>#DIV/0!</v>
      </c>
      <c r="K3349" s="1027">
        <f t="shared" si="651"/>
        <v>0</v>
      </c>
      <c r="L3349" s="1027">
        <f t="shared" si="652"/>
        <v>5</v>
      </c>
      <c r="M3349" s="1187" t="e">
        <f t="shared" si="648"/>
        <v>#DIV/0!</v>
      </c>
    </row>
    <row r="3350" spans="1:13" ht="15">
      <c r="A3350" s="1341"/>
      <c r="C3350" s="939" t="s">
        <v>1785</v>
      </c>
      <c r="D3350" s="88" t="s">
        <v>3780</v>
      </c>
      <c r="E3350" s="1089">
        <v>1</v>
      </c>
      <c r="F3350" s="1089"/>
      <c r="G3350" s="1182">
        <f t="shared" si="646"/>
        <v>0</v>
      </c>
      <c r="H3350" s="1089">
        <v>1</v>
      </c>
      <c r="I3350" s="1089"/>
      <c r="J3350" s="1182">
        <f t="shared" si="647"/>
        <v>0</v>
      </c>
      <c r="K3350" s="1027">
        <f t="shared" si="651"/>
        <v>2</v>
      </c>
      <c r="L3350" s="1027">
        <f t="shared" si="652"/>
        <v>0</v>
      </c>
      <c r="M3350" s="1187">
        <f t="shared" si="648"/>
        <v>0</v>
      </c>
    </row>
    <row r="3351" spans="1:13" ht="25.5">
      <c r="A3351" s="1341"/>
      <c r="C3351" s="939" t="s">
        <v>3103</v>
      </c>
      <c r="D3351" s="1019" t="s">
        <v>5108</v>
      </c>
      <c r="E3351" s="1089"/>
      <c r="F3351" s="1089"/>
      <c r="G3351" s="1182" t="e">
        <f t="shared" si="646"/>
        <v>#DIV/0!</v>
      </c>
      <c r="H3351" s="1089"/>
      <c r="I3351" s="1089"/>
      <c r="J3351" s="1182" t="e">
        <f t="shared" si="647"/>
        <v>#DIV/0!</v>
      </c>
      <c r="K3351" s="1027">
        <f t="shared" si="651"/>
        <v>0</v>
      </c>
      <c r="L3351" s="1027">
        <f t="shared" si="652"/>
        <v>0</v>
      </c>
      <c r="M3351" s="1187" t="e">
        <f t="shared" si="648"/>
        <v>#DIV/0!</v>
      </c>
    </row>
    <row r="3352" spans="1:13" ht="15">
      <c r="A3352" s="1341"/>
      <c r="C3352" s="939" t="s">
        <v>1912</v>
      </c>
      <c r="D3352" s="958" t="s">
        <v>3910</v>
      </c>
      <c r="E3352" s="1089"/>
      <c r="F3352" s="1089"/>
      <c r="G3352" s="1182" t="e">
        <f t="shared" si="646"/>
        <v>#DIV/0!</v>
      </c>
      <c r="H3352" s="1089"/>
      <c r="I3352" s="1089"/>
      <c r="J3352" s="1182" t="e">
        <f t="shared" si="647"/>
        <v>#DIV/0!</v>
      </c>
      <c r="K3352" s="1027">
        <f t="shared" si="651"/>
        <v>0</v>
      </c>
      <c r="L3352" s="1027">
        <f t="shared" si="652"/>
        <v>0</v>
      </c>
      <c r="M3352" s="1187" t="e">
        <f t="shared" si="648"/>
        <v>#DIV/0!</v>
      </c>
    </row>
    <row r="3353" spans="1:13" ht="15">
      <c r="A3353" s="1341"/>
      <c r="C3353" s="939" t="s">
        <v>3104</v>
      </c>
      <c r="D3353" s="1019" t="s">
        <v>5109</v>
      </c>
      <c r="E3353" s="1089"/>
      <c r="F3353" s="1089"/>
      <c r="G3353" s="1182" t="e">
        <f t="shared" si="646"/>
        <v>#DIV/0!</v>
      </c>
      <c r="H3353" s="1089"/>
      <c r="I3353" s="1089"/>
      <c r="J3353" s="1182" t="e">
        <f t="shared" si="647"/>
        <v>#DIV/0!</v>
      </c>
      <c r="K3353" s="1027">
        <f t="shared" si="651"/>
        <v>0</v>
      </c>
      <c r="L3353" s="1027">
        <f t="shared" si="652"/>
        <v>0</v>
      </c>
      <c r="M3353" s="1187" t="e">
        <f t="shared" si="648"/>
        <v>#DIV/0!</v>
      </c>
    </row>
    <row r="3354" spans="1:13" ht="15">
      <c r="A3354" s="1341"/>
      <c r="C3354" s="1015" t="s">
        <v>2632</v>
      </c>
      <c r="D3354" s="88" t="s">
        <v>4613</v>
      </c>
      <c r="E3354" s="1089"/>
      <c r="F3354" s="1089"/>
      <c r="G3354" s="1182" t="e">
        <f t="shared" si="646"/>
        <v>#DIV/0!</v>
      </c>
      <c r="H3354" s="1089"/>
      <c r="I3354" s="1089"/>
      <c r="J3354" s="1182" t="e">
        <f t="shared" si="647"/>
        <v>#DIV/0!</v>
      </c>
      <c r="K3354" s="1027">
        <f t="shared" si="651"/>
        <v>0</v>
      </c>
      <c r="L3354" s="1027">
        <f t="shared" si="652"/>
        <v>0</v>
      </c>
      <c r="M3354" s="1187" t="e">
        <f t="shared" si="648"/>
        <v>#DIV/0!</v>
      </c>
    </row>
    <row r="3355" spans="1:13" ht="15">
      <c r="A3355" s="1341"/>
      <c r="C3355" s="1015" t="s">
        <v>1924</v>
      </c>
      <c r="D3355" s="948" t="s">
        <v>3921</v>
      </c>
      <c r="E3355" s="1089">
        <v>1</v>
      </c>
      <c r="F3355" s="1089">
        <v>2</v>
      </c>
      <c r="G3355" s="1182">
        <f t="shared" si="646"/>
        <v>200</v>
      </c>
      <c r="H3355" s="1089">
        <v>7</v>
      </c>
      <c r="I3355" s="1089">
        <v>8</v>
      </c>
      <c r="J3355" s="1182">
        <f t="shared" si="647"/>
        <v>114.28571428571428</v>
      </c>
      <c r="K3355" s="1027">
        <f t="shared" si="651"/>
        <v>8</v>
      </c>
      <c r="L3355" s="1027">
        <f t="shared" si="652"/>
        <v>10</v>
      </c>
      <c r="M3355" s="1187">
        <f t="shared" si="648"/>
        <v>125</v>
      </c>
    </row>
    <row r="3356" spans="1:13" ht="15">
      <c r="A3356" s="1341"/>
      <c r="C3356" s="1015" t="s">
        <v>3105</v>
      </c>
      <c r="D3356" s="1016" t="s">
        <v>5110</v>
      </c>
      <c r="E3356" s="1089"/>
      <c r="F3356" s="1089">
        <v>1</v>
      </c>
      <c r="G3356" s="1182" t="e">
        <f t="shared" si="646"/>
        <v>#DIV/0!</v>
      </c>
      <c r="H3356" s="1089">
        <v>1</v>
      </c>
      <c r="I3356" s="1089"/>
      <c r="J3356" s="1182">
        <f t="shared" si="647"/>
        <v>0</v>
      </c>
      <c r="K3356" s="1027">
        <f t="shared" si="651"/>
        <v>1</v>
      </c>
      <c r="L3356" s="1027">
        <f t="shared" si="652"/>
        <v>1</v>
      </c>
      <c r="M3356" s="1187">
        <f t="shared" si="648"/>
        <v>100</v>
      </c>
    </row>
    <row r="3357" spans="1:13" ht="15">
      <c r="A3357" s="1341"/>
      <c r="C3357" s="1015" t="s">
        <v>3106</v>
      </c>
      <c r="D3357" s="1016" t="s">
        <v>5111</v>
      </c>
      <c r="E3357" s="1089">
        <v>1</v>
      </c>
      <c r="F3357" s="1089">
        <v>1</v>
      </c>
      <c r="G3357" s="1182">
        <f t="shared" si="646"/>
        <v>100</v>
      </c>
      <c r="H3357" s="1089"/>
      <c r="I3357" s="1089"/>
      <c r="J3357" s="1182" t="e">
        <f t="shared" si="647"/>
        <v>#DIV/0!</v>
      </c>
      <c r="K3357" s="1027">
        <f t="shared" si="651"/>
        <v>1</v>
      </c>
      <c r="L3357" s="1027">
        <f t="shared" si="652"/>
        <v>1</v>
      </c>
      <c r="M3357" s="1187">
        <f t="shared" si="648"/>
        <v>100</v>
      </c>
    </row>
    <row r="3358" spans="1:13" ht="15">
      <c r="A3358" s="1341"/>
      <c r="C3358" s="1015" t="s">
        <v>3107</v>
      </c>
      <c r="D3358" s="1019" t="s">
        <v>5112</v>
      </c>
      <c r="E3358" s="1089"/>
      <c r="F3358" s="1089"/>
      <c r="G3358" s="1182" t="e">
        <f t="shared" ref="G3358:G3425" si="653">SUM(F3358/E3358*100)</f>
        <v>#DIV/0!</v>
      </c>
      <c r="H3358" s="1089"/>
      <c r="I3358" s="1089"/>
      <c r="J3358" s="1182" t="e">
        <f t="shared" ref="J3358:J3425" si="654">SUM(I3358/H3358*100)</f>
        <v>#DIV/0!</v>
      </c>
      <c r="K3358" s="1027">
        <f t="shared" si="651"/>
        <v>0</v>
      </c>
      <c r="L3358" s="1027">
        <f t="shared" si="652"/>
        <v>0</v>
      </c>
      <c r="M3358" s="1187" t="e">
        <f t="shared" ref="M3358:M3425" si="655">SUM(L3358/K3358*100)</f>
        <v>#DIV/0!</v>
      </c>
    </row>
    <row r="3359" spans="1:13" ht="15">
      <c r="A3359" s="1341"/>
      <c r="C3359" s="1015" t="s">
        <v>3108</v>
      </c>
      <c r="D3359" s="1019" t="s">
        <v>5113</v>
      </c>
      <c r="E3359" s="1089">
        <v>3</v>
      </c>
      <c r="F3359" s="1089"/>
      <c r="G3359" s="1182">
        <f t="shared" si="653"/>
        <v>0</v>
      </c>
      <c r="H3359" s="1089"/>
      <c r="I3359" s="1089"/>
      <c r="J3359" s="1182" t="e">
        <f t="shared" si="654"/>
        <v>#DIV/0!</v>
      </c>
      <c r="K3359" s="1027">
        <f t="shared" si="651"/>
        <v>3</v>
      </c>
      <c r="L3359" s="1027">
        <f t="shared" si="652"/>
        <v>0</v>
      </c>
      <c r="M3359" s="1187">
        <f t="shared" si="655"/>
        <v>0</v>
      </c>
    </row>
    <row r="3360" spans="1:13" ht="15">
      <c r="A3360" s="1341"/>
      <c r="C3360" s="1015" t="s">
        <v>3109</v>
      </c>
      <c r="D3360" s="1019" t="s">
        <v>5114</v>
      </c>
      <c r="E3360" s="1089"/>
      <c r="F3360" s="1089"/>
      <c r="G3360" s="1182" t="e">
        <f t="shared" si="653"/>
        <v>#DIV/0!</v>
      </c>
      <c r="H3360" s="1089"/>
      <c r="I3360" s="1089"/>
      <c r="J3360" s="1182" t="e">
        <f t="shared" si="654"/>
        <v>#DIV/0!</v>
      </c>
      <c r="K3360" s="1027">
        <f t="shared" si="651"/>
        <v>0</v>
      </c>
      <c r="L3360" s="1027">
        <f t="shared" si="652"/>
        <v>0</v>
      </c>
      <c r="M3360" s="1187" t="e">
        <f t="shared" si="655"/>
        <v>#DIV/0!</v>
      </c>
    </row>
    <row r="3361" spans="1:13" ht="15">
      <c r="A3361" s="1341"/>
      <c r="C3361" s="1015" t="s">
        <v>1820</v>
      </c>
      <c r="D3361" s="943" t="s">
        <v>3816</v>
      </c>
      <c r="E3361" s="1089"/>
      <c r="F3361" s="1089"/>
      <c r="G3361" s="1182" t="e">
        <f t="shared" si="653"/>
        <v>#DIV/0!</v>
      </c>
      <c r="H3361" s="1089">
        <v>1</v>
      </c>
      <c r="I3361" s="1089"/>
      <c r="J3361" s="1182">
        <f t="shared" si="654"/>
        <v>0</v>
      </c>
      <c r="K3361" s="1027">
        <f t="shared" si="651"/>
        <v>1</v>
      </c>
      <c r="L3361" s="1027">
        <f t="shared" si="652"/>
        <v>0</v>
      </c>
      <c r="M3361" s="1187">
        <f t="shared" si="655"/>
        <v>0</v>
      </c>
    </row>
    <row r="3362" spans="1:13" ht="15">
      <c r="A3362" s="1341"/>
      <c r="C3362" s="1015" t="s">
        <v>3110</v>
      </c>
      <c r="D3362" s="1016" t="s">
        <v>5115</v>
      </c>
      <c r="E3362" s="1089"/>
      <c r="F3362" s="1089"/>
      <c r="G3362" s="1182" t="e">
        <f t="shared" si="653"/>
        <v>#DIV/0!</v>
      </c>
      <c r="H3362" s="1089">
        <v>1</v>
      </c>
      <c r="I3362" s="1089"/>
      <c r="J3362" s="1182">
        <f t="shared" si="654"/>
        <v>0</v>
      </c>
      <c r="K3362" s="1027">
        <f t="shared" si="651"/>
        <v>1</v>
      </c>
      <c r="L3362" s="1027">
        <f t="shared" si="652"/>
        <v>0</v>
      </c>
      <c r="M3362" s="1187">
        <f t="shared" si="655"/>
        <v>0</v>
      </c>
    </row>
    <row r="3363" spans="1:13" ht="15">
      <c r="A3363" s="1341"/>
      <c r="C3363" s="1015" t="s">
        <v>3111</v>
      </c>
      <c r="D3363" s="1016" t="s">
        <v>5116</v>
      </c>
      <c r="E3363" s="1089">
        <v>1</v>
      </c>
      <c r="F3363" s="1089"/>
      <c r="G3363" s="1182">
        <f t="shared" si="653"/>
        <v>0</v>
      </c>
      <c r="H3363" s="1089"/>
      <c r="I3363" s="1089"/>
      <c r="J3363" s="1182" t="e">
        <f t="shared" si="654"/>
        <v>#DIV/0!</v>
      </c>
      <c r="K3363" s="1027">
        <f t="shared" si="651"/>
        <v>1</v>
      </c>
      <c r="L3363" s="1027">
        <f t="shared" si="652"/>
        <v>0</v>
      </c>
      <c r="M3363" s="1187">
        <f t="shared" si="655"/>
        <v>0</v>
      </c>
    </row>
    <row r="3364" spans="1:13" ht="15">
      <c r="A3364" s="1341"/>
      <c r="C3364" s="1015" t="s">
        <v>3112</v>
      </c>
      <c r="D3364" s="1016" t="s">
        <v>5117</v>
      </c>
      <c r="E3364" s="1089"/>
      <c r="F3364" s="1089"/>
      <c r="G3364" s="1182" t="e">
        <f t="shared" si="653"/>
        <v>#DIV/0!</v>
      </c>
      <c r="H3364" s="1089">
        <v>1</v>
      </c>
      <c r="I3364" s="1089"/>
      <c r="J3364" s="1182">
        <f t="shared" si="654"/>
        <v>0</v>
      </c>
      <c r="K3364" s="1027">
        <f t="shared" si="651"/>
        <v>1</v>
      </c>
      <c r="L3364" s="1027">
        <f t="shared" si="652"/>
        <v>0</v>
      </c>
      <c r="M3364" s="1187">
        <f t="shared" si="655"/>
        <v>0</v>
      </c>
    </row>
    <row r="3365" spans="1:13" ht="15">
      <c r="A3365" s="1341"/>
      <c r="C3365" s="1015" t="s">
        <v>5443</v>
      </c>
      <c r="D3365" s="1016" t="s">
        <v>5444</v>
      </c>
      <c r="E3365" s="1089"/>
      <c r="F3365" s="1089">
        <v>1</v>
      </c>
      <c r="G3365" s="1182" t="e">
        <f t="shared" si="653"/>
        <v>#DIV/0!</v>
      </c>
      <c r="H3365" s="1089"/>
      <c r="I3365" s="1089"/>
      <c r="J3365" s="1182" t="e">
        <f t="shared" si="654"/>
        <v>#DIV/0!</v>
      </c>
      <c r="K3365" s="1027">
        <f t="shared" si="651"/>
        <v>0</v>
      </c>
      <c r="L3365" s="1027">
        <f t="shared" si="652"/>
        <v>1</v>
      </c>
      <c r="M3365" s="1187" t="e">
        <f t="shared" si="655"/>
        <v>#DIV/0!</v>
      </c>
    </row>
    <row r="3366" spans="1:13" ht="15">
      <c r="A3366" s="1341"/>
      <c r="C3366" s="1015" t="s">
        <v>124</v>
      </c>
      <c r="D3366" s="1016" t="s">
        <v>4144</v>
      </c>
      <c r="E3366" s="1089"/>
      <c r="F3366" s="1089">
        <v>1</v>
      </c>
      <c r="G3366" s="1182" t="e">
        <f t="shared" si="653"/>
        <v>#DIV/0!</v>
      </c>
      <c r="H3366" s="1089"/>
      <c r="I3366" s="1089"/>
      <c r="J3366" s="1182" t="e">
        <f t="shared" si="654"/>
        <v>#DIV/0!</v>
      </c>
      <c r="K3366" s="1027">
        <f t="shared" si="651"/>
        <v>0</v>
      </c>
      <c r="L3366" s="1027">
        <f t="shared" si="652"/>
        <v>1</v>
      </c>
      <c r="M3366" s="1187" t="e">
        <f t="shared" si="655"/>
        <v>#DIV/0!</v>
      </c>
    </row>
    <row r="3367" spans="1:13" ht="15">
      <c r="A3367" s="1341"/>
      <c r="C3367" s="1015" t="s">
        <v>2517</v>
      </c>
      <c r="D3367" s="963" t="s">
        <v>4510</v>
      </c>
      <c r="E3367" s="1089"/>
      <c r="F3367" s="1089">
        <v>1</v>
      </c>
      <c r="G3367" s="1182" t="e">
        <f t="shared" ref="G3367" si="656">SUM(F3367/E3367*100)</f>
        <v>#DIV/0!</v>
      </c>
      <c r="H3367" s="1089"/>
      <c r="I3367" s="1089"/>
      <c r="J3367" s="1182" t="e">
        <f t="shared" ref="J3367" si="657">SUM(I3367/H3367*100)</f>
        <v>#DIV/0!</v>
      </c>
      <c r="K3367" s="1027">
        <f t="shared" ref="K3367" si="658">E3367+H3367</f>
        <v>0</v>
      </c>
      <c r="L3367" s="1027">
        <f t="shared" ref="L3367" si="659">F3367+I3367</f>
        <v>1</v>
      </c>
      <c r="M3367" s="1187" t="e">
        <f t="shared" ref="M3367" si="660">SUM(L3367/K3367*100)</f>
        <v>#DIV/0!</v>
      </c>
    </row>
    <row r="3368" spans="1:13" ht="15">
      <c r="A3368" s="1341"/>
      <c r="C3368" s="1015"/>
      <c r="D3368" s="1016"/>
      <c r="E3368" s="1089"/>
      <c r="F3368" s="1089"/>
      <c r="G3368" s="1182" t="e">
        <f t="shared" si="653"/>
        <v>#DIV/0!</v>
      </c>
      <c r="H3368" s="1089"/>
      <c r="I3368" s="1089"/>
      <c r="J3368" s="1182" t="e">
        <f t="shared" si="654"/>
        <v>#DIV/0!</v>
      </c>
      <c r="K3368" s="1027">
        <f t="shared" si="651"/>
        <v>0</v>
      </c>
      <c r="L3368" s="1027">
        <f t="shared" si="652"/>
        <v>0</v>
      </c>
      <c r="M3368" s="1187" t="e">
        <f t="shared" si="655"/>
        <v>#DIV/0!</v>
      </c>
    </row>
    <row r="3369" spans="1:13" ht="15">
      <c r="A3369" s="1341"/>
      <c r="B3369" s="1306" t="s">
        <v>5118</v>
      </c>
      <c r="C3369" s="173"/>
      <c r="D3369" s="1024"/>
      <c r="E3369" s="1165"/>
      <c r="F3369" s="1165"/>
      <c r="G3369" s="1182"/>
      <c r="H3369" s="1165"/>
      <c r="I3369" s="1165"/>
      <c r="J3369" s="1182"/>
      <c r="K3369" s="1165"/>
      <c r="L3369" s="1153"/>
      <c r="M3369" s="1187"/>
    </row>
    <row r="3370" spans="1:13" ht="14.25">
      <c r="A3370" s="1341"/>
      <c r="B3370" s="1306" t="s">
        <v>191</v>
      </c>
      <c r="C3370" s="173"/>
      <c r="D3370" s="1024"/>
      <c r="E3370" s="1069">
        <v>4887</v>
      </c>
      <c r="F3370" s="1069">
        <v>3603</v>
      </c>
      <c r="G3370" s="1188">
        <f t="shared" si="653"/>
        <v>73.726212400245544</v>
      </c>
      <c r="H3370" s="1214">
        <v>1077</v>
      </c>
      <c r="I3370" s="1069">
        <v>829</v>
      </c>
      <c r="J3370" s="1188">
        <f t="shared" ref="J3370" si="661">SUM(I3370/H3370*100)</f>
        <v>76.973073351903437</v>
      </c>
      <c r="K3370" s="1158">
        <f t="shared" ref="K3370:K3404" si="662">E3370+H3370</f>
        <v>5964</v>
      </c>
      <c r="L3370" s="1158">
        <f t="shared" ref="L3370:L3404" si="663">F3370+I3370</f>
        <v>4432</v>
      </c>
      <c r="M3370" s="1188">
        <f t="shared" si="655"/>
        <v>74.312541918175725</v>
      </c>
    </row>
    <row r="3371" spans="1:13" ht="14.25">
      <c r="A3371" s="1341"/>
      <c r="B3371" s="1307" t="s">
        <v>192</v>
      </c>
      <c r="C3371" s="173"/>
      <c r="D3371" s="1046"/>
      <c r="E3371" s="1159">
        <f>SUM(E3372:E3403)</f>
        <v>9366</v>
      </c>
      <c r="F3371" s="1160">
        <f>SUM(F3372:F3403)</f>
        <v>4165</v>
      </c>
      <c r="G3371" s="1188">
        <f t="shared" si="653"/>
        <v>44.469357249626306</v>
      </c>
      <c r="H3371" s="1160">
        <f>SUM(H3372:H3403)</f>
        <v>2682</v>
      </c>
      <c r="I3371" s="1160">
        <f>SUM(I3372:I3403)</f>
        <v>1002</v>
      </c>
      <c r="J3371" s="1188">
        <f t="shared" si="654"/>
        <v>37.360178970917225</v>
      </c>
      <c r="K3371" s="1158">
        <f t="shared" si="662"/>
        <v>12048</v>
      </c>
      <c r="L3371" s="1158">
        <f t="shared" si="663"/>
        <v>5167</v>
      </c>
      <c r="M3371" s="1188">
        <f t="shared" si="655"/>
        <v>42.886786188579016</v>
      </c>
    </row>
    <row r="3372" spans="1:13" ht="15">
      <c r="A3372" s="1341"/>
      <c r="C3372" s="925" t="s">
        <v>2109</v>
      </c>
      <c r="D3372" s="88" t="s">
        <v>4112</v>
      </c>
      <c r="E3372" s="1060">
        <v>272</v>
      </c>
      <c r="F3372" s="1060"/>
      <c r="G3372" s="1182">
        <f t="shared" si="653"/>
        <v>0</v>
      </c>
      <c r="H3372" s="1030">
        <v>64</v>
      </c>
      <c r="I3372" s="1030"/>
      <c r="J3372" s="1182">
        <f t="shared" si="654"/>
        <v>0</v>
      </c>
      <c r="K3372" s="1027">
        <f t="shared" si="662"/>
        <v>336</v>
      </c>
      <c r="L3372" s="1027">
        <f t="shared" si="663"/>
        <v>0</v>
      </c>
      <c r="M3372" s="1187">
        <f t="shared" si="655"/>
        <v>0</v>
      </c>
    </row>
    <row r="3373" spans="1:13" ht="15">
      <c r="A3373" s="1341"/>
      <c r="C3373" s="925" t="s">
        <v>2037</v>
      </c>
      <c r="D3373" s="88" t="s">
        <v>4041</v>
      </c>
      <c r="E3373" s="1060">
        <v>594</v>
      </c>
      <c r="F3373" s="1060">
        <v>441</v>
      </c>
      <c r="G3373" s="1182">
        <f t="shared" si="653"/>
        <v>74.242424242424249</v>
      </c>
      <c r="H3373" s="1030">
        <v>66</v>
      </c>
      <c r="I3373" s="1030">
        <v>41</v>
      </c>
      <c r="J3373" s="1182">
        <f t="shared" si="654"/>
        <v>62.121212121212125</v>
      </c>
      <c r="K3373" s="1027">
        <f t="shared" si="662"/>
        <v>660</v>
      </c>
      <c r="L3373" s="1027">
        <f t="shared" si="663"/>
        <v>482</v>
      </c>
      <c r="M3373" s="1187">
        <f t="shared" si="655"/>
        <v>73.030303030303031</v>
      </c>
    </row>
    <row r="3374" spans="1:13" ht="15">
      <c r="A3374" s="1341"/>
      <c r="C3374" s="925" t="s">
        <v>2038</v>
      </c>
      <c r="D3374" s="88" t="s">
        <v>4042</v>
      </c>
      <c r="E3374" s="1060">
        <v>3765</v>
      </c>
      <c r="F3374" s="1060">
        <v>2800</v>
      </c>
      <c r="G3374" s="1182">
        <f t="shared" si="653"/>
        <v>74.369189907038518</v>
      </c>
      <c r="H3374" s="1030">
        <v>1208</v>
      </c>
      <c r="I3374" s="1030">
        <v>931</v>
      </c>
      <c r="J3374" s="1182">
        <f t="shared" si="654"/>
        <v>77.069536423841058</v>
      </c>
      <c r="K3374" s="1027">
        <f t="shared" si="662"/>
        <v>4973</v>
      </c>
      <c r="L3374" s="1027">
        <f t="shared" si="663"/>
        <v>3731</v>
      </c>
      <c r="M3374" s="1187">
        <f t="shared" si="655"/>
        <v>75.025135732957978</v>
      </c>
    </row>
    <row r="3375" spans="1:13" ht="15">
      <c r="A3375" s="1341"/>
      <c r="C3375" s="925" t="s">
        <v>2110</v>
      </c>
      <c r="D3375" s="88" t="s">
        <v>4113</v>
      </c>
      <c r="E3375" s="1060">
        <v>8</v>
      </c>
      <c r="F3375" s="1060">
        <v>2</v>
      </c>
      <c r="G3375" s="1182">
        <f t="shared" si="653"/>
        <v>25</v>
      </c>
      <c r="H3375" s="1030">
        <v>1</v>
      </c>
      <c r="I3375" s="1030">
        <v>3</v>
      </c>
      <c r="J3375" s="1182">
        <f t="shared" si="654"/>
        <v>300</v>
      </c>
      <c r="K3375" s="1027">
        <f t="shared" si="662"/>
        <v>9</v>
      </c>
      <c r="L3375" s="1027">
        <f t="shared" si="663"/>
        <v>5</v>
      </c>
      <c r="M3375" s="1187">
        <f t="shared" si="655"/>
        <v>55.555555555555557</v>
      </c>
    </row>
    <row r="3376" spans="1:13" ht="15">
      <c r="A3376" s="1341"/>
      <c r="C3376" s="925" t="s">
        <v>2793</v>
      </c>
      <c r="D3376" s="88" t="s">
        <v>4773</v>
      </c>
      <c r="E3376" s="1060">
        <v>3</v>
      </c>
      <c r="F3376" s="1060">
        <v>1</v>
      </c>
      <c r="G3376" s="1182">
        <f t="shared" si="653"/>
        <v>33.333333333333329</v>
      </c>
      <c r="H3376" s="1030">
        <v>3</v>
      </c>
      <c r="I3376" s="1030"/>
      <c r="J3376" s="1182">
        <f t="shared" si="654"/>
        <v>0</v>
      </c>
      <c r="K3376" s="1027">
        <f t="shared" si="662"/>
        <v>6</v>
      </c>
      <c r="L3376" s="1027">
        <f t="shared" si="663"/>
        <v>1</v>
      </c>
      <c r="M3376" s="1187">
        <f t="shared" si="655"/>
        <v>16.666666666666664</v>
      </c>
    </row>
    <row r="3377" spans="1:13" ht="15">
      <c r="A3377" s="1341"/>
      <c r="C3377" s="925" t="s">
        <v>2358</v>
      </c>
      <c r="D3377" s="88" t="s">
        <v>5270</v>
      </c>
      <c r="E3377" s="1060">
        <v>18</v>
      </c>
      <c r="F3377" s="1060">
        <v>22</v>
      </c>
      <c r="G3377" s="1182">
        <f t="shared" si="653"/>
        <v>122.22222222222223</v>
      </c>
      <c r="H3377" s="1030">
        <v>2</v>
      </c>
      <c r="I3377" s="1030">
        <v>1</v>
      </c>
      <c r="J3377" s="1182">
        <f t="shared" si="654"/>
        <v>50</v>
      </c>
      <c r="K3377" s="1027">
        <f t="shared" si="662"/>
        <v>20</v>
      </c>
      <c r="L3377" s="1027">
        <f t="shared" si="663"/>
        <v>23</v>
      </c>
      <c r="M3377" s="1187">
        <f t="shared" si="655"/>
        <v>114.99999999999999</v>
      </c>
    </row>
    <row r="3378" spans="1:13" ht="15">
      <c r="A3378" s="1341"/>
      <c r="C3378" s="925" t="s">
        <v>131</v>
      </c>
      <c r="D3378" s="88" t="s">
        <v>4038</v>
      </c>
      <c r="E3378" s="1060">
        <v>414</v>
      </c>
      <c r="F3378" s="1060">
        <v>237</v>
      </c>
      <c r="G3378" s="1182">
        <f t="shared" si="653"/>
        <v>57.246376811594203</v>
      </c>
      <c r="H3378" s="1030">
        <v>11</v>
      </c>
      <c r="I3378" s="1030">
        <v>7</v>
      </c>
      <c r="J3378" s="1182">
        <f t="shared" si="654"/>
        <v>63.636363636363633</v>
      </c>
      <c r="K3378" s="1027">
        <f t="shared" si="662"/>
        <v>425</v>
      </c>
      <c r="L3378" s="1027">
        <f t="shared" si="663"/>
        <v>244</v>
      </c>
      <c r="M3378" s="1187">
        <f t="shared" si="655"/>
        <v>57.411764705882348</v>
      </c>
    </row>
    <row r="3379" spans="1:13" ht="15">
      <c r="A3379" s="1341"/>
      <c r="C3379" s="925" t="s">
        <v>2794</v>
      </c>
      <c r="D3379" s="933" t="s">
        <v>5320</v>
      </c>
      <c r="E3379" s="1060">
        <v>1</v>
      </c>
      <c r="F3379" s="1060"/>
      <c r="G3379" s="1182">
        <f t="shared" si="653"/>
        <v>0</v>
      </c>
      <c r="H3379" s="1030">
        <v>26</v>
      </c>
      <c r="I3379" s="1030"/>
      <c r="J3379" s="1182">
        <f t="shared" si="654"/>
        <v>0</v>
      </c>
      <c r="K3379" s="1027">
        <f t="shared" si="662"/>
        <v>27</v>
      </c>
      <c r="L3379" s="1027">
        <f t="shared" si="663"/>
        <v>0</v>
      </c>
      <c r="M3379" s="1187">
        <f t="shared" si="655"/>
        <v>0</v>
      </c>
    </row>
    <row r="3380" spans="1:13" ht="15">
      <c r="A3380" s="1341"/>
      <c r="C3380" s="925" t="s">
        <v>1866</v>
      </c>
      <c r="D3380" s="88" t="s">
        <v>3866</v>
      </c>
      <c r="E3380" s="1060">
        <v>2</v>
      </c>
      <c r="F3380" s="1060">
        <v>3</v>
      </c>
      <c r="G3380" s="1182">
        <f t="shared" si="653"/>
        <v>150</v>
      </c>
      <c r="H3380" s="1030">
        <v>541</v>
      </c>
      <c r="I3380" s="1030">
        <v>1</v>
      </c>
      <c r="J3380" s="1182">
        <f t="shared" si="654"/>
        <v>0.18484288354898337</v>
      </c>
      <c r="K3380" s="1027">
        <f t="shared" si="662"/>
        <v>543</v>
      </c>
      <c r="L3380" s="1027">
        <f t="shared" si="663"/>
        <v>4</v>
      </c>
      <c r="M3380" s="1187">
        <f t="shared" si="655"/>
        <v>0.73664825046040516</v>
      </c>
    </row>
    <row r="3381" spans="1:13" ht="15">
      <c r="A3381" s="1341"/>
      <c r="C3381" s="925" t="s">
        <v>3113</v>
      </c>
      <c r="D3381" s="88" t="s">
        <v>5119</v>
      </c>
      <c r="E3381" s="1060">
        <v>1</v>
      </c>
      <c r="F3381" s="1060">
        <v>3</v>
      </c>
      <c r="G3381" s="1182">
        <f t="shared" si="653"/>
        <v>300</v>
      </c>
      <c r="H3381" s="1030">
        <v>5</v>
      </c>
      <c r="I3381" s="1030">
        <v>7</v>
      </c>
      <c r="J3381" s="1182">
        <f t="shared" si="654"/>
        <v>140</v>
      </c>
      <c r="K3381" s="1027">
        <f t="shared" si="662"/>
        <v>6</v>
      </c>
      <c r="L3381" s="1027">
        <f t="shared" si="663"/>
        <v>10</v>
      </c>
      <c r="M3381" s="1187">
        <f t="shared" si="655"/>
        <v>166.66666666666669</v>
      </c>
    </row>
    <row r="3382" spans="1:13" ht="15">
      <c r="A3382" s="1341"/>
      <c r="C3382" s="925" t="s">
        <v>3114</v>
      </c>
      <c r="D3382" s="88" t="s">
        <v>5120</v>
      </c>
      <c r="E3382" s="1060"/>
      <c r="F3382" s="1060"/>
      <c r="G3382" s="1182" t="e">
        <f t="shared" si="653"/>
        <v>#DIV/0!</v>
      </c>
      <c r="H3382" s="1030"/>
      <c r="I3382" s="1030"/>
      <c r="J3382" s="1182" t="e">
        <f t="shared" si="654"/>
        <v>#DIV/0!</v>
      </c>
      <c r="K3382" s="1027">
        <f t="shared" si="662"/>
        <v>0</v>
      </c>
      <c r="L3382" s="1027">
        <f t="shared" si="663"/>
        <v>0</v>
      </c>
      <c r="M3382" s="1187" t="e">
        <f t="shared" si="655"/>
        <v>#DIV/0!</v>
      </c>
    </row>
    <row r="3383" spans="1:13" ht="15">
      <c r="A3383" s="1341"/>
      <c r="C3383" s="925" t="s">
        <v>3115</v>
      </c>
      <c r="D3383" s="88" t="s">
        <v>5121</v>
      </c>
      <c r="E3383" s="1060">
        <v>115</v>
      </c>
      <c r="F3383" s="1060">
        <v>99</v>
      </c>
      <c r="G3383" s="1182">
        <f t="shared" si="653"/>
        <v>86.08695652173914</v>
      </c>
      <c r="H3383" s="1030">
        <v>14</v>
      </c>
      <c r="I3383" s="1030">
        <v>4</v>
      </c>
      <c r="J3383" s="1182">
        <f t="shared" si="654"/>
        <v>28.571428571428569</v>
      </c>
      <c r="K3383" s="1027">
        <f t="shared" si="662"/>
        <v>129</v>
      </c>
      <c r="L3383" s="1027">
        <f t="shared" si="663"/>
        <v>103</v>
      </c>
      <c r="M3383" s="1187">
        <f t="shared" si="655"/>
        <v>79.84496124031007</v>
      </c>
    </row>
    <row r="3384" spans="1:13" ht="15">
      <c r="A3384" s="1341"/>
      <c r="C3384" s="925" t="s">
        <v>3116</v>
      </c>
      <c r="D3384" s="88" t="s">
        <v>5122</v>
      </c>
      <c r="E3384" s="1060">
        <v>5</v>
      </c>
      <c r="F3384" s="1060">
        <v>4</v>
      </c>
      <c r="G3384" s="1182">
        <f t="shared" si="653"/>
        <v>80</v>
      </c>
      <c r="H3384" s="1030">
        <v>1</v>
      </c>
      <c r="I3384" s="1030">
        <v>1</v>
      </c>
      <c r="J3384" s="1182">
        <f t="shared" si="654"/>
        <v>100</v>
      </c>
      <c r="K3384" s="1027">
        <f t="shared" si="662"/>
        <v>6</v>
      </c>
      <c r="L3384" s="1027">
        <f t="shared" si="663"/>
        <v>5</v>
      </c>
      <c r="M3384" s="1187">
        <f t="shared" si="655"/>
        <v>83.333333333333343</v>
      </c>
    </row>
    <row r="3385" spans="1:13" ht="15">
      <c r="A3385" s="1341"/>
      <c r="C3385" s="925" t="s">
        <v>2621</v>
      </c>
      <c r="D3385" s="88" t="s">
        <v>4603</v>
      </c>
      <c r="E3385" s="1060">
        <v>31</v>
      </c>
      <c r="F3385" s="1060">
        <v>26</v>
      </c>
      <c r="G3385" s="1182">
        <f t="shared" si="653"/>
        <v>83.870967741935488</v>
      </c>
      <c r="H3385" s="1030">
        <v>1</v>
      </c>
      <c r="I3385" s="1030"/>
      <c r="J3385" s="1182">
        <f t="shared" si="654"/>
        <v>0</v>
      </c>
      <c r="K3385" s="1027">
        <f t="shared" si="662"/>
        <v>32</v>
      </c>
      <c r="L3385" s="1027">
        <f t="shared" si="663"/>
        <v>26</v>
      </c>
      <c r="M3385" s="1187">
        <f t="shared" si="655"/>
        <v>81.25</v>
      </c>
    </row>
    <row r="3386" spans="1:13" ht="15">
      <c r="A3386" s="1341"/>
      <c r="C3386" s="925" t="s">
        <v>2598</v>
      </c>
      <c r="D3386" s="963" t="s">
        <v>4581</v>
      </c>
      <c r="E3386" s="1060">
        <v>78</v>
      </c>
      <c r="F3386" s="1060">
        <v>80</v>
      </c>
      <c r="G3386" s="1182">
        <f t="shared" si="653"/>
        <v>102.56410256410255</v>
      </c>
      <c r="H3386" s="1030">
        <v>10</v>
      </c>
      <c r="I3386" s="1030"/>
      <c r="J3386" s="1182">
        <f t="shared" si="654"/>
        <v>0</v>
      </c>
      <c r="K3386" s="1027">
        <f t="shared" si="662"/>
        <v>88</v>
      </c>
      <c r="L3386" s="1027">
        <f t="shared" si="663"/>
        <v>80</v>
      </c>
      <c r="M3386" s="1187">
        <f t="shared" si="655"/>
        <v>90.909090909090907</v>
      </c>
    </row>
    <row r="3387" spans="1:13" ht="15">
      <c r="A3387" s="1341"/>
      <c r="C3387" s="1015" t="s">
        <v>2611</v>
      </c>
      <c r="D3387" s="88" t="s">
        <v>4593</v>
      </c>
      <c r="E3387" s="1089">
        <v>41</v>
      </c>
      <c r="F3387" s="1089">
        <v>31</v>
      </c>
      <c r="G3387" s="1182">
        <f t="shared" si="653"/>
        <v>75.609756097560975</v>
      </c>
      <c r="H3387" s="1030"/>
      <c r="I3387" s="1030"/>
      <c r="J3387" s="1182" t="e">
        <f t="shared" si="654"/>
        <v>#DIV/0!</v>
      </c>
      <c r="K3387" s="1027">
        <f t="shared" si="662"/>
        <v>41</v>
      </c>
      <c r="L3387" s="1027">
        <f t="shared" si="663"/>
        <v>31</v>
      </c>
      <c r="M3387" s="1187">
        <f t="shared" si="655"/>
        <v>75.609756097560975</v>
      </c>
    </row>
    <row r="3388" spans="1:13" ht="15">
      <c r="A3388" s="1341"/>
      <c r="C3388" s="1015" t="s">
        <v>2604</v>
      </c>
      <c r="D3388" s="88" t="s">
        <v>4587</v>
      </c>
      <c r="E3388" s="1089">
        <v>279</v>
      </c>
      <c r="F3388" s="1089">
        <v>172</v>
      </c>
      <c r="G3388" s="1182">
        <f t="shared" si="653"/>
        <v>61.648745519713266</v>
      </c>
      <c r="H3388" s="1030">
        <v>4</v>
      </c>
      <c r="I3388" s="1030">
        <v>3</v>
      </c>
      <c r="J3388" s="1182">
        <f t="shared" si="654"/>
        <v>75</v>
      </c>
      <c r="K3388" s="1027">
        <f t="shared" si="662"/>
        <v>283</v>
      </c>
      <c r="L3388" s="1027">
        <f t="shared" si="663"/>
        <v>175</v>
      </c>
      <c r="M3388" s="1187">
        <f t="shared" si="655"/>
        <v>61.837455830388691</v>
      </c>
    </row>
    <row r="3389" spans="1:13" ht="26.25">
      <c r="A3389" s="1341"/>
      <c r="C3389" s="1015" t="s">
        <v>2380</v>
      </c>
      <c r="D3389" s="88" t="s">
        <v>4380</v>
      </c>
      <c r="E3389" s="1089"/>
      <c r="F3389" s="1089"/>
      <c r="G3389" s="1182" t="e">
        <f t="shared" si="653"/>
        <v>#DIV/0!</v>
      </c>
      <c r="H3389" s="1030"/>
      <c r="I3389" s="1030"/>
      <c r="J3389" s="1182" t="e">
        <f t="shared" si="654"/>
        <v>#DIV/0!</v>
      </c>
      <c r="K3389" s="1027">
        <f t="shared" si="662"/>
        <v>0</v>
      </c>
      <c r="L3389" s="1027">
        <f t="shared" si="663"/>
        <v>0</v>
      </c>
      <c r="M3389" s="1187" t="e">
        <f t="shared" si="655"/>
        <v>#DIV/0!</v>
      </c>
    </row>
    <row r="3390" spans="1:13" ht="15">
      <c r="A3390" s="1341"/>
      <c r="C3390" s="1015" t="s">
        <v>2620</v>
      </c>
      <c r="D3390" s="88" t="s">
        <v>4602</v>
      </c>
      <c r="E3390" s="1089">
        <v>50</v>
      </c>
      <c r="F3390" s="1089">
        <v>37</v>
      </c>
      <c r="G3390" s="1182">
        <f t="shared" si="653"/>
        <v>74</v>
      </c>
      <c r="H3390" s="1030"/>
      <c r="I3390" s="1030"/>
      <c r="J3390" s="1182" t="e">
        <f t="shared" si="654"/>
        <v>#DIV/0!</v>
      </c>
      <c r="K3390" s="1027">
        <f t="shared" si="662"/>
        <v>50</v>
      </c>
      <c r="L3390" s="1027">
        <f t="shared" si="663"/>
        <v>37</v>
      </c>
      <c r="M3390" s="1187">
        <f t="shared" si="655"/>
        <v>74</v>
      </c>
    </row>
    <row r="3391" spans="1:13" ht="15">
      <c r="A3391" s="1341"/>
      <c r="C3391" s="1015" t="s">
        <v>2612</v>
      </c>
      <c r="D3391" s="88" t="s">
        <v>4594</v>
      </c>
      <c r="E3391" s="1089">
        <v>250</v>
      </c>
      <c r="F3391" s="1089">
        <v>154</v>
      </c>
      <c r="G3391" s="1182">
        <f t="shared" si="653"/>
        <v>61.6</v>
      </c>
      <c r="H3391" s="1030">
        <v>3</v>
      </c>
      <c r="I3391" s="1030">
        <v>2</v>
      </c>
      <c r="J3391" s="1182">
        <f t="shared" si="654"/>
        <v>66.666666666666657</v>
      </c>
      <c r="K3391" s="1027">
        <f t="shared" si="662"/>
        <v>253</v>
      </c>
      <c r="L3391" s="1027">
        <f t="shared" si="663"/>
        <v>156</v>
      </c>
      <c r="M3391" s="1187">
        <f t="shared" si="655"/>
        <v>61.660079051383399</v>
      </c>
    </row>
    <row r="3392" spans="1:13" ht="15">
      <c r="A3392" s="1341"/>
      <c r="C3392" s="1015" t="s">
        <v>2121</v>
      </c>
      <c r="D3392" s="943" t="s">
        <v>4124</v>
      </c>
      <c r="E3392" s="1089">
        <v>8</v>
      </c>
      <c r="F3392" s="1089">
        <v>2</v>
      </c>
      <c r="G3392" s="1182">
        <f t="shared" si="653"/>
        <v>25</v>
      </c>
      <c r="H3392" s="1030">
        <v>296</v>
      </c>
      <c r="I3392" s="1030"/>
      <c r="J3392" s="1182">
        <f t="shared" si="654"/>
        <v>0</v>
      </c>
      <c r="K3392" s="1027">
        <f t="shared" si="662"/>
        <v>304</v>
      </c>
      <c r="L3392" s="1027">
        <f t="shared" si="663"/>
        <v>2</v>
      </c>
      <c r="M3392" s="1187">
        <f t="shared" si="655"/>
        <v>0.6578947368421052</v>
      </c>
    </row>
    <row r="3393" spans="1:13" ht="15">
      <c r="A3393" s="1341"/>
      <c r="C3393" s="1015" t="s">
        <v>2613</v>
      </c>
      <c r="D3393" s="88" t="s">
        <v>4595</v>
      </c>
      <c r="E3393" s="1089">
        <v>83</v>
      </c>
      <c r="F3393" s="1089">
        <v>49</v>
      </c>
      <c r="G3393" s="1182">
        <f t="shared" si="653"/>
        <v>59.036144578313255</v>
      </c>
      <c r="H3393" s="1030"/>
      <c r="I3393" s="1030">
        <v>1</v>
      </c>
      <c r="J3393" s="1182" t="e">
        <f t="shared" si="654"/>
        <v>#DIV/0!</v>
      </c>
      <c r="K3393" s="1027">
        <f t="shared" si="662"/>
        <v>83</v>
      </c>
      <c r="L3393" s="1027">
        <f t="shared" si="663"/>
        <v>50</v>
      </c>
      <c r="M3393" s="1187">
        <f t="shared" si="655"/>
        <v>60.24096385542169</v>
      </c>
    </row>
    <row r="3394" spans="1:13" ht="15">
      <c r="A3394" s="1341"/>
      <c r="C3394" s="1015" t="s">
        <v>1881</v>
      </c>
      <c r="D3394" s="955" t="s">
        <v>3881</v>
      </c>
      <c r="E3394" s="1030"/>
      <c r="F3394" s="1030"/>
      <c r="G3394" s="1182" t="e">
        <f t="shared" si="653"/>
        <v>#DIV/0!</v>
      </c>
      <c r="H3394" s="1030">
        <v>20</v>
      </c>
      <c r="I3394" s="1030"/>
      <c r="J3394" s="1182">
        <f t="shared" si="654"/>
        <v>0</v>
      </c>
      <c r="K3394" s="1027">
        <f t="shared" si="662"/>
        <v>20</v>
      </c>
      <c r="L3394" s="1027">
        <f t="shared" si="663"/>
        <v>0</v>
      </c>
      <c r="M3394" s="1187">
        <f t="shared" si="655"/>
        <v>0</v>
      </c>
    </row>
    <row r="3395" spans="1:13" ht="26.25">
      <c r="A3395" s="1341"/>
      <c r="C3395" s="1015" t="s">
        <v>1882</v>
      </c>
      <c r="D3395" s="88" t="s">
        <v>3882</v>
      </c>
      <c r="E3395" s="1030">
        <v>3345</v>
      </c>
      <c r="F3395" s="1030"/>
      <c r="G3395" s="1182">
        <f t="shared" si="653"/>
        <v>0</v>
      </c>
      <c r="H3395" s="1030">
        <v>405</v>
      </c>
      <c r="I3395" s="1030"/>
      <c r="J3395" s="1182">
        <f t="shared" si="654"/>
        <v>0</v>
      </c>
      <c r="K3395" s="1027">
        <f t="shared" si="662"/>
        <v>3750</v>
      </c>
      <c r="L3395" s="1027">
        <f t="shared" si="663"/>
        <v>0</v>
      </c>
      <c r="M3395" s="1187">
        <f t="shared" si="655"/>
        <v>0</v>
      </c>
    </row>
    <row r="3396" spans="1:13" ht="15">
      <c r="A3396" s="1341"/>
      <c r="C3396" s="1015" t="s">
        <v>2612</v>
      </c>
      <c r="D3396" s="88" t="s">
        <v>4594</v>
      </c>
      <c r="E3396" s="1089"/>
      <c r="F3396" s="1089"/>
      <c r="G3396" s="1182" t="e">
        <f t="shared" si="653"/>
        <v>#DIV/0!</v>
      </c>
      <c r="H3396" s="1030"/>
      <c r="I3396" s="1030"/>
      <c r="J3396" s="1182" t="e">
        <f t="shared" si="654"/>
        <v>#DIV/0!</v>
      </c>
      <c r="K3396" s="1027">
        <f t="shared" si="662"/>
        <v>0</v>
      </c>
      <c r="L3396" s="1027">
        <f t="shared" si="663"/>
        <v>0</v>
      </c>
      <c r="M3396" s="1187" t="e">
        <f t="shared" si="655"/>
        <v>#DIV/0!</v>
      </c>
    </row>
    <row r="3397" spans="1:13" ht="15">
      <c r="A3397" s="1341"/>
      <c r="C3397" s="1015" t="s">
        <v>3117</v>
      </c>
      <c r="D3397" s="955" t="s">
        <v>5123</v>
      </c>
      <c r="E3397" s="1089">
        <v>2</v>
      </c>
      <c r="F3397" s="1089">
        <v>2</v>
      </c>
      <c r="G3397" s="1182">
        <f t="shared" si="653"/>
        <v>100</v>
      </c>
      <c r="H3397" s="1030"/>
      <c r="I3397" s="1030"/>
      <c r="J3397" s="1182" t="e">
        <f t="shared" si="654"/>
        <v>#DIV/0!</v>
      </c>
      <c r="K3397" s="1027">
        <f t="shared" si="662"/>
        <v>2</v>
      </c>
      <c r="L3397" s="1027">
        <f t="shared" si="663"/>
        <v>2</v>
      </c>
      <c r="M3397" s="1187">
        <f t="shared" si="655"/>
        <v>100</v>
      </c>
    </row>
    <row r="3398" spans="1:13" ht="15">
      <c r="A3398" s="1341"/>
      <c r="C3398" s="1015" t="s">
        <v>3118</v>
      </c>
      <c r="D3398" s="955" t="s">
        <v>5124</v>
      </c>
      <c r="E3398" s="1089"/>
      <c r="F3398" s="1089"/>
      <c r="G3398" s="1182" t="e">
        <f t="shared" si="653"/>
        <v>#DIV/0!</v>
      </c>
      <c r="H3398" s="1089"/>
      <c r="I3398" s="1089"/>
      <c r="J3398" s="1182" t="e">
        <f t="shared" si="654"/>
        <v>#DIV/0!</v>
      </c>
      <c r="K3398" s="1027">
        <f t="shared" si="662"/>
        <v>0</v>
      </c>
      <c r="L3398" s="1027">
        <f t="shared" si="663"/>
        <v>0</v>
      </c>
      <c r="M3398" s="1187" t="e">
        <f t="shared" si="655"/>
        <v>#DIV/0!</v>
      </c>
    </row>
    <row r="3399" spans="1:13" ht="15">
      <c r="A3399" s="1341"/>
      <c r="C3399" s="1015" t="s">
        <v>3119</v>
      </c>
      <c r="D3399" s="955" t="s">
        <v>5125</v>
      </c>
      <c r="E3399" s="1089"/>
      <c r="F3399" s="1089"/>
      <c r="G3399" s="1182" t="e">
        <f t="shared" si="653"/>
        <v>#DIV/0!</v>
      </c>
      <c r="H3399" s="1089"/>
      <c r="I3399" s="1089"/>
      <c r="J3399" s="1182" t="e">
        <f t="shared" si="654"/>
        <v>#DIV/0!</v>
      </c>
      <c r="K3399" s="1027">
        <f t="shared" si="662"/>
        <v>0</v>
      </c>
      <c r="L3399" s="1027">
        <f t="shared" si="663"/>
        <v>0</v>
      </c>
      <c r="M3399" s="1187" t="e">
        <f t="shared" si="655"/>
        <v>#DIV/0!</v>
      </c>
    </row>
    <row r="3400" spans="1:13" ht="15">
      <c r="A3400" s="1341"/>
      <c r="C3400" s="925" t="s">
        <v>3120</v>
      </c>
      <c r="D3400" s="943" t="s">
        <v>5126</v>
      </c>
      <c r="E3400" s="1089">
        <v>1</v>
      </c>
      <c r="F3400" s="1089"/>
      <c r="G3400" s="1182">
        <f t="shared" si="653"/>
        <v>0</v>
      </c>
      <c r="H3400" s="1089"/>
      <c r="I3400" s="1089"/>
      <c r="J3400" s="1182" t="e">
        <f t="shared" si="654"/>
        <v>#DIV/0!</v>
      </c>
      <c r="K3400" s="1027">
        <f t="shared" si="662"/>
        <v>1</v>
      </c>
      <c r="L3400" s="1027">
        <f t="shared" si="663"/>
        <v>0</v>
      </c>
      <c r="M3400" s="1187">
        <f t="shared" si="655"/>
        <v>0</v>
      </c>
    </row>
    <row r="3401" spans="1:13" ht="15">
      <c r="A3401" s="1341"/>
      <c r="C3401" s="925" t="s">
        <v>3121</v>
      </c>
      <c r="D3401" s="943" t="s">
        <v>5127</v>
      </c>
      <c r="E3401" s="1089"/>
      <c r="F3401" s="1089"/>
      <c r="G3401" s="1182" t="e">
        <f t="shared" si="653"/>
        <v>#DIV/0!</v>
      </c>
      <c r="H3401" s="1089">
        <v>1</v>
      </c>
      <c r="I3401" s="1089"/>
      <c r="J3401" s="1182">
        <f t="shared" si="654"/>
        <v>0</v>
      </c>
      <c r="K3401" s="1027">
        <f t="shared" si="662"/>
        <v>1</v>
      </c>
      <c r="L3401" s="1027">
        <f t="shared" si="663"/>
        <v>0</v>
      </c>
      <c r="M3401" s="1187">
        <f t="shared" si="655"/>
        <v>0</v>
      </c>
    </row>
    <row r="3402" spans="1:13" ht="15">
      <c r="A3402" s="1341"/>
      <c r="C3402" s="1015"/>
      <c r="D3402" s="955"/>
      <c r="E3402" s="1089"/>
      <c r="F3402" s="1089"/>
      <c r="G3402" s="1182" t="e">
        <f t="shared" si="653"/>
        <v>#DIV/0!</v>
      </c>
      <c r="H3402" s="1089"/>
      <c r="I3402" s="1089"/>
      <c r="J3402" s="1182" t="e">
        <f t="shared" si="654"/>
        <v>#DIV/0!</v>
      </c>
      <c r="K3402" s="1027">
        <f t="shared" si="662"/>
        <v>0</v>
      </c>
      <c r="L3402" s="1027">
        <f t="shared" si="663"/>
        <v>0</v>
      </c>
      <c r="M3402" s="1187" t="e">
        <f t="shared" si="655"/>
        <v>#DIV/0!</v>
      </c>
    </row>
    <row r="3403" spans="1:13" ht="15">
      <c r="A3403" s="1341"/>
      <c r="C3403" s="84"/>
      <c r="D3403" s="82"/>
      <c r="E3403" s="1089"/>
      <c r="F3403" s="1089"/>
      <c r="G3403" s="1182" t="e">
        <f t="shared" si="653"/>
        <v>#DIV/0!</v>
      </c>
      <c r="H3403" s="1089"/>
      <c r="I3403" s="1089"/>
      <c r="J3403" s="1182" t="e">
        <f t="shared" si="654"/>
        <v>#DIV/0!</v>
      </c>
      <c r="K3403" s="1027">
        <f t="shared" si="662"/>
        <v>0</v>
      </c>
      <c r="L3403" s="1027">
        <f t="shared" si="663"/>
        <v>0</v>
      </c>
      <c r="M3403" s="1187" t="e">
        <f t="shared" si="655"/>
        <v>#DIV/0!</v>
      </c>
    </row>
    <row r="3404" spans="1:13" ht="15">
      <c r="A3404" s="1341"/>
      <c r="C3404" s="1242" t="s">
        <v>193</v>
      </c>
      <c r="D3404" s="1243"/>
      <c r="E3404" s="1089"/>
      <c r="F3404" s="1089"/>
      <c r="G3404" s="1182" t="e">
        <f t="shared" si="653"/>
        <v>#DIV/0!</v>
      </c>
      <c r="H3404" s="1089"/>
      <c r="I3404" s="1089"/>
      <c r="J3404" s="1182" t="e">
        <f t="shared" si="654"/>
        <v>#DIV/0!</v>
      </c>
      <c r="K3404" s="1027">
        <f t="shared" si="662"/>
        <v>0</v>
      </c>
      <c r="L3404" s="1027">
        <f t="shared" si="663"/>
        <v>0</v>
      </c>
      <c r="M3404" s="1187" t="e">
        <f t="shared" si="655"/>
        <v>#DIV/0!</v>
      </c>
    </row>
    <row r="3405" spans="1:13" ht="15">
      <c r="A3405" s="1341"/>
      <c r="C3405" s="1245" t="s">
        <v>130</v>
      </c>
      <c r="D3405" s="88" t="s">
        <v>5033</v>
      </c>
      <c r="E3405" s="1089"/>
      <c r="F3405" s="1089"/>
      <c r="G3405" s="1182"/>
      <c r="H3405" s="1089"/>
      <c r="I3405" s="1089"/>
      <c r="J3405" s="1182"/>
      <c r="K3405" s="1027"/>
      <c r="L3405" s="1027"/>
      <c r="M3405" s="1187"/>
    </row>
    <row r="3406" spans="1:13" ht="15">
      <c r="A3406" s="1341"/>
      <c r="C3406" s="1242"/>
      <c r="D3406" s="401" t="s">
        <v>5271</v>
      </c>
      <c r="E3406" s="173"/>
      <c r="F3406" s="1024"/>
      <c r="G3406" s="1182"/>
      <c r="H3406" s="1089"/>
      <c r="I3406" s="1089"/>
      <c r="J3406" s="1182"/>
      <c r="K3406" s="1027"/>
      <c r="L3406" s="1027"/>
      <c r="M3406" s="1187"/>
    </row>
    <row r="3407" spans="1:13" ht="15">
      <c r="A3407" s="1341"/>
      <c r="B3407" s="148" t="s">
        <v>5267</v>
      </c>
      <c r="C3407" s="1244"/>
      <c r="D3407" s="1047"/>
      <c r="E3407" s="1089"/>
      <c r="F3407" s="1089"/>
      <c r="G3407" s="1182" t="e">
        <f t="shared" si="653"/>
        <v>#DIV/0!</v>
      </c>
      <c r="H3407" s="1089"/>
      <c r="I3407" s="1089"/>
      <c r="J3407" s="1182" t="e">
        <f t="shared" si="654"/>
        <v>#DIV/0!</v>
      </c>
      <c r="K3407" s="1027">
        <f>E3407+H3407</f>
        <v>0</v>
      </c>
      <c r="L3407" s="1027">
        <f>F3407+I3407</f>
        <v>0</v>
      </c>
      <c r="M3407" s="1187" t="e">
        <f t="shared" si="655"/>
        <v>#DIV/0!</v>
      </c>
    </row>
    <row r="3408" spans="1:13" ht="15">
      <c r="A3408" s="1341"/>
      <c r="B3408" s="1306" t="s">
        <v>5128</v>
      </c>
      <c r="C3408" s="173"/>
      <c r="D3408" s="1024"/>
      <c r="E3408" s="1165"/>
      <c r="F3408" s="1165"/>
      <c r="G3408" s="1182"/>
      <c r="H3408" s="1165"/>
      <c r="I3408" s="1165"/>
      <c r="J3408" s="1182"/>
      <c r="K3408" s="1165"/>
      <c r="L3408" s="1153"/>
      <c r="M3408" s="1187"/>
    </row>
    <row r="3409" spans="1:13" ht="14.25">
      <c r="A3409" s="1341"/>
      <c r="B3409" s="1306" t="s">
        <v>191</v>
      </c>
      <c r="C3409" s="173"/>
      <c r="D3409" s="1024"/>
      <c r="E3409" s="1157"/>
      <c r="F3409" s="1069"/>
      <c r="G3409" s="1188" t="e">
        <f t="shared" si="653"/>
        <v>#DIV/0!</v>
      </c>
      <c r="H3409" s="1069"/>
      <c r="I3409" s="1069"/>
      <c r="J3409" s="1188" t="e">
        <f t="shared" si="654"/>
        <v>#DIV/0!</v>
      </c>
      <c r="K3409" s="1158">
        <f t="shared" ref="K3409:K3423" si="664">E3409+H3409</f>
        <v>0</v>
      </c>
      <c r="L3409" s="1158">
        <f t="shared" ref="L3409:L3423" si="665">F3409+I3409</f>
        <v>0</v>
      </c>
      <c r="M3409" s="1188" t="e">
        <f t="shared" si="655"/>
        <v>#DIV/0!</v>
      </c>
    </row>
    <row r="3410" spans="1:13" ht="14.25">
      <c r="A3410" s="1341"/>
      <c r="B3410" s="1307" t="s">
        <v>192</v>
      </c>
      <c r="C3410" s="173"/>
      <c r="D3410" s="1046"/>
      <c r="E3410" s="1159">
        <f>SUM(E3411:E3423)</f>
        <v>0</v>
      </c>
      <c r="F3410" s="1160">
        <f>SUM(F3411:F3423)</f>
        <v>0</v>
      </c>
      <c r="G3410" s="1188" t="e">
        <f t="shared" si="653"/>
        <v>#DIV/0!</v>
      </c>
      <c r="H3410" s="1160">
        <f>SUM(H3411:H3423)</f>
        <v>0</v>
      </c>
      <c r="I3410" s="1160">
        <f>SUM(I3411:I3423)</f>
        <v>0</v>
      </c>
      <c r="J3410" s="1188" t="e">
        <f t="shared" si="654"/>
        <v>#DIV/0!</v>
      </c>
      <c r="K3410" s="1158">
        <f t="shared" si="664"/>
        <v>0</v>
      </c>
      <c r="L3410" s="1158">
        <f t="shared" si="665"/>
        <v>0</v>
      </c>
      <c r="M3410" s="1188" t="e">
        <f t="shared" si="655"/>
        <v>#DIV/0!</v>
      </c>
    </row>
    <row r="3411" spans="1:13" ht="26.25">
      <c r="A3411" s="1341"/>
      <c r="C3411" s="939" t="s">
        <v>2039</v>
      </c>
      <c r="D3411" s="933" t="s">
        <v>4043</v>
      </c>
      <c r="E3411" s="1030"/>
      <c r="F3411" s="1030"/>
      <c r="G3411" s="1182" t="e">
        <f t="shared" si="653"/>
        <v>#DIV/0!</v>
      </c>
      <c r="H3411" s="1030"/>
      <c r="I3411" s="1030"/>
      <c r="J3411" s="1182" t="e">
        <f t="shared" si="654"/>
        <v>#DIV/0!</v>
      </c>
      <c r="K3411" s="1027">
        <f t="shared" si="664"/>
        <v>0</v>
      </c>
      <c r="L3411" s="1027">
        <f t="shared" si="665"/>
        <v>0</v>
      </c>
      <c r="M3411" s="1187" t="e">
        <f t="shared" si="655"/>
        <v>#DIV/0!</v>
      </c>
    </row>
    <row r="3412" spans="1:13" ht="26.25">
      <c r="A3412" s="1341"/>
      <c r="C3412" s="939" t="s">
        <v>2359</v>
      </c>
      <c r="D3412" s="88" t="s">
        <v>4360</v>
      </c>
      <c r="E3412" s="1060"/>
      <c r="F3412" s="1060"/>
      <c r="G3412" s="1182" t="e">
        <f t="shared" si="653"/>
        <v>#DIV/0!</v>
      </c>
      <c r="H3412" s="1030"/>
      <c r="I3412" s="1030"/>
      <c r="J3412" s="1182" t="e">
        <f t="shared" si="654"/>
        <v>#DIV/0!</v>
      </c>
      <c r="K3412" s="1027">
        <f t="shared" si="664"/>
        <v>0</v>
      </c>
      <c r="L3412" s="1027">
        <f t="shared" si="665"/>
        <v>0</v>
      </c>
      <c r="M3412" s="1187" t="e">
        <f t="shared" si="655"/>
        <v>#DIV/0!</v>
      </c>
    </row>
    <row r="3413" spans="1:13" ht="15">
      <c r="A3413" s="1341"/>
      <c r="C3413" s="939" t="s">
        <v>2360</v>
      </c>
      <c r="D3413" s="88" t="s">
        <v>4361</v>
      </c>
      <c r="E3413" s="1060"/>
      <c r="F3413" s="1060"/>
      <c r="G3413" s="1182" t="e">
        <f t="shared" si="653"/>
        <v>#DIV/0!</v>
      </c>
      <c r="H3413" s="1030"/>
      <c r="I3413" s="1030"/>
      <c r="J3413" s="1182" t="e">
        <f t="shared" si="654"/>
        <v>#DIV/0!</v>
      </c>
      <c r="K3413" s="1027">
        <f t="shared" si="664"/>
        <v>0</v>
      </c>
      <c r="L3413" s="1027">
        <f t="shared" si="665"/>
        <v>0</v>
      </c>
      <c r="M3413" s="1187" t="e">
        <f t="shared" si="655"/>
        <v>#DIV/0!</v>
      </c>
    </row>
    <row r="3414" spans="1:13" ht="15">
      <c r="A3414" s="1341"/>
      <c r="C3414" s="939" t="s">
        <v>2361</v>
      </c>
      <c r="D3414" s="88" t="s">
        <v>4362</v>
      </c>
      <c r="E3414" s="1060"/>
      <c r="F3414" s="1060"/>
      <c r="G3414" s="1182" t="e">
        <f t="shared" si="653"/>
        <v>#DIV/0!</v>
      </c>
      <c r="H3414" s="1030"/>
      <c r="I3414" s="1030"/>
      <c r="J3414" s="1182" t="e">
        <f t="shared" si="654"/>
        <v>#DIV/0!</v>
      </c>
      <c r="K3414" s="1027">
        <f t="shared" si="664"/>
        <v>0</v>
      </c>
      <c r="L3414" s="1027">
        <f t="shared" si="665"/>
        <v>0</v>
      </c>
      <c r="M3414" s="1187" t="e">
        <f t="shared" si="655"/>
        <v>#DIV/0!</v>
      </c>
    </row>
    <row r="3415" spans="1:13" ht="26.25">
      <c r="A3415" s="1341"/>
      <c r="C3415" s="939" t="s">
        <v>2362</v>
      </c>
      <c r="D3415" s="88" t="s">
        <v>4363</v>
      </c>
      <c r="E3415" s="1060"/>
      <c r="F3415" s="1060"/>
      <c r="G3415" s="1182" t="e">
        <f t="shared" si="653"/>
        <v>#DIV/0!</v>
      </c>
      <c r="H3415" s="1030"/>
      <c r="I3415" s="1030"/>
      <c r="J3415" s="1182" t="e">
        <f t="shared" si="654"/>
        <v>#DIV/0!</v>
      </c>
      <c r="K3415" s="1027">
        <f t="shared" si="664"/>
        <v>0</v>
      </c>
      <c r="L3415" s="1027">
        <f t="shared" si="665"/>
        <v>0</v>
      </c>
      <c r="M3415" s="1187" t="e">
        <f t="shared" si="655"/>
        <v>#DIV/0!</v>
      </c>
    </row>
    <row r="3416" spans="1:13" ht="26.25">
      <c r="A3416" s="1341"/>
      <c r="C3416" s="939" t="s">
        <v>2363</v>
      </c>
      <c r="D3416" s="88" t="s">
        <v>4364</v>
      </c>
      <c r="E3416" s="1060"/>
      <c r="F3416" s="1060"/>
      <c r="G3416" s="1182" t="e">
        <f t="shared" si="653"/>
        <v>#DIV/0!</v>
      </c>
      <c r="H3416" s="1030"/>
      <c r="I3416" s="1030"/>
      <c r="J3416" s="1182" t="e">
        <f t="shared" si="654"/>
        <v>#DIV/0!</v>
      </c>
      <c r="K3416" s="1027">
        <f t="shared" si="664"/>
        <v>0</v>
      </c>
      <c r="L3416" s="1027">
        <f t="shared" si="665"/>
        <v>0</v>
      </c>
      <c r="M3416" s="1187" t="e">
        <f t="shared" si="655"/>
        <v>#DIV/0!</v>
      </c>
    </row>
    <row r="3417" spans="1:13" ht="43.5">
      <c r="A3417" s="1341"/>
      <c r="C3417" s="932" t="s">
        <v>2352</v>
      </c>
      <c r="D3417" s="971" t="s">
        <v>4354</v>
      </c>
      <c r="E3417" s="1060"/>
      <c r="F3417" s="1060"/>
      <c r="G3417" s="1182" t="e">
        <f t="shared" si="653"/>
        <v>#DIV/0!</v>
      </c>
      <c r="H3417" s="1030"/>
      <c r="I3417" s="1030"/>
      <c r="J3417" s="1182" t="e">
        <f t="shared" si="654"/>
        <v>#DIV/0!</v>
      </c>
      <c r="K3417" s="1027">
        <f t="shared" si="664"/>
        <v>0</v>
      </c>
      <c r="L3417" s="1027">
        <f t="shared" si="665"/>
        <v>0</v>
      </c>
      <c r="M3417" s="1187" t="e">
        <f t="shared" si="655"/>
        <v>#DIV/0!</v>
      </c>
    </row>
    <row r="3418" spans="1:13" ht="26.25">
      <c r="A3418" s="1341"/>
      <c r="C3418" s="932" t="s">
        <v>2368</v>
      </c>
      <c r="D3418" s="88" t="s">
        <v>4369</v>
      </c>
      <c r="E3418" s="1060"/>
      <c r="F3418" s="1060"/>
      <c r="G3418" s="1182" t="e">
        <f t="shared" si="653"/>
        <v>#DIV/0!</v>
      </c>
      <c r="H3418" s="1030"/>
      <c r="I3418" s="1030"/>
      <c r="J3418" s="1182" t="e">
        <f t="shared" si="654"/>
        <v>#DIV/0!</v>
      </c>
      <c r="K3418" s="1027">
        <f t="shared" si="664"/>
        <v>0</v>
      </c>
      <c r="L3418" s="1027">
        <f t="shared" si="665"/>
        <v>0</v>
      </c>
      <c r="M3418" s="1187" t="e">
        <f t="shared" si="655"/>
        <v>#DIV/0!</v>
      </c>
    </row>
    <row r="3419" spans="1:13" ht="15">
      <c r="A3419" s="1341"/>
      <c r="C3419" s="932" t="s">
        <v>2369</v>
      </c>
      <c r="D3419" s="88" t="s">
        <v>4370</v>
      </c>
      <c r="E3419" s="1060"/>
      <c r="F3419" s="1060"/>
      <c r="G3419" s="1182" t="e">
        <f t="shared" si="653"/>
        <v>#DIV/0!</v>
      </c>
      <c r="H3419" s="1030"/>
      <c r="I3419" s="1030"/>
      <c r="J3419" s="1182" t="e">
        <f t="shared" si="654"/>
        <v>#DIV/0!</v>
      </c>
      <c r="K3419" s="1027">
        <f t="shared" si="664"/>
        <v>0</v>
      </c>
      <c r="L3419" s="1027">
        <f t="shared" si="665"/>
        <v>0</v>
      </c>
      <c r="M3419" s="1187" t="e">
        <f t="shared" si="655"/>
        <v>#DIV/0!</v>
      </c>
    </row>
    <row r="3420" spans="1:13" ht="26.25">
      <c r="A3420" s="1341"/>
      <c r="C3420" s="932" t="s">
        <v>2394</v>
      </c>
      <c r="D3420" s="88" t="s">
        <v>4393</v>
      </c>
      <c r="E3420" s="1060"/>
      <c r="F3420" s="1060"/>
      <c r="G3420" s="1182" t="e">
        <f t="shared" si="653"/>
        <v>#DIV/0!</v>
      </c>
      <c r="H3420" s="1030"/>
      <c r="I3420" s="1030"/>
      <c r="J3420" s="1182" t="e">
        <f t="shared" si="654"/>
        <v>#DIV/0!</v>
      </c>
      <c r="K3420" s="1027">
        <f t="shared" si="664"/>
        <v>0</v>
      </c>
      <c r="L3420" s="1027">
        <f t="shared" si="665"/>
        <v>0</v>
      </c>
      <c r="M3420" s="1187" t="e">
        <f t="shared" si="655"/>
        <v>#DIV/0!</v>
      </c>
    </row>
    <row r="3421" spans="1:13" ht="15">
      <c r="A3421" s="1341"/>
      <c r="C3421" s="932" t="s">
        <v>3122</v>
      </c>
      <c r="D3421" s="971" t="s">
        <v>5129</v>
      </c>
      <c r="E3421" s="1060"/>
      <c r="F3421" s="1060"/>
      <c r="G3421" s="1182" t="e">
        <f t="shared" si="653"/>
        <v>#DIV/0!</v>
      </c>
      <c r="H3421" s="1030"/>
      <c r="I3421" s="1030"/>
      <c r="J3421" s="1182" t="e">
        <f t="shared" si="654"/>
        <v>#DIV/0!</v>
      </c>
      <c r="K3421" s="1027">
        <f t="shared" si="664"/>
        <v>0</v>
      </c>
      <c r="L3421" s="1027">
        <f t="shared" si="665"/>
        <v>0</v>
      </c>
      <c r="M3421" s="1187" t="e">
        <f t="shared" si="655"/>
        <v>#DIV/0!</v>
      </c>
    </row>
    <row r="3422" spans="1:13" ht="26.25">
      <c r="A3422" s="1341"/>
      <c r="C3422" s="1015" t="s">
        <v>2380</v>
      </c>
      <c r="D3422" s="88" t="s">
        <v>4380</v>
      </c>
      <c r="E3422" s="1089"/>
      <c r="F3422" s="1089"/>
      <c r="G3422" s="1182" t="e">
        <f t="shared" si="653"/>
        <v>#DIV/0!</v>
      </c>
      <c r="H3422" s="1030"/>
      <c r="I3422" s="1030"/>
      <c r="J3422" s="1182" t="e">
        <f t="shared" si="654"/>
        <v>#DIV/0!</v>
      </c>
      <c r="K3422" s="1027">
        <f t="shared" si="664"/>
        <v>0</v>
      </c>
      <c r="L3422" s="1027">
        <f t="shared" si="665"/>
        <v>0</v>
      </c>
      <c r="M3422" s="1187" t="e">
        <f t="shared" si="655"/>
        <v>#DIV/0!</v>
      </c>
    </row>
    <row r="3423" spans="1:13" ht="25.5">
      <c r="A3423" s="1341"/>
      <c r="C3423" s="932" t="s">
        <v>3123</v>
      </c>
      <c r="D3423" s="1020" t="s">
        <v>5130</v>
      </c>
      <c r="E3423" s="1060"/>
      <c r="F3423" s="1060"/>
      <c r="G3423" s="1182" t="e">
        <f t="shared" si="653"/>
        <v>#DIV/0!</v>
      </c>
      <c r="H3423" s="1030"/>
      <c r="I3423" s="1030"/>
      <c r="J3423" s="1182" t="e">
        <f t="shared" si="654"/>
        <v>#DIV/0!</v>
      </c>
      <c r="K3423" s="1027">
        <f t="shared" si="664"/>
        <v>0</v>
      </c>
      <c r="L3423" s="1027">
        <f t="shared" si="665"/>
        <v>0</v>
      </c>
      <c r="M3423" s="1187" t="e">
        <f t="shared" si="655"/>
        <v>#DIV/0!</v>
      </c>
    </row>
    <row r="3424" spans="1:13" ht="15">
      <c r="A3424" s="1341"/>
      <c r="B3424" s="1306" t="s">
        <v>5131</v>
      </c>
      <c r="C3424" s="173"/>
      <c r="D3424" s="1024"/>
      <c r="E3424" s="1165"/>
      <c r="F3424" s="1165"/>
      <c r="G3424" s="1182"/>
      <c r="H3424" s="1165"/>
      <c r="I3424" s="1165"/>
      <c r="J3424" s="1182"/>
      <c r="K3424" s="1165"/>
      <c r="L3424" s="1153"/>
      <c r="M3424" s="1187"/>
    </row>
    <row r="3425" spans="1:13" ht="14.25">
      <c r="A3425" s="1341"/>
      <c r="B3425" s="1306" t="s">
        <v>191</v>
      </c>
      <c r="C3425" s="173"/>
      <c r="D3425" s="1024"/>
      <c r="E3425" s="1157">
        <v>6727</v>
      </c>
      <c r="F3425" s="1069">
        <v>6105</v>
      </c>
      <c r="G3425" s="1188">
        <f t="shared" si="653"/>
        <v>90.75367920321095</v>
      </c>
      <c r="H3425" s="1069">
        <v>1836</v>
      </c>
      <c r="I3425" s="1069">
        <v>1517</v>
      </c>
      <c r="J3425" s="1188">
        <f t="shared" si="654"/>
        <v>82.62527233115469</v>
      </c>
      <c r="K3425" s="1158">
        <f t="shared" ref="K3425:K3456" si="666">E3425+H3425</f>
        <v>8563</v>
      </c>
      <c r="L3425" s="1158">
        <f t="shared" ref="L3425:L3456" si="667">F3425+I3425</f>
        <v>7622</v>
      </c>
      <c r="M3425" s="1188">
        <f t="shared" si="655"/>
        <v>89.01086067966834</v>
      </c>
    </row>
    <row r="3426" spans="1:13" ht="14.25">
      <c r="A3426" s="1341"/>
      <c r="B3426" s="1307" t="s">
        <v>192</v>
      </c>
      <c r="C3426" s="173"/>
      <c r="D3426" s="1046"/>
      <c r="E3426" s="1159">
        <f>SUM(E3427:E3489)</f>
        <v>7765</v>
      </c>
      <c r="F3426" s="1160">
        <f>SUM(F3427:F3489)</f>
        <v>6932</v>
      </c>
      <c r="G3426" s="1188">
        <f t="shared" ref="G3426:G3497" si="668">SUM(F3426/E3426*100)</f>
        <v>89.272376046361885</v>
      </c>
      <c r="H3426" s="1160">
        <f>SUM(H3427:H3489)</f>
        <v>2056</v>
      </c>
      <c r="I3426" s="1160">
        <f>SUM(I3427:I3489)</f>
        <v>1683</v>
      </c>
      <c r="J3426" s="1188">
        <f t="shared" ref="J3426:J3497" si="669">SUM(I3426/H3426*100)</f>
        <v>81.857976653696497</v>
      </c>
      <c r="K3426" s="1158">
        <f t="shared" si="666"/>
        <v>9821</v>
      </c>
      <c r="L3426" s="1158">
        <f t="shared" si="667"/>
        <v>8615</v>
      </c>
      <c r="M3426" s="1188">
        <f t="shared" ref="M3426:M3497" si="670">SUM(L3426/K3426*100)</f>
        <v>87.720191426534981</v>
      </c>
    </row>
    <row r="3427" spans="1:13" ht="15">
      <c r="A3427" s="1341"/>
      <c r="C3427" s="925" t="s">
        <v>3124</v>
      </c>
      <c r="D3427" s="88" t="s">
        <v>5132</v>
      </c>
      <c r="E3427" s="1166">
        <v>1679</v>
      </c>
      <c r="F3427" s="1166">
        <v>1407</v>
      </c>
      <c r="G3427" s="1182">
        <f t="shared" si="668"/>
        <v>83.79988088147708</v>
      </c>
      <c r="H3427" s="1166">
        <v>558</v>
      </c>
      <c r="I3427" s="1166">
        <v>385</v>
      </c>
      <c r="J3427" s="1182">
        <f t="shared" si="669"/>
        <v>68.996415770609318</v>
      </c>
      <c r="K3427" s="1027">
        <f t="shared" si="666"/>
        <v>2237</v>
      </c>
      <c r="L3427" s="1027">
        <f t="shared" si="667"/>
        <v>1792</v>
      </c>
      <c r="M3427" s="1187">
        <f t="shared" si="670"/>
        <v>80.107286544479223</v>
      </c>
    </row>
    <row r="3428" spans="1:13" ht="26.25">
      <c r="A3428" s="1341"/>
      <c r="C3428" s="925" t="s">
        <v>3125</v>
      </c>
      <c r="D3428" s="88" t="s">
        <v>5133</v>
      </c>
      <c r="E3428" s="1060">
        <v>88</v>
      </c>
      <c r="F3428" s="1060">
        <v>116</v>
      </c>
      <c r="G3428" s="1182">
        <f t="shared" si="668"/>
        <v>131.81818181818181</v>
      </c>
      <c r="H3428" s="1030">
        <v>18</v>
      </c>
      <c r="I3428" s="1030">
        <v>30</v>
      </c>
      <c r="J3428" s="1182">
        <f t="shared" si="669"/>
        <v>166.66666666666669</v>
      </c>
      <c r="K3428" s="1027">
        <f t="shared" si="666"/>
        <v>106</v>
      </c>
      <c r="L3428" s="1027">
        <f t="shared" si="667"/>
        <v>146</v>
      </c>
      <c r="M3428" s="1187">
        <f t="shared" si="670"/>
        <v>137.73584905660377</v>
      </c>
    </row>
    <row r="3429" spans="1:13" ht="15">
      <c r="A3429" s="1341"/>
      <c r="C3429" s="925" t="s">
        <v>3126</v>
      </c>
      <c r="D3429" s="88" t="s">
        <v>5134</v>
      </c>
      <c r="E3429" s="1060"/>
      <c r="F3429" s="1060"/>
      <c r="G3429" s="1182" t="e">
        <f t="shared" si="668"/>
        <v>#DIV/0!</v>
      </c>
      <c r="H3429" s="1030">
        <v>1</v>
      </c>
      <c r="I3429" s="1030"/>
      <c r="J3429" s="1182">
        <f t="shared" si="669"/>
        <v>0</v>
      </c>
      <c r="K3429" s="1027">
        <f t="shared" si="666"/>
        <v>1</v>
      </c>
      <c r="L3429" s="1027">
        <f t="shared" si="667"/>
        <v>0</v>
      </c>
      <c r="M3429" s="1187">
        <f t="shared" si="670"/>
        <v>0</v>
      </c>
    </row>
    <row r="3430" spans="1:13" ht="15">
      <c r="A3430" s="1341"/>
      <c r="C3430" s="82" t="s">
        <v>3127</v>
      </c>
      <c r="D3430" s="948" t="s">
        <v>5135</v>
      </c>
      <c r="E3430" s="1060">
        <v>2</v>
      </c>
      <c r="F3430" s="1060">
        <v>3</v>
      </c>
      <c r="G3430" s="1182">
        <f t="shared" si="668"/>
        <v>150</v>
      </c>
      <c r="H3430" s="1030"/>
      <c r="I3430" s="1030"/>
      <c r="J3430" s="1182" t="e">
        <f t="shared" si="669"/>
        <v>#DIV/0!</v>
      </c>
      <c r="K3430" s="1027">
        <f t="shared" si="666"/>
        <v>2</v>
      </c>
      <c r="L3430" s="1027">
        <f t="shared" si="667"/>
        <v>3</v>
      </c>
      <c r="M3430" s="1187">
        <f t="shared" si="670"/>
        <v>150</v>
      </c>
    </row>
    <row r="3431" spans="1:13" ht="15">
      <c r="A3431" s="1341"/>
      <c r="C3431" s="925" t="s">
        <v>3128</v>
      </c>
      <c r="D3431" s="88" t="s">
        <v>5136</v>
      </c>
      <c r="E3431" s="1060">
        <v>2</v>
      </c>
      <c r="F3431" s="1060"/>
      <c r="G3431" s="1182">
        <f t="shared" si="668"/>
        <v>0</v>
      </c>
      <c r="H3431" s="1030"/>
      <c r="I3431" s="1030"/>
      <c r="J3431" s="1182" t="e">
        <f t="shared" si="669"/>
        <v>#DIV/0!</v>
      </c>
      <c r="K3431" s="1027">
        <f t="shared" si="666"/>
        <v>2</v>
      </c>
      <c r="L3431" s="1027">
        <f t="shared" si="667"/>
        <v>0</v>
      </c>
      <c r="M3431" s="1187">
        <f t="shared" si="670"/>
        <v>0</v>
      </c>
    </row>
    <row r="3432" spans="1:13" ht="26.25">
      <c r="A3432" s="1341"/>
      <c r="C3432" s="925" t="s">
        <v>3129</v>
      </c>
      <c r="D3432" s="88" t="s">
        <v>5137</v>
      </c>
      <c r="E3432" s="1060">
        <v>1</v>
      </c>
      <c r="F3432" s="1060"/>
      <c r="G3432" s="1182">
        <f t="shared" si="668"/>
        <v>0</v>
      </c>
      <c r="H3432" s="1030"/>
      <c r="I3432" s="1030"/>
      <c r="J3432" s="1182" t="e">
        <f t="shared" si="669"/>
        <v>#DIV/0!</v>
      </c>
      <c r="K3432" s="1027">
        <f t="shared" si="666"/>
        <v>1</v>
      </c>
      <c r="L3432" s="1027">
        <f t="shared" si="667"/>
        <v>0</v>
      </c>
      <c r="M3432" s="1187">
        <f t="shared" si="670"/>
        <v>0</v>
      </c>
    </row>
    <row r="3433" spans="1:13" ht="26.25">
      <c r="A3433" s="1341"/>
      <c r="C3433" s="82" t="s">
        <v>3130</v>
      </c>
      <c r="D3433" s="88" t="s">
        <v>5138</v>
      </c>
      <c r="E3433" s="1060">
        <v>1</v>
      </c>
      <c r="F3433" s="1060"/>
      <c r="G3433" s="1182">
        <f t="shared" si="668"/>
        <v>0</v>
      </c>
      <c r="H3433" s="1030"/>
      <c r="I3433" s="1030"/>
      <c r="J3433" s="1182" t="e">
        <f t="shared" si="669"/>
        <v>#DIV/0!</v>
      </c>
      <c r="K3433" s="1027">
        <f t="shared" si="666"/>
        <v>1</v>
      </c>
      <c r="L3433" s="1027">
        <f t="shared" si="667"/>
        <v>0</v>
      </c>
      <c r="M3433" s="1187">
        <f t="shared" si="670"/>
        <v>0</v>
      </c>
    </row>
    <row r="3434" spans="1:13" ht="26.25">
      <c r="A3434" s="1341"/>
      <c r="C3434" s="82" t="s">
        <v>3131</v>
      </c>
      <c r="D3434" s="88" t="s">
        <v>5139</v>
      </c>
      <c r="E3434" s="1060"/>
      <c r="F3434" s="1060"/>
      <c r="G3434" s="1182" t="e">
        <f t="shared" si="668"/>
        <v>#DIV/0!</v>
      </c>
      <c r="H3434" s="1030"/>
      <c r="I3434" s="1030"/>
      <c r="J3434" s="1182" t="e">
        <f t="shared" si="669"/>
        <v>#DIV/0!</v>
      </c>
      <c r="K3434" s="1027">
        <f t="shared" si="666"/>
        <v>0</v>
      </c>
      <c r="L3434" s="1027">
        <f t="shared" si="667"/>
        <v>0</v>
      </c>
      <c r="M3434" s="1187" t="e">
        <f t="shared" si="670"/>
        <v>#DIV/0!</v>
      </c>
    </row>
    <row r="3435" spans="1:13" ht="15">
      <c r="A3435" s="1341"/>
      <c r="C3435" s="925" t="s">
        <v>3132</v>
      </c>
      <c r="D3435" s="88" t="s">
        <v>5140</v>
      </c>
      <c r="E3435" s="1060">
        <v>38</v>
      </c>
      <c r="F3435" s="1060">
        <v>34</v>
      </c>
      <c r="G3435" s="1182">
        <f t="shared" si="668"/>
        <v>89.473684210526315</v>
      </c>
      <c r="H3435" s="1030">
        <v>7</v>
      </c>
      <c r="I3435" s="1030">
        <v>7</v>
      </c>
      <c r="J3435" s="1182">
        <f t="shared" si="669"/>
        <v>100</v>
      </c>
      <c r="K3435" s="1027">
        <f t="shared" si="666"/>
        <v>45</v>
      </c>
      <c r="L3435" s="1027">
        <f t="shared" si="667"/>
        <v>41</v>
      </c>
      <c r="M3435" s="1187">
        <f t="shared" si="670"/>
        <v>91.111111111111114</v>
      </c>
    </row>
    <row r="3436" spans="1:13" ht="26.25">
      <c r="A3436" s="1341"/>
      <c r="C3436" s="925" t="s">
        <v>3133</v>
      </c>
      <c r="D3436" s="88" t="s">
        <v>5141</v>
      </c>
      <c r="E3436" s="1060"/>
      <c r="F3436" s="1060"/>
      <c r="G3436" s="1182" t="e">
        <f t="shared" si="668"/>
        <v>#DIV/0!</v>
      </c>
      <c r="H3436" s="1030"/>
      <c r="I3436" s="1030"/>
      <c r="J3436" s="1182" t="e">
        <f t="shared" si="669"/>
        <v>#DIV/0!</v>
      </c>
      <c r="K3436" s="1027">
        <f t="shared" si="666"/>
        <v>0</v>
      </c>
      <c r="L3436" s="1027">
        <f t="shared" si="667"/>
        <v>0</v>
      </c>
      <c r="M3436" s="1187" t="e">
        <f t="shared" si="670"/>
        <v>#DIV/0!</v>
      </c>
    </row>
    <row r="3437" spans="1:13" ht="15">
      <c r="A3437" s="1341"/>
      <c r="C3437" s="925" t="s">
        <v>3134</v>
      </c>
      <c r="D3437" s="88" t="s">
        <v>5142</v>
      </c>
      <c r="E3437" s="1060">
        <v>159</v>
      </c>
      <c r="F3437" s="1060">
        <v>125</v>
      </c>
      <c r="G3437" s="1182">
        <f t="shared" si="668"/>
        <v>78.616352201257868</v>
      </c>
      <c r="H3437" s="1030">
        <v>35</v>
      </c>
      <c r="I3437" s="1030">
        <v>33</v>
      </c>
      <c r="J3437" s="1182">
        <f t="shared" si="669"/>
        <v>94.285714285714278</v>
      </c>
      <c r="K3437" s="1027">
        <f t="shared" si="666"/>
        <v>194</v>
      </c>
      <c r="L3437" s="1027">
        <f t="shared" si="667"/>
        <v>158</v>
      </c>
      <c r="M3437" s="1187">
        <f t="shared" si="670"/>
        <v>81.44329896907216</v>
      </c>
    </row>
    <row r="3438" spans="1:13" ht="26.25">
      <c r="A3438" s="1341"/>
      <c r="C3438" s="925" t="s">
        <v>3135</v>
      </c>
      <c r="D3438" s="88" t="s">
        <v>5143</v>
      </c>
      <c r="E3438" s="1060">
        <v>66</v>
      </c>
      <c r="F3438" s="1060">
        <v>108</v>
      </c>
      <c r="G3438" s="1182">
        <f t="shared" si="668"/>
        <v>163.63636363636365</v>
      </c>
      <c r="H3438" s="1030">
        <v>15</v>
      </c>
      <c r="I3438" s="1030">
        <v>39</v>
      </c>
      <c r="J3438" s="1182">
        <f t="shared" si="669"/>
        <v>260</v>
      </c>
      <c r="K3438" s="1027">
        <f t="shared" si="666"/>
        <v>81</v>
      </c>
      <c r="L3438" s="1027">
        <f t="shared" si="667"/>
        <v>147</v>
      </c>
      <c r="M3438" s="1187">
        <f t="shared" si="670"/>
        <v>181.4814814814815</v>
      </c>
    </row>
    <row r="3439" spans="1:13" ht="15">
      <c r="A3439" s="1341"/>
      <c r="C3439" s="925" t="s">
        <v>3136</v>
      </c>
      <c r="D3439" s="88" t="s">
        <v>5144</v>
      </c>
      <c r="E3439" s="1060"/>
      <c r="F3439" s="1060"/>
      <c r="G3439" s="1182" t="e">
        <f t="shared" si="668"/>
        <v>#DIV/0!</v>
      </c>
      <c r="H3439" s="1030"/>
      <c r="I3439" s="1030"/>
      <c r="J3439" s="1182" t="e">
        <f t="shared" si="669"/>
        <v>#DIV/0!</v>
      </c>
      <c r="K3439" s="1027">
        <f t="shared" si="666"/>
        <v>0</v>
      </c>
      <c r="L3439" s="1027">
        <f t="shared" si="667"/>
        <v>0</v>
      </c>
      <c r="M3439" s="1187" t="e">
        <f t="shared" si="670"/>
        <v>#DIV/0!</v>
      </c>
    </row>
    <row r="3440" spans="1:13" ht="15">
      <c r="A3440" s="1341"/>
      <c r="C3440" s="925" t="s">
        <v>3137</v>
      </c>
      <c r="D3440" s="88" t="s">
        <v>5145</v>
      </c>
      <c r="E3440" s="1060"/>
      <c r="F3440" s="1060"/>
      <c r="G3440" s="1182" t="e">
        <f t="shared" si="668"/>
        <v>#DIV/0!</v>
      </c>
      <c r="H3440" s="1030"/>
      <c r="I3440" s="1030"/>
      <c r="J3440" s="1182" t="e">
        <f t="shared" si="669"/>
        <v>#DIV/0!</v>
      </c>
      <c r="K3440" s="1027">
        <f t="shared" si="666"/>
        <v>0</v>
      </c>
      <c r="L3440" s="1027">
        <f t="shared" si="667"/>
        <v>0</v>
      </c>
      <c r="M3440" s="1187" t="e">
        <f t="shared" si="670"/>
        <v>#DIV/0!</v>
      </c>
    </row>
    <row r="3441" spans="1:13" ht="26.25">
      <c r="A3441" s="1341"/>
      <c r="C3441" s="925" t="s">
        <v>3138</v>
      </c>
      <c r="D3441" s="88" t="s">
        <v>5146</v>
      </c>
      <c r="E3441" s="1060">
        <v>1648</v>
      </c>
      <c r="F3441" s="1060">
        <v>1519</v>
      </c>
      <c r="G3441" s="1182">
        <f t="shared" si="668"/>
        <v>92.172330097087368</v>
      </c>
      <c r="H3441" s="1030">
        <v>395</v>
      </c>
      <c r="I3441" s="1030">
        <v>267</v>
      </c>
      <c r="J3441" s="1182">
        <f t="shared" si="669"/>
        <v>67.594936708860757</v>
      </c>
      <c r="K3441" s="1027">
        <f t="shared" si="666"/>
        <v>2043</v>
      </c>
      <c r="L3441" s="1027">
        <f t="shared" si="667"/>
        <v>1786</v>
      </c>
      <c r="M3441" s="1187">
        <f t="shared" si="670"/>
        <v>87.420460107684775</v>
      </c>
    </row>
    <row r="3442" spans="1:13" ht="26.25">
      <c r="A3442" s="1341"/>
      <c r="C3442" s="925" t="s">
        <v>3139</v>
      </c>
      <c r="D3442" s="88" t="s">
        <v>5147</v>
      </c>
      <c r="E3442" s="1060">
        <v>6</v>
      </c>
      <c r="F3442" s="1060">
        <v>2</v>
      </c>
      <c r="G3442" s="1182">
        <f t="shared" si="668"/>
        <v>33.333333333333329</v>
      </c>
      <c r="H3442" s="1030"/>
      <c r="I3442" s="1030">
        <v>1</v>
      </c>
      <c r="J3442" s="1182" t="e">
        <f t="shared" si="669"/>
        <v>#DIV/0!</v>
      </c>
      <c r="K3442" s="1027">
        <f t="shared" si="666"/>
        <v>6</v>
      </c>
      <c r="L3442" s="1027">
        <f t="shared" si="667"/>
        <v>3</v>
      </c>
      <c r="M3442" s="1187">
        <f t="shared" si="670"/>
        <v>50</v>
      </c>
    </row>
    <row r="3443" spans="1:13" ht="15">
      <c r="A3443" s="1341"/>
      <c r="C3443" s="925" t="s">
        <v>3140</v>
      </c>
      <c r="D3443" s="88" t="s">
        <v>5148</v>
      </c>
      <c r="E3443" s="1060"/>
      <c r="F3443" s="1060"/>
      <c r="G3443" s="1182" t="e">
        <f t="shared" si="668"/>
        <v>#DIV/0!</v>
      </c>
      <c r="H3443" s="1030"/>
      <c r="I3443" s="1030"/>
      <c r="J3443" s="1182" t="e">
        <f t="shared" si="669"/>
        <v>#DIV/0!</v>
      </c>
      <c r="K3443" s="1027">
        <f t="shared" si="666"/>
        <v>0</v>
      </c>
      <c r="L3443" s="1027">
        <f t="shared" si="667"/>
        <v>0</v>
      </c>
      <c r="M3443" s="1187" t="e">
        <f t="shared" si="670"/>
        <v>#DIV/0!</v>
      </c>
    </row>
    <row r="3444" spans="1:13" ht="26.25">
      <c r="A3444" s="1341"/>
      <c r="C3444" s="925" t="s">
        <v>3141</v>
      </c>
      <c r="D3444" s="88" t="s">
        <v>5149</v>
      </c>
      <c r="E3444" s="1060">
        <v>1364</v>
      </c>
      <c r="F3444" s="1060">
        <v>1279</v>
      </c>
      <c r="G3444" s="1182">
        <f t="shared" si="668"/>
        <v>93.768328445747812</v>
      </c>
      <c r="H3444" s="1030">
        <v>369</v>
      </c>
      <c r="I3444" s="1030">
        <v>327</v>
      </c>
      <c r="J3444" s="1182">
        <f t="shared" si="669"/>
        <v>88.617886178861795</v>
      </c>
      <c r="K3444" s="1027">
        <f t="shared" si="666"/>
        <v>1733</v>
      </c>
      <c r="L3444" s="1027">
        <f t="shared" si="667"/>
        <v>1606</v>
      </c>
      <c r="M3444" s="1187">
        <f t="shared" si="670"/>
        <v>92.671667628390082</v>
      </c>
    </row>
    <row r="3445" spans="1:13" ht="15">
      <c r="A3445" s="1341"/>
      <c r="C3445" s="925" t="s">
        <v>3142</v>
      </c>
      <c r="D3445" s="88" t="s">
        <v>5150</v>
      </c>
      <c r="E3445" s="1060"/>
      <c r="F3445" s="1060"/>
      <c r="G3445" s="1182" t="e">
        <f t="shared" si="668"/>
        <v>#DIV/0!</v>
      </c>
      <c r="H3445" s="1030"/>
      <c r="I3445" s="1030"/>
      <c r="J3445" s="1182" t="e">
        <f t="shared" si="669"/>
        <v>#DIV/0!</v>
      </c>
      <c r="K3445" s="1027">
        <f t="shared" si="666"/>
        <v>0</v>
      </c>
      <c r="L3445" s="1027">
        <f t="shared" si="667"/>
        <v>0</v>
      </c>
      <c r="M3445" s="1187" t="e">
        <f t="shared" si="670"/>
        <v>#DIV/0!</v>
      </c>
    </row>
    <row r="3446" spans="1:13" ht="15">
      <c r="A3446" s="1341"/>
      <c r="C3446" s="925" t="s">
        <v>3143</v>
      </c>
      <c r="D3446" s="948" t="s">
        <v>5151</v>
      </c>
      <c r="E3446" s="1060">
        <v>227</v>
      </c>
      <c r="F3446" s="1060">
        <v>115</v>
      </c>
      <c r="G3446" s="1182">
        <f t="shared" si="668"/>
        <v>50.660792951541858</v>
      </c>
      <c r="H3446" s="1030">
        <v>29</v>
      </c>
      <c r="I3446" s="1030">
        <v>21</v>
      </c>
      <c r="J3446" s="1182">
        <f t="shared" si="669"/>
        <v>72.41379310344827</v>
      </c>
      <c r="K3446" s="1027">
        <f t="shared" si="666"/>
        <v>256</v>
      </c>
      <c r="L3446" s="1027">
        <f t="shared" si="667"/>
        <v>136</v>
      </c>
      <c r="M3446" s="1187">
        <f t="shared" si="670"/>
        <v>53.125</v>
      </c>
    </row>
    <row r="3447" spans="1:13" ht="15">
      <c r="A3447" s="1341"/>
      <c r="C3447" s="925" t="s">
        <v>3144</v>
      </c>
      <c r="D3447" s="88" t="s">
        <v>5152</v>
      </c>
      <c r="E3447" s="1060"/>
      <c r="F3447" s="1060"/>
      <c r="G3447" s="1182" t="e">
        <f t="shared" si="668"/>
        <v>#DIV/0!</v>
      </c>
      <c r="H3447" s="1030"/>
      <c r="I3447" s="1030"/>
      <c r="J3447" s="1182" t="e">
        <f t="shared" si="669"/>
        <v>#DIV/0!</v>
      </c>
      <c r="K3447" s="1027">
        <f t="shared" si="666"/>
        <v>0</v>
      </c>
      <c r="L3447" s="1027">
        <f t="shared" si="667"/>
        <v>0</v>
      </c>
      <c r="M3447" s="1187" t="e">
        <f t="shared" si="670"/>
        <v>#DIV/0!</v>
      </c>
    </row>
    <row r="3448" spans="1:13" ht="26.25">
      <c r="A3448" s="1341"/>
      <c r="C3448" s="925" t="s">
        <v>3145</v>
      </c>
      <c r="D3448" s="88" t="s">
        <v>5153</v>
      </c>
      <c r="E3448" s="1060">
        <v>1325</v>
      </c>
      <c r="F3448" s="1060">
        <v>1234</v>
      </c>
      <c r="G3448" s="1182">
        <f t="shared" si="668"/>
        <v>93.132075471698116</v>
      </c>
      <c r="H3448" s="1030">
        <v>351</v>
      </c>
      <c r="I3448" s="1030">
        <v>336</v>
      </c>
      <c r="J3448" s="1182">
        <f t="shared" si="669"/>
        <v>95.726495726495727</v>
      </c>
      <c r="K3448" s="1027">
        <f t="shared" si="666"/>
        <v>1676</v>
      </c>
      <c r="L3448" s="1027">
        <f t="shared" si="667"/>
        <v>1570</v>
      </c>
      <c r="M3448" s="1187">
        <f t="shared" si="670"/>
        <v>93.675417661097853</v>
      </c>
    </row>
    <row r="3449" spans="1:13" ht="15">
      <c r="A3449" s="1341"/>
      <c r="C3449" s="925" t="s">
        <v>3146</v>
      </c>
      <c r="D3449" s="88" t="s">
        <v>5154</v>
      </c>
      <c r="E3449" s="1060"/>
      <c r="F3449" s="1060"/>
      <c r="G3449" s="1182" t="e">
        <f t="shared" si="668"/>
        <v>#DIV/0!</v>
      </c>
      <c r="H3449" s="1030"/>
      <c r="I3449" s="1030"/>
      <c r="J3449" s="1182" t="e">
        <f t="shared" si="669"/>
        <v>#DIV/0!</v>
      </c>
      <c r="K3449" s="1027">
        <f t="shared" si="666"/>
        <v>0</v>
      </c>
      <c r="L3449" s="1027">
        <f t="shared" si="667"/>
        <v>0</v>
      </c>
      <c r="M3449" s="1187" t="e">
        <f t="shared" si="670"/>
        <v>#DIV/0!</v>
      </c>
    </row>
    <row r="3450" spans="1:13" ht="26.25">
      <c r="A3450" s="1341"/>
      <c r="C3450" s="925" t="s">
        <v>3147</v>
      </c>
      <c r="D3450" s="88" t="s">
        <v>5155</v>
      </c>
      <c r="E3450" s="1060">
        <v>1</v>
      </c>
      <c r="F3450" s="1060"/>
      <c r="G3450" s="1182">
        <f t="shared" si="668"/>
        <v>0</v>
      </c>
      <c r="H3450" s="1030"/>
      <c r="I3450" s="1030"/>
      <c r="J3450" s="1182" t="e">
        <f t="shared" si="669"/>
        <v>#DIV/0!</v>
      </c>
      <c r="K3450" s="1027">
        <f t="shared" si="666"/>
        <v>1</v>
      </c>
      <c r="L3450" s="1027">
        <f t="shared" si="667"/>
        <v>0</v>
      </c>
      <c r="M3450" s="1187">
        <f t="shared" si="670"/>
        <v>0</v>
      </c>
    </row>
    <row r="3451" spans="1:13" ht="15">
      <c r="A3451" s="1341"/>
      <c r="C3451" s="925" t="s">
        <v>3148</v>
      </c>
      <c r="D3451" s="88" t="s">
        <v>5156</v>
      </c>
      <c r="E3451" s="1060"/>
      <c r="F3451" s="1060"/>
      <c r="G3451" s="1182" t="e">
        <f t="shared" si="668"/>
        <v>#DIV/0!</v>
      </c>
      <c r="H3451" s="1030"/>
      <c r="I3451" s="1030"/>
      <c r="J3451" s="1182" t="e">
        <f t="shared" si="669"/>
        <v>#DIV/0!</v>
      </c>
      <c r="K3451" s="1027">
        <f t="shared" si="666"/>
        <v>0</v>
      </c>
      <c r="L3451" s="1027">
        <f t="shared" si="667"/>
        <v>0</v>
      </c>
      <c r="M3451" s="1187" t="e">
        <f t="shared" si="670"/>
        <v>#DIV/0!</v>
      </c>
    </row>
    <row r="3452" spans="1:13" ht="26.25">
      <c r="A3452" s="1341"/>
      <c r="C3452" s="925" t="s">
        <v>3149</v>
      </c>
      <c r="D3452" s="88" t="s">
        <v>5157</v>
      </c>
      <c r="E3452" s="1060"/>
      <c r="F3452" s="1060"/>
      <c r="G3452" s="1182" t="e">
        <f t="shared" si="668"/>
        <v>#DIV/0!</v>
      </c>
      <c r="H3452" s="1030"/>
      <c r="I3452" s="1030"/>
      <c r="J3452" s="1182" t="e">
        <f t="shared" si="669"/>
        <v>#DIV/0!</v>
      </c>
      <c r="K3452" s="1027">
        <f t="shared" si="666"/>
        <v>0</v>
      </c>
      <c r="L3452" s="1027">
        <f t="shared" si="667"/>
        <v>0</v>
      </c>
      <c r="M3452" s="1187" t="e">
        <f t="shared" si="670"/>
        <v>#DIV/0!</v>
      </c>
    </row>
    <row r="3453" spans="1:13" ht="26.25">
      <c r="A3453" s="1341"/>
      <c r="C3453" s="82" t="s">
        <v>3150</v>
      </c>
      <c r="D3453" s="88" t="s">
        <v>5158</v>
      </c>
      <c r="E3453" s="1089"/>
      <c r="F3453" s="1089"/>
      <c r="G3453" s="1182" t="e">
        <f t="shared" si="668"/>
        <v>#DIV/0!</v>
      </c>
      <c r="H3453" s="1089"/>
      <c r="I3453" s="1089"/>
      <c r="J3453" s="1182" t="e">
        <f t="shared" si="669"/>
        <v>#DIV/0!</v>
      </c>
      <c r="K3453" s="1027">
        <f t="shared" si="666"/>
        <v>0</v>
      </c>
      <c r="L3453" s="1027">
        <f t="shared" si="667"/>
        <v>0</v>
      </c>
      <c r="M3453" s="1187" t="e">
        <f t="shared" si="670"/>
        <v>#DIV/0!</v>
      </c>
    </row>
    <row r="3454" spans="1:13" ht="26.25">
      <c r="A3454" s="1341"/>
      <c r="C3454" s="82" t="s">
        <v>3151</v>
      </c>
      <c r="D3454" s="948" t="s">
        <v>5159</v>
      </c>
      <c r="E3454" s="1089"/>
      <c r="F3454" s="1089"/>
      <c r="G3454" s="1182" t="e">
        <f t="shared" si="668"/>
        <v>#DIV/0!</v>
      </c>
      <c r="H3454" s="1089"/>
      <c r="I3454" s="1089"/>
      <c r="J3454" s="1182" t="e">
        <f t="shared" si="669"/>
        <v>#DIV/0!</v>
      </c>
      <c r="K3454" s="1027">
        <f t="shared" si="666"/>
        <v>0</v>
      </c>
      <c r="L3454" s="1027">
        <f t="shared" si="667"/>
        <v>0</v>
      </c>
      <c r="M3454" s="1187" t="e">
        <f t="shared" si="670"/>
        <v>#DIV/0!</v>
      </c>
    </row>
    <row r="3455" spans="1:13" ht="26.25">
      <c r="A3455" s="1341"/>
      <c r="C3455" s="82" t="s">
        <v>3152</v>
      </c>
      <c r="D3455" s="958" t="s">
        <v>5160</v>
      </c>
      <c r="E3455" s="1089"/>
      <c r="F3455" s="1089"/>
      <c r="G3455" s="1182" t="e">
        <f t="shared" si="668"/>
        <v>#DIV/0!</v>
      </c>
      <c r="H3455" s="1089"/>
      <c r="I3455" s="1089"/>
      <c r="J3455" s="1182" t="e">
        <f t="shared" si="669"/>
        <v>#DIV/0!</v>
      </c>
      <c r="K3455" s="1027">
        <f t="shared" si="666"/>
        <v>0</v>
      </c>
      <c r="L3455" s="1027">
        <f t="shared" si="667"/>
        <v>0</v>
      </c>
      <c r="M3455" s="1187" t="e">
        <f t="shared" si="670"/>
        <v>#DIV/0!</v>
      </c>
    </row>
    <row r="3456" spans="1:13" ht="25.5">
      <c r="A3456" s="1341"/>
      <c r="C3456" s="1021" t="s">
        <v>3153</v>
      </c>
      <c r="D3456" s="1020" t="s">
        <v>5161</v>
      </c>
      <c r="E3456" s="1089"/>
      <c r="F3456" s="1089"/>
      <c r="G3456" s="1182" t="e">
        <f t="shared" si="668"/>
        <v>#DIV/0!</v>
      </c>
      <c r="H3456" s="1030"/>
      <c r="I3456" s="1030"/>
      <c r="J3456" s="1182" t="e">
        <f t="shared" si="669"/>
        <v>#DIV/0!</v>
      </c>
      <c r="K3456" s="1027">
        <f t="shared" si="666"/>
        <v>0</v>
      </c>
      <c r="L3456" s="1027">
        <f t="shared" si="667"/>
        <v>0</v>
      </c>
      <c r="M3456" s="1187" t="e">
        <f t="shared" si="670"/>
        <v>#DIV/0!</v>
      </c>
    </row>
    <row r="3457" spans="1:13" ht="26.25">
      <c r="A3457" s="1341"/>
      <c r="C3457" s="925" t="s">
        <v>3154</v>
      </c>
      <c r="D3457" s="88" t="s">
        <v>5162</v>
      </c>
      <c r="E3457" s="1089"/>
      <c r="F3457" s="1089"/>
      <c r="G3457" s="1182" t="e">
        <f t="shared" si="668"/>
        <v>#DIV/0!</v>
      </c>
      <c r="H3457" s="1030"/>
      <c r="I3457" s="1030"/>
      <c r="J3457" s="1182" t="e">
        <f t="shared" si="669"/>
        <v>#DIV/0!</v>
      </c>
      <c r="K3457" s="1027">
        <f t="shared" ref="K3457:K3480" si="671">E3457+H3457</f>
        <v>0</v>
      </c>
      <c r="L3457" s="1027">
        <f t="shared" ref="L3457:L3480" si="672">F3457+I3457</f>
        <v>0</v>
      </c>
      <c r="M3457" s="1187" t="e">
        <f t="shared" si="670"/>
        <v>#DIV/0!</v>
      </c>
    </row>
    <row r="3458" spans="1:13" ht="15">
      <c r="A3458" s="1341"/>
      <c r="C3458" s="925" t="s">
        <v>3155</v>
      </c>
      <c r="D3458" s="88" t="s">
        <v>5163</v>
      </c>
      <c r="E3458" s="1089">
        <v>1</v>
      </c>
      <c r="F3458" s="1089">
        <v>1</v>
      </c>
      <c r="G3458" s="1182">
        <f t="shared" si="668"/>
        <v>100</v>
      </c>
      <c r="H3458" s="1030"/>
      <c r="I3458" s="1030">
        <v>1</v>
      </c>
      <c r="J3458" s="1182" t="e">
        <f t="shared" si="669"/>
        <v>#DIV/0!</v>
      </c>
      <c r="K3458" s="1027">
        <f t="shared" si="671"/>
        <v>1</v>
      </c>
      <c r="L3458" s="1027">
        <f t="shared" si="672"/>
        <v>2</v>
      </c>
      <c r="M3458" s="1187">
        <f t="shared" si="670"/>
        <v>200</v>
      </c>
    </row>
    <row r="3459" spans="1:13" ht="26.25">
      <c r="A3459" s="1341"/>
      <c r="C3459" s="939" t="s">
        <v>3156</v>
      </c>
      <c r="D3459" s="88" t="s">
        <v>5164</v>
      </c>
      <c r="E3459" s="1089"/>
      <c r="F3459" s="1089"/>
      <c r="G3459" s="1182" t="e">
        <f t="shared" si="668"/>
        <v>#DIV/0!</v>
      </c>
      <c r="H3459" s="1030">
        <v>3</v>
      </c>
      <c r="I3459" s="1030"/>
      <c r="J3459" s="1182">
        <f t="shared" si="669"/>
        <v>0</v>
      </c>
      <c r="K3459" s="1027">
        <f t="shared" si="671"/>
        <v>3</v>
      </c>
      <c r="L3459" s="1027">
        <f t="shared" si="672"/>
        <v>0</v>
      </c>
      <c r="M3459" s="1187">
        <f t="shared" si="670"/>
        <v>0</v>
      </c>
    </row>
    <row r="3460" spans="1:13" ht="15">
      <c r="A3460" s="1341"/>
      <c r="C3460" s="939" t="s">
        <v>3157</v>
      </c>
      <c r="D3460" s="88" t="s">
        <v>5165</v>
      </c>
      <c r="E3460" s="1089">
        <v>97</v>
      </c>
      <c r="F3460" s="1089">
        <v>68</v>
      </c>
      <c r="G3460" s="1182">
        <f t="shared" si="668"/>
        <v>70.103092783505147</v>
      </c>
      <c r="H3460" s="1089">
        <v>6</v>
      </c>
      <c r="I3460" s="1089">
        <v>1</v>
      </c>
      <c r="J3460" s="1182">
        <f t="shared" si="669"/>
        <v>16.666666666666664</v>
      </c>
      <c r="K3460" s="1027">
        <f t="shared" si="671"/>
        <v>103</v>
      </c>
      <c r="L3460" s="1027">
        <f t="shared" si="672"/>
        <v>69</v>
      </c>
      <c r="M3460" s="1187">
        <f t="shared" si="670"/>
        <v>66.990291262135926</v>
      </c>
    </row>
    <row r="3461" spans="1:13" ht="15">
      <c r="A3461" s="1341"/>
      <c r="C3461" s="939" t="s">
        <v>3158</v>
      </c>
      <c r="D3461" s="88" t="s">
        <v>5166</v>
      </c>
      <c r="E3461" s="1089">
        <v>65</v>
      </c>
      <c r="F3461" s="1089">
        <v>46</v>
      </c>
      <c r="G3461" s="1182">
        <f t="shared" si="668"/>
        <v>70.769230769230774</v>
      </c>
      <c r="H3461" s="1089">
        <v>9</v>
      </c>
      <c r="I3461" s="1089">
        <v>1</v>
      </c>
      <c r="J3461" s="1182">
        <f t="shared" si="669"/>
        <v>11.111111111111111</v>
      </c>
      <c r="K3461" s="1027">
        <f t="shared" si="671"/>
        <v>74</v>
      </c>
      <c r="L3461" s="1027">
        <f t="shared" si="672"/>
        <v>47</v>
      </c>
      <c r="M3461" s="1187">
        <f t="shared" si="670"/>
        <v>63.513513513513509</v>
      </c>
    </row>
    <row r="3462" spans="1:13" ht="15">
      <c r="A3462" s="1341"/>
      <c r="C3462" s="939" t="s">
        <v>3159</v>
      </c>
      <c r="D3462" s="88" t="s">
        <v>5167</v>
      </c>
      <c r="E3462" s="1089">
        <v>103</v>
      </c>
      <c r="F3462" s="1089">
        <v>78</v>
      </c>
      <c r="G3462" s="1182">
        <f t="shared" si="668"/>
        <v>75.728155339805824</v>
      </c>
      <c r="H3462" s="1089">
        <v>15</v>
      </c>
      <c r="I3462" s="1089">
        <v>5</v>
      </c>
      <c r="J3462" s="1182">
        <f t="shared" si="669"/>
        <v>33.333333333333329</v>
      </c>
      <c r="K3462" s="1027">
        <f t="shared" si="671"/>
        <v>118</v>
      </c>
      <c r="L3462" s="1027">
        <f t="shared" si="672"/>
        <v>83</v>
      </c>
      <c r="M3462" s="1187">
        <f t="shared" si="670"/>
        <v>70.33898305084746</v>
      </c>
    </row>
    <row r="3463" spans="1:13" ht="26.25">
      <c r="A3463" s="1341"/>
      <c r="C3463" s="939" t="s">
        <v>3160</v>
      </c>
      <c r="D3463" s="88" t="s">
        <v>5168</v>
      </c>
      <c r="E3463" s="1089">
        <v>6</v>
      </c>
      <c r="F3463" s="1089">
        <v>3</v>
      </c>
      <c r="G3463" s="1182">
        <f t="shared" si="668"/>
        <v>50</v>
      </c>
      <c r="H3463" s="1089">
        <v>1</v>
      </c>
      <c r="I3463" s="1089"/>
      <c r="J3463" s="1182">
        <f t="shared" si="669"/>
        <v>0</v>
      </c>
      <c r="K3463" s="1027">
        <f t="shared" si="671"/>
        <v>7</v>
      </c>
      <c r="L3463" s="1027">
        <f t="shared" si="672"/>
        <v>3</v>
      </c>
      <c r="M3463" s="1187">
        <f t="shared" si="670"/>
        <v>42.857142857142854</v>
      </c>
    </row>
    <row r="3464" spans="1:13" ht="15">
      <c r="A3464" s="1341"/>
      <c r="C3464" s="939" t="s">
        <v>3161</v>
      </c>
      <c r="D3464" s="948" t="s">
        <v>5169</v>
      </c>
      <c r="E3464" s="1089">
        <v>196</v>
      </c>
      <c r="F3464" s="1089">
        <v>130</v>
      </c>
      <c r="G3464" s="1182">
        <f t="shared" si="668"/>
        <v>66.326530612244895</v>
      </c>
      <c r="H3464" s="1089">
        <v>7</v>
      </c>
      <c r="I3464" s="1089">
        <v>7</v>
      </c>
      <c r="J3464" s="1182">
        <f t="shared" si="669"/>
        <v>100</v>
      </c>
      <c r="K3464" s="1027">
        <f t="shared" si="671"/>
        <v>203</v>
      </c>
      <c r="L3464" s="1027">
        <f t="shared" si="672"/>
        <v>137</v>
      </c>
      <c r="M3464" s="1187">
        <f t="shared" si="670"/>
        <v>67.487684729064028</v>
      </c>
    </row>
    <row r="3465" spans="1:13" ht="15">
      <c r="A3465" s="1341"/>
      <c r="C3465" s="939" t="s">
        <v>3162</v>
      </c>
      <c r="D3465" s="948" t="s">
        <v>5170</v>
      </c>
      <c r="E3465" s="1089">
        <v>61</v>
      </c>
      <c r="F3465" s="1089">
        <v>49</v>
      </c>
      <c r="G3465" s="1182">
        <f t="shared" si="668"/>
        <v>80.327868852459019</v>
      </c>
      <c r="H3465" s="1089">
        <v>6</v>
      </c>
      <c r="I3465" s="1089">
        <v>2</v>
      </c>
      <c r="J3465" s="1182">
        <f t="shared" si="669"/>
        <v>33.333333333333329</v>
      </c>
      <c r="K3465" s="1027">
        <f t="shared" si="671"/>
        <v>67</v>
      </c>
      <c r="L3465" s="1027">
        <f t="shared" si="672"/>
        <v>51</v>
      </c>
      <c r="M3465" s="1187">
        <f t="shared" si="670"/>
        <v>76.119402985074629</v>
      </c>
    </row>
    <row r="3466" spans="1:13" ht="26.25">
      <c r="A3466" s="1341"/>
      <c r="C3466" s="939" t="s">
        <v>3163</v>
      </c>
      <c r="D3466" s="948" t="s">
        <v>5171</v>
      </c>
      <c r="E3466" s="1089">
        <v>44</v>
      </c>
      <c r="F3466" s="1089">
        <v>26</v>
      </c>
      <c r="G3466" s="1182">
        <f t="shared" si="668"/>
        <v>59.090909090909093</v>
      </c>
      <c r="H3466" s="1089">
        <v>10</v>
      </c>
      <c r="I3466" s="1089">
        <v>5</v>
      </c>
      <c r="J3466" s="1182">
        <f t="shared" si="669"/>
        <v>50</v>
      </c>
      <c r="K3466" s="1027">
        <f t="shared" si="671"/>
        <v>54</v>
      </c>
      <c r="L3466" s="1027">
        <f t="shared" si="672"/>
        <v>31</v>
      </c>
      <c r="M3466" s="1187">
        <f t="shared" si="670"/>
        <v>57.407407407407405</v>
      </c>
    </row>
    <row r="3467" spans="1:13" ht="15">
      <c r="A3467" s="1341"/>
      <c r="C3467" s="939" t="s">
        <v>3164</v>
      </c>
      <c r="D3467" s="948" t="s">
        <v>5172</v>
      </c>
      <c r="E3467" s="1089"/>
      <c r="F3467" s="1089"/>
      <c r="G3467" s="1182" t="e">
        <f t="shared" si="668"/>
        <v>#DIV/0!</v>
      </c>
      <c r="H3467" s="1030"/>
      <c r="I3467" s="1030"/>
      <c r="J3467" s="1182" t="e">
        <f t="shared" si="669"/>
        <v>#DIV/0!</v>
      </c>
      <c r="K3467" s="1027">
        <f t="shared" si="671"/>
        <v>0</v>
      </c>
      <c r="L3467" s="1027">
        <f t="shared" si="672"/>
        <v>0</v>
      </c>
      <c r="M3467" s="1187" t="e">
        <f t="shared" si="670"/>
        <v>#DIV/0!</v>
      </c>
    </row>
    <row r="3468" spans="1:13" ht="26.25">
      <c r="A3468" s="1341"/>
      <c r="C3468" s="939" t="s">
        <v>3165</v>
      </c>
      <c r="D3468" s="948" t="s">
        <v>5173</v>
      </c>
      <c r="E3468" s="1089">
        <v>49</v>
      </c>
      <c r="F3468" s="1089">
        <v>38</v>
      </c>
      <c r="G3468" s="1182">
        <f t="shared" si="668"/>
        <v>77.551020408163268</v>
      </c>
      <c r="H3468" s="1030">
        <v>8</v>
      </c>
      <c r="I3468" s="1030">
        <v>15</v>
      </c>
      <c r="J3468" s="1182">
        <f t="shared" si="669"/>
        <v>187.5</v>
      </c>
      <c r="K3468" s="1027">
        <f t="shared" si="671"/>
        <v>57</v>
      </c>
      <c r="L3468" s="1027">
        <f t="shared" si="672"/>
        <v>53</v>
      </c>
      <c r="M3468" s="1187">
        <f t="shared" si="670"/>
        <v>92.982456140350877</v>
      </c>
    </row>
    <row r="3469" spans="1:13" ht="26.25">
      <c r="A3469" s="1341"/>
      <c r="C3469" s="939" t="s">
        <v>3166</v>
      </c>
      <c r="D3469" s="948" t="s">
        <v>5174</v>
      </c>
      <c r="E3469" s="1089">
        <v>304</v>
      </c>
      <c r="F3469" s="1089">
        <v>383</v>
      </c>
      <c r="G3469" s="1182">
        <f t="shared" si="668"/>
        <v>125.98684210526316</v>
      </c>
      <c r="H3469" s="1030">
        <v>177</v>
      </c>
      <c r="I3469" s="1030">
        <v>155</v>
      </c>
      <c r="J3469" s="1182">
        <f t="shared" si="669"/>
        <v>87.570621468926561</v>
      </c>
      <c r="K3469" s="1027">
        <f t="shared" si="671"/>
        <v>481</v>
      </c>
      <c r="L3469" s="1027">
        <f t="shared" si="672"/>
        <v>538</v>
      </c>
      <c r="M3469" s="1187">
        <f t="shared" si="670"/>
        <v>111.85031185031184</v>
      </c>
    </row>
    <row r="3470" spans="1:13" ht="26.25">
      <c r="A3470" s="1341"/>
      <c r="C3470" s="939" t="s">
        <v>3167</v>
      </c>
      <c r="D3470" s="88" t="s">
        <v>5175</v>
      </c>
      <c r="E3470" s="1089"/>
      <c r="F3470" s="1089"/>
      <c r="G3470" s="1182" t="e">
        <f t="shared" si="668"/>
        <v>#DIV/0!</v>
      </c>
      <c r="H3470" s="1030"/>
      <c r="I3470" s="1030"/>
      <c r="J3470" s="1182" t="e">
        <f t="shared" si="669"/>
        <v>#DIV/0!</v>
      </c>
      <c r="K3470" s="1027">
        <f t="shared" si="671"/>
        <v>0</v>
      </c>
      <c r="L3470" s="1027">
        <f t="shared" si="672"/>
        <v>0</v>
      </c>
      <c r="M3470" s="1187" t="e">
        <f t="shared" si="670"/>
        <v>#DIV/0!</v>
      </c>
    </row>
    <row r="3471" spans="1:13" ht="15">
      <c r="A3471" s="1341"/>
      <c r="C3471" s="939" t="s">
        <v>3168</v>
      </c>
      <c r="D3471" s="948" t="s">
        <v>5176</v>
      </c>
      <c r="E3471" s="1089"/>
      <c r="F3471" s="1089"/>
      <c r="G3471" s="1182" t="e">
        <f t="shared" si="668"/>
        <v>#DIV/0!</v>
      </c>
      <c r="H3471" s="1089"/>
      <c r="I3471" s="1089"/>
      <c r="J3471" s="1182" t="e">
        <f t="shared" si="669"/>
        <v>#DIV/0!</v>
      </c>
      <c r="K3471" s="1027">
        <f t="shared" si="671"/>
        <v>0</v>
      </c>
      <c r="L3471" s="1027">
        <f t="shared" si="672"/>
        <v>0</v>
      </c>
      <c r="M3471" s="1187" t="e">
        <f t="shared" si="670"/>
        <v>#DIV/0!</v>
      </c>
    </row>
    <row r="3472" spans="1:13" ht="26.25">
      <c r="A3472" s="1341"/>
      <c r="C3472" s="939" t="s">
        <v>3169</v>
      </c>
      <c r="D3472" s="948" t="s">
        <v>5177</v>
      </c>
      <c r="E3472" s="1089">
        <v>13</v>
      </c>
      <c r="F3472" s="1089">
        <v>17</v>
      </c>
      <c r="G3472" s="1182">
        <f t="shared" si="668"/>
        <v>130.76923076923077</v>
      </c>
      <c r="H3472" s="1089">
        <v>2</v>
      </c>
      <c r="I3472" s="1089">
        <v>1</v>
      </c>
      <c r="J3472" s="1182">
        <f t="shared" si="669"/>
        <v>50</v>
      </c>
      <c r="K3472" s="1027">
        <f t="shared" si="671"/>
        <v>15</v>
      </c>
      <c r="L3472" s="1027">
        <f t="shared" si="672"/>
        <v>18</v>
      </c>
      <c r="M3472" s="1187">
        <f t="shared" si="670"/>
        <v>120</v>
      </c>
    </row>
    <row r="3473" spans="1:13" ht="26.25">
      <c r="A3473" s="1341"/>
      <c r="C3473" s="939" t="s">
        <v>3170</v>
      </c>
      <c r="D3473" s="948" t="s">
        <v>5178</v>
      </c>
      <c r="E3473" s="1089"/>
      <c r="F3473" s="1089"/>
      <c r="G3473" s="1182" t="e">
        <f t="shared" si="668"/>
        <v>#DIV/0!</v>
      </c>
      <c r="H3473" s="1089"/>
      <c r="I3473" s="1089"/>
      <c r="J3473" s="1182" t="e">
        <f t="shared" si="669"/>
        <v>#DIV/0!</v>
      </c>
      <c r="K3473" s="1027">
        <f t="shared" si="671"/>
        <v>0</v>
      </c>
      <c r="L3473" s="1027">
        <f t="shared" si="672"/>
        <v>0</v>
      </c>
      <c r="M3473" s="1187" t="e">
        <f t="shared" si="670"/>
        <v>#DIV/0!</v>
      </c>
    </row>
    <row r="3474" spans="1:13" ht="15">
      <c r="A3474" s="1341"/>
      <c r="C3474" s="939" t="s">
        <v>3171</v>
      </c>
      <c r="D3474" s="948" t="s">
        <v>5151</v>
      </c>
      <c r="E3474" s="1089"/>
      <c r="F3474" s="1089"/>
      <c r="G3474" s="1182" t="e">
        <f t="shared" si="668"/>
        <v>#DIV/0!</v>
      </c>
      <c r="H3474" s="1089"/>
      <c r="I3474" s="1089"/>
      <c r="J3474" s="1182" t="e">
        <f t="shared" si="669"/>
        <v>#DIV/0!</v>
      </c>
      <c r="K3474" s="1027">
        <f t="shared" si="671"/>
        <v>0</v>
      </c>
      <c r="L3474" s="1027">
        <f t="shared" si="672"/>
        <v>0</v>
      </c>
      <c r="M3474" s="1187" t="e">
        <f t="shared" si="670"/>
        <v>#DIV/0!</v>
      </c>
    </row>
    <row r="3475" spans="1:13" ht="15">
      <c r="A3475" s="1341"/>
      <c r="C3475" s="939" t="s">
        <v>3172</v>
      </c>
      <c r="D3475" s="948" t="s">
        <v>5179</v>
      </c>
      <c r="E3475" s="1089">
        <v>219</v>
      </c>
      <c r="F3475" s="1089">
        <v>151</v>
      </c>
      <c r="G3475" s="1182">
        <f t="shared" si="668"/>
        <v>68.949771689497723</v>
      </c>
      <c r="H3475" s="1089">
        <v>34</v>
      </c>
      <c r="I3475" s="1089">
        <v>44</v>
      </c>
      <c r="J3475" s="1182">
        <f t="shared" si="669"/>
        <v>129.41176470588235</v>
      </c>
      <c r="K3475" s="1027">
        <f t="shared" si="671"/>
        <v>253</v>
      </c>
      <c r="L3475" s="1027">
        <f t="shared" si="672"/>
        <v>195</v>
      </c>
      <c r="M3475" s="1187">
        <f t="shared" si="670"/>
        <v>77.07509881422925</v>
      </c>
    </row>
    <row r="3476" spans="1:13" ht="26.25">
      <c r="A3476" s="1341"/>
      <c r="C3476" s="939" t="s">
        <v>3173</v>
      </c>
      <c r="D3476" s="948" t="s">
        <v>5180</v>
      </c>
      <c r="E3476" s="1089"/>
      <c r="F3476" s="1089"/>
      <c r="G3476" s="1182" t="e">
        <f t="shared" si="668"/>
        <v>#DIV/0!</v>
      </c>
      <c r="H3476" s="1089"/>
      <c r="I3476" s="1089"/>
      <c r="J3476" s="1182" t="e">
        <f t="shared" si="669"/>
        <v>#DIV/0!</v>
      </c>
      <c r="K3476" s="1027">
        <f t="shared" si="671"/>
        <v>0</v>
      </c>
      <c r="L3476" s="1027">
        <f t="shared" si="672"/>
        <v>0</v>
      </c>
      <c r="M3476" s="1187" t="e">
        <f t="shared" si="670"/>
        <v>#DIV/0!</v>
      </c>
    </row>
    <row r="3477" spans="1:13" ht="26.25">
      <c r="A3477" s="1341"/>
      <c r="C3477" s="939" t="s">
        <v>3174</v>
      </c>
      <c r="D3477" s="948" t="s">
        <v>5181</v>
      </c>
      <c r="E3477" s="1089"/>
      <c r="F3477" s="1089"/>
      <c r="G3477" s="1182" t="e">
        <f t="shared" si="668"/>
        <v>#DIV/0!</v>
      </c>
      <c r="H3477" s="1089"/>
      <c r="I3477" s="1089"/>
      <c r="J3477" s="1182" t="e">
        <f t="shared" si="669"/>
        <v>#DIV/0!</v>
      </c>
      <c r="K3477" s="1027">
        <f t="shared" si="671"/>
        <v>0</v>
      </c>
      <c r="L3477" s="1027">
        <f t="shared" si="672"/>
        <v>0</v>
      </c>
      <c r="M3477" s="1187" t="e">
        <f t="shared" si="670"/>
        <v>#DIV/0!</v>
      </c>
    </row>
    <row r="3478" spans="1:13" ht="26.25">
      <c r="A3478" s="1341"/>
      <c r="C3478" s="939" t="s">
        <v>3175</v>
      </c>
      <c r="D3478" s="948" t="s">
        <v>5182</v>
      </c>
      <c r="E3478" s="1089"/>
      <c r="F3478" s="1089"/>
      <c r="G3478" s="1182" t="e">
        <f t="shared" si="668"/>
        <v>#DIV/0!</v>
      </c>
      <c r="H3478" s="1089"/>
      <c r="I3478" s="1089"/>
      <c r="J3478" s="1182" t="e">
        <f t="shared" si="669"/>
        <v>#DIV/0!</v>
      </c>
      <c r="K3478" s="1027">
        <f t="shared" si="671"/>
        <v>0</v>
      </c>
      <c r="L3478" s="1027">
        <f t="shared" si="672"/>
        <v>0</v>
      </c>
      <c r="M3478" s="1187" t="e">
        <f t="shared" si="670"/>
        <v>#DIV/0!</v>
      </c>
    </row>
    <row r="3479" spans="1:13" ht="15">
      <c r="A3479" s="1341"/>
      <c r="C3479" s="939" t="s">
        <v>2612</v>
      </c>
      <c r="D3479" s="88" t="s">
        <v>4594</v>
      </c>
      <c r="E3479" s="1089"/>
      <c r="F3479" s="1089"/>
      <c r="G3479" s="1182" t="e">
        <f t="shared" si="668"/>
        <v>#DIV/0!</v>
      </c>
      <c r="H3479" s="1089"/>
      <c r="I3479" s="1089"/>
      <c r="J3479" s="1182" t="e">
        <f t="shared" si="669"/>
        <v>#DIV/0!</v>
      </c>
      <c r="K3479" s="1027">
        <f t="shared" si="671"/>
        <v>0</v>
      </c>
      <c r="L3479" s="1027">
        <f t="shared" si="672"/>
        <v>0</v>
      </c>
      <c r="M3479" s="1187" t="e">
        <f t="shared" si="670"/>
        <v>#DIV/0!</v>
      </c>
    </row>
    <row r="3480" spans="1:13" ht="15">
      <c r="A3480" s="1341"/>
      <c r="C3480" s="939"/>
      <c r="D3480" s="948"/>
      <c r="E3480" s="1089"/>
      <c r="F3480" s="1089"/>
      <c r="G3480" s="1182" t="e">
        <f t="shared" ref="G3480" si="673">SUM(F3480/E3480*100)</f>
        <v>#DIV/0!</v>
      </c>
      <c r="H3480" s="1089"/>
      <c r="I3480" s="1089"/>
      <c r="J3480" s="1182" t="e">
        <f t="shared" ref="J3480" si="674">SUM(I3480/H3480*100)</f>
        <v>#DIV/0!</v>
      </c>
      <c r="K3480" s="1027">
        <f t="shared" si="671"/>
        <v>0</v>
      </c>
      <c r="L3480" s="1027">
        <f t="shared" si="672"/>
        <v>0</v>
      </c>
      <c r="M3480" s="1187" t="e">
        <f t="shared" ref="M3480" si="675">SUM(L3480/K3480*100)</f>
        <v>#DIV/0!</v>
      </c>
    </row>
    <row r="3481" spans="1:13" ht="14.25">
      <c r="A3481" s="1341"/>
      <c r="B3481" s="177" t="s">
        <v>5268</v>
      </c>
      <c r="C3481" s="1237"/>
      <c r="D3481" s="1237"/>
      <c r="E3481" s="1238"/>
      <c r="F3481" s="1238"/>
      <c r="G3481" s="1238"/>
      <c r="H3481" s="1238"/>
      <c r="I3481" s="1238"/>
      <c r="J3481" s="1238"/>
      <c r="K3481" s="1238"/>
      <c r="L3481" s="1027"/>
      <c r="M3481" s="1187"/>
    </row>
    <row r="3482" spans="1:13" ht="14.25">
      <c r="A3482" s="1341"/>
      <c r="B3482" s="1306" t="s">
        <v>191</v>
      </c>
      <c r="C3482" s="173"/>
      <c r="D3482" s="1239"/>
      <c r="E3482" s="1240"/>
      <c r="F3482" s="992"/>
      <c r="G3482" s="992"/>
      <c r="H3482" s="992"/>
      <c r="I3482" s="992"/>
      <c r="J3482" s="1241"/>
      <c r="K3482" s="1241"/>
      <c r="L3482" s="1027"/>
      <c r="M3482" s="1187"/>
    </row>
    <row r="3483" spans="1:13" ht="14.25">
      <c r="A3483" s="1341"/>
      <c r="B3483" s="1307" t="s">
        <v>192</v>
      </c>
      <c r="C3483" s="173"/>
      <c r="D3483" s="1239"/>
      <c r="E3483" s="1160">
        <f>SUM(E3484:E3489)</f>
        <v>0</v>
      </c>
      <c r="F3483" s="1160">
        <f t="shared" ref="F3483:M3483" si="676">SUM(F3484:F3489)</f>
        <v>0</v>
      </c>
      <c r="G3483" s="1160" t="e">
        <f t="shared" si="676"/>
        <v>#DIV/0!</v>
      </c>
      <c r="H3483" s="1160">
        <f t="shared" si="676"/>
        <v>0</v>
      </c>
      <c r="I3483" s="1160">
        <f t="shared" si="676"/>
        <v>0</v>
      </c>
      <c r="J3483" s="1160" t="e">
        <f t="shared" si="676"/>
        <v>#DIV/0!</v>
      </c>
      <c r="K3483" s="1160">
        <f t="shared" si="676"/>
        <v>0</v>
      </c>
      <c r="L3483" s="1160">
        <f t="shared" si="676"/>
        <v>0</v>
      </c>
      <c r="M3483" s="1160" t="e">
        <f t="shared" si="676"/>
        <v>#DIV/0!</v>
      </c>
    </row>
    <row r="3484" spans="1:13" ht="15">
      <c r="A3484" s="1341"/>
      <c r="B3484" s="149"/>
      <c r="C3484" s="939"/>
      <c r="D3484" s="1239"/>
      <c r="E3484" s="1089"/>
      <c r="F3484" s="1089"/>
      <c r="G3484" s="1182" t="e">
        <f t="shared" ref="G3484:G3488" si="677">SUM(F3484/E3484*100)</f>
        <v>#DIV/0!</v>
      </c>
      <c r="H3484" s="1089"/>
      <c r="I3484" s="1089"/>
      <c r="J3484" s="1182" t="e">
        <f t="shared" ref="J3484:J3488" si="678">SUM(I3484/H3484*100)</f>
        <v>#DIV/0!</v>
      </c>
      <c r="K3484" s="1027">
        <f t="shared" ref="K3484:L3489" si="679">E3484+H3484</f>
        <v>0</v>
      </c>
      <c r="L3484" s="1027">
        <f t="shared" si="679"/>
        <v>0</v>
      </c>
      <c r="M3484" s="1187" t="e">
        <f t="shared" ref="M3484:M3488" si="680">SUM(L3484/K3484*100)</f>
        <v>#DIV/0!</v>
      </c>
    </row>
    <row r="3485" spans="1:13" ht="15">
      <c r="A3485" s="1341"/>
      <c r="B3485" s="149"/>
      <c r="C3485" s="939"/>
      <c r="D3485" s="1239"/>
      <c r="E3485" s="1089"/>
      <c r="F3485" s="1089"/>
      <c r="G3485" s="1182" t="e">
        <f t="shared" si="677"/>
        <v>#DIV/0!</v>
      </c>
      <c r="H3485" s="1089"/>
      <c r="I3485" s="1089"/>
      <c r="J3485" s="1182" t="e">
        <f t="shared" si="678"/>
        <v>#DIV/0!</v>
      </c>
      <c r="K3485" s="1027">
        <f t="shared" si="679"/>
        <v>0</v>
      </c>
      <c r="L3485" s="1027">
        <f t="shared" si="679"/>
        <v>0</v>
      </c>
      <c r="M3485" s="1187" t="e">
        <f t="shared" si="680"/>
        <v>#DIV/0!</v>
      </c>
    </row>
    <row r="3486" spans="1:13" ht="15">
      <c r="A3486" s="1341"/>
      <c r="C3486" s="939"/>
      <c r="D3486" s="948"/>
      <c r="E3486" s="1089"/>
      <c r="F3486" s="1089"/>
      <c r="G3486" s="1182" t="e">
        <f t="shared" si="677"/>
        <v>#DIV/0!</v>
      </c>
      <c r="H3486" s="1089"/>
      <c r="I3486" s="1089"/>
      <c r="J3486" s="1182" t="e">
        <f t="shared" si="678"/>
        <v>#DIV/0!</v>
      </c>
      <c r="K3486" s="1027">
        <f t="shared" si="679"/>
        <v>0</v>
      </c>
      <c r="L3486" s="1027">
        <f t="shared" si="679"/>
        <v>0</v>
      </c>
      <c r="M3486" s="1187" t="e">
        <f t="shared" si="680"/>
        <v>#DIV/0!</v>
      </c>
    </row>
    <row r="3487" spans="1:13" ht="15">
      <c r="A3487" s="1341"/>
      <c r="C3487" s="939"/>
      <c r="D3487" s="948"/>
      <c r="E3487" s="1089"/>
      <c r="F3487" s="1089"/>
      <c r="G3487" s="1182" t="e">
        <f t="shared" si="677"/>
        <v>#DIV/0!</v>
      </c>
      <c r="H3487" s="1089"/>
      <c r="I3487" s="1089"/>
      <c r="J3487" s="1182" t="e">
        <f t="shared" si="678"/>
        <v>#DIV/0!</v>
      </c>
      <c r="K3487" s="1027">
        <f t="shared" si="679"/>
        <v>0</v>
      </c>
      <c r="L3487" s="1027">
        <f t="shared" si="679"/>
        <v>0</v>
      </c>
      <c r="M3487" s="1187" t="e">
        <f t="shared" si="680"/>
        <v>#DIV/0!</v>
      </c>
    </row>
    <row r="3488" spans="1:13" ht="15">
      <c r="A3488" s="1341"/>
      <c r="C3488" s="939"/>
      <c r="D3488" s="948"/>
      <c r="E3488" s="1089"/>
      <c r="F3488" s="1089"/>
      <c r="G3488" s="1182" t="e">
        <f t="shared" si="677"/>
        <v>#DIV/0!</v>
      </c>
      <c r="H3488" s="1089"/>
      <c r="I3488" s="1089"/>
      <c r="J3488" s="1182" t="e">
        <f t="shared" si="678"/>
        <v>#DIV/0!</v>
      </c>
      <c r="K3488" s="1027">
        <f t="shared" si="679"/>
        <v>0</v>
      </c>
      <c r="L3488" s="1027">
        <f t="shared" si="679"/>
        <v>0</v>
      </c>
      <c r="M3488" s="1187" t="e">
        <f t="shared" si="680"/>
        <v>#DIV/0!</v>
      </c>
    </row>
    <row r="3489" spans="1:13" ht="15">
      <c r="A3489" s="1341"/>
      <c r="C3489" s="939"/>
      <c r="D3489" s="948"/>
      <c r="E3489" s="1089"/>
      <c r="F3489" s="1089"/>
      <c r="G3489" s="1182" t="e">
        <f t="shared" si="668"/>
        <v>#DIV/0!</v>
      </c>
      <c r="H3489" s="1089"/>
      <c r="I3489" s="1089"/>
      <c r="J3489" s="1182" t="e">
        <f t="shared" si="669"/>
        <v>#DIV/0!</v>
      </c>
      <c r="K3489" s="1027">
        <f t="shared" si="679"/>
        <v>0</v>
      </c>
      <c r="L3489" s="1027">
        <f t="shared" si="679"/>
        <v>0</v>
      </c>
      <c r="M3489" s="1187" t="e">
        <f t="shared" si="670"/>
        <v>#DIV/0!</v>
      </c>
    </row>
    <row r="3490" spans="1:13" ht="15">
      <c r="A3490" s="1341"/>
      <c r="B3490" s="1308" t="s">
        <v>5183</v>
      </c>
      <c r="C3490" s="173"/>
      <c r="D3490" s="88"/>
      <c r="E3490" s="1089"/>
      <c r="F3490" s="1089"/>
      <c r="G3490" s="1182"/>
      <c r="H3490" s="1089"/>
      <c r="I3490" s="1089"/>
      <c r="J3490" s="1182"/>
      <c r="K3490" s="1027"/>
      <c r="L3490" s="1027"/>
      <c r="M3490" s="1187"/>
    </row>
    <row r="3491" spans="1:13" ht="14.25">
      <c r="A3491" s="1341"/>
      <c r="B3491" s="1306" t="s">
        <v>191</v>
      </c>
      <c r="C3491" s="173"/>
      <c r="D3491" s="1024"/>
      <c r="E3491" s="1069">
        <v>0</v>
      </c>
      <c r="F3491" s="1069">
        <v>0</v>
      </c>
      <c r="G3491" s="1188" t="e">
        <f t="shared" si="668"/>
        <v>#DIV/0!</v>
      </c>
      <c r="H3491" s="1069">
        <v>0</v>
      </c>
      <c r="I3491" s="1069">
        <v>0</v>
      </c>
      <c r="J3491" s="1188" t="e">
        <f t="shared" si="669"/>
        <v>#DIV/0!</v>
      </c>
      <c r="K3491" s="1158">
        <f t="shared" ref="K3491:K3505" si="681">E3491+H3491</f>
        <v>0</v>
      </c>
      <c r="L3491" s="1158">
        <f t="shared" ref="L3491:L3505" si="682">F3491+I3491</f>
        <v>0</v>
      </c>
      <c r="M3491" s="1188" t="e">
        <f t="shared" si="670"/>
        <v>#DIV/0!</v>
      </c>
    </row>
    <row r="3492" spans="1:13" ht="14.25">
      <c r="A3492" s="1341"/>
      <c r="B3492" s="1307" t="s">
        <v>192</v>
      </c>
      <c r="C3492" s="173"/>
      <c r="D3492" s="1046"/>
      <c r="E3492" s="1160">
        <f>SUM(E3493:E3502)</f>
        <v>0</v>
      </c>
      <c r="F3492" s="1160">
        <f>SUM(F3493:F3502)</f>
        <v>0</v>
      </c>
      <c r="G3492" s="1188" t="e">
        <f t="shared" si="668"/>
        <v>#DIV/0!</v>
      </c>
      <c r="H3492" s="1160">
        <f>SUM(H3493:H3502)</f>
        <v>0</v>
      </c>
      <c r="I3492" s="1160">
        <f>SUM(I3493:I3502)</f>
        <v>0</v>
      </c>
      <c r="J3492" s="1188" t="e">
        <f t="shared" si="669"/>
        <v>#DIV/0!</v>
      </c>
      <c r="K3492" s="1158">
        <f t="shared" si="681"/>
        <v>0</v>
      </c>
      <c r="L3492" s="1158">
        <f t="shared" si="682"/>
        <v>0</v>
      </c>
      <c r="M3492" s="1188" t="e">
        <f t="shared" si="670"/>
        <v>#DIV/0!</v>
      </c>
    </row>
    <row r="3493" spans="1:13" ht="15">
      <c r="A3493" s="1341"/>
      <c r="C3493" s="939" t="s">
        <v>2052</v>
      </c>
      <c r="D3493" s="948" t="s">
        <v>4057</v>
      </c>
      <c r="E3493" s="1089"/>
      <c r="F3493" s="1089"/>
      <c r="G3493" s="1182" t="e">
        <f t="shared" si="668"/>
        <v>#DIV/0!</v>
      </c>
      <c r="H3493" s="1089"/>
      <c r="I3493" s="1089"/>
      <c r="J3493" s="1182" t="e">
        <f t="shared" si="669"/>
        <v>#DIV/0!</v>
      </c>
      <c r="K3493" s="1027">
        <f t="shared" si="681"/>
        <v>0</v>
      </c>
      <c r="L3493" s="1027">
        <f t="shared" si="682"/>
        <v>0</v>
      </c>
      <c r="M3493" s="1187" t="e">
        <f t="shared" si="670"/>
        <v>#DIV/0!</v>
      </c>
    </row>
    <row r="3494" spans="1:13" ht="15">
      <c r="A3494" s="1341"/>
      <c r="C3494" s="939" t="s">
        <v>2356</v>
      </c>
      <c r="D3494" s="88" t="s">
        <v>4358</v>
      </c>
      <c r="E3494" s="1089"/>
      <c r="F3494" s="1089"/>
      <c r="G3494" s="1182" t="e">
        <f t="shared" si="668"/>
        <v>#DIV/0!</v>
      </c>
      <c r="H3494" s="1089"/>
      <c r="I3494" s="1089"/>
      <c r="J3494" s="1182" t="e">
        <f t="shared" si="669"/>
        <v>#DIV/0!</v>
      </c>
      <c r="K3494" s="1027">
        <f t="shared" si="681"/>
        <v>0</v>
      </c>
      <c r="L3494" s="1027">
        <f t="shared" si="682"/>
        <v>0</v>
      </c>
      <c r="M3494" s="1187" t="e">
        <f t="shared" si="670"/>
        <v>#DIV/0!</v>
      </c>
    </row>
    <row r="3495" spans="1:13" ht="15">
      <c r="A3495" s="1341"/>
      <c r="C3495" s="939" t="s">
        <v>2357</v>
      </c>
      <c r="D3495" s="88" t="s">
        <v>4359</v>
      </c>
      <c r="E3495" s="1089"/>
      <c r="F3495" s="1089"/>
      <c r="G3495" s="1182" t="e">
        <f t="shared" si="668"/>
        <v>#DIV/0!</v>
      </c>
      <c r="H3495" s="1089"/>
      <c r="I3495" s="1089"/>
      <c r="J3495" s="1182" t="e">
        <f t="shared" si="669"/>
        <v>#DIV/0!</v>
      </c>
      <c r="K3495" s="1027">
        <f t="shared" si="681"/>
        <v>0</v>
      </c>
      <c r="L3495" s="1027">
        <f t="shared" si="682"/>
        <v>0</v>
      </c>
      <c r="M3495" s="1187" t="e">
        <f t="shared" si="670"/>
        <v>#DIV/0!</v>
      </c>
    </row>
    <row r="3496" spans="1:13" ht="25.5">
      <c r="A3496" s="1341"/>
      <c r="C3496" s="939" t="s">
        <v>2141</v>
      </c>
      <c r="D3496" s="962" t="s">
        <v>4150</v>
      </c>
      <c r="E3496" s="1089"/>
      <c r="F3496" s="1089"/>
      <c r="G3496" s="1182" t="e">
        <f t="shared" si="668"/>
        <v>#DIV/0!</v>
      </c>
      <c r="H3496" s="1089"/>
      <c r="I3496" s="1089"/>
      <c r="J3496" s="1182" t="e">
        <f t="shared" si="669"/>
        <v>#DIV/0!</v>
      </c>
      <c r="K3496" s="1027">
        <f t="shared" si="681"/>
        <v>0</v>
      </c>
      <c r="L3496" s="1027">
        <f t="shared" si="682"/>
        <v>0</v>
      </c>
      <c r="M3496" s="1187" t="e">
        <f t="shared" si="670"/>
        <v>#DIV/0!</v>
      </c>
    </row>
    <row r="3497" spans="1:13" ht="15">
      <c r="A3497" s="1341"/>
      <c r="C3497" s="939" t="s">
        <v>2053</v>
      </c>
      <c r="D3497" s="945" t="s">
        <v>4058</v>
      </c>
      <c r="E3497" s="1089"/>
      <c r="F3497" s="1089"/>
      <c r="G3497" s="1182" t="e">
        <f t="shared" si="668"/>
        <v>#DIV/0!</v>
      </c>
      <c r="H3497" s="1089"/>
      <c r="I3497" s="1089"/>
      <c r="J3497" s="1182" t="e">
        <f t="shared" si="669"/>
        <v>#DIV/0!</v>
      </c>
      <c r="K3497" s="1027">
        <f t="shared" si="681"/>
        <v>0</v>
      </c>
      <c r="L3497" s="1027">
        <f t="shared" si="682"/>
        <v>0</v>
      </c>
      <c r="M3497" s="1187" t="e">
        <f t="shared" si="670"/>
        <v>#DIV/0!</v>
      </c>
    </row>
    <row r="3498" spans="1:13" ht="15">
      <c r="A3498" s="1341"/>
      <c r="C3498" s="939" t="s">
        <v>2054</v>
      </c>
      <c r="D3498" s="948" t="s">
        <v>4059</v>
      </c>
      <c r="E3498" s="1089"/>
      <c r="F3498" s="1089"/>
      <c r="G3498" s="1182" t="e">
        <f t="shared" ref="G3498:G3505" si="683">SUM(F3498/E3498*100)</f>
        <v>#DIV/0!</v>
      </c>
      <c r="H3498" s="1089"/>
      <c r="I3498" s="1089"/>
      <c r="J3498" s="1182" t="e">
        <f t="shared" ref="J3498:J3505" si="684">SUM(I3498/H3498*100)</f>
        <v>#DIV/0!</v>
      </c>
      <c r="K3498" s="1027">
        <f t="shared" si="681"/>
        <v>0</v>
      </c>
      <c r="L3498" s="1027">
        <f t="shared" si="682"/>
        <v>0</v>
      </c>
      <c r="M3498" s="1187" t="e">
        <f t="shared" ref="M3498:M3505" si="685">SUM(L3498/K3498*100)</f>
        <v>#DIV/0!</v>
      </c>
    </row>
    <row r="3499" spans="1:13" ht="15">
      <c r="A3499" s="1341"/>
      <c r="C3499" s="939" t="s">
        <v>129</v>
      </c>
      <c r="D3499" s="962" t="s">
        <v>4151</v>
      </c>
      <c r="E3499" s="1089"/>
      <c r="F3499" s="1089"/>
      <c r="G3499" s="1182" t="e">
        <f t="shared" si="683"/>
        <v>#DIV/0!</v>
      </c>
      <c r="H3499" s="1089"/>
      <c r="I3499" s="1089"/>
      <c r="J3499" s="1182" t="e">
        <f t="shared" si="684"/>
        <v>#DIV/0!</v>
      </c>
      <c r="K3499" s="1027">
        <f t="shared" si="681"/>
        <v>0</v>
      </c>
      <c r="L3499" s="1027">
        <f t="shared" si="682"/>
        <v>0</v>
      </c>
      <c r="M3499" s="1187" t="e">
        <f t="shared" si="685"/>
        <v>#DIV/0!</v>
      </c>
    </row>
    <row r="3500" spans="1:13" ht="51">
      <c r="A3500" s="1341"/>
      <c r="C3500" s="939" t="s">
        <v>2142</v>
      </c>
      <c r="D3500" s="962" t="s">
        <v>4152</v>
      </c>
      <c r="E3500" s="1089"/>
      <c r="F3500" s="1089"/>
      <c r="G3500" s="1182" t="e">
        <f t="shared" si="683"/>
        <v>#DIV/0!</v>
      </c>
      <c r="H3500" s="1089"/>
      <c r="I3500" s="1089"/>
      <c r="J3500" s="1182" t="e">
        <f t="shared" si="684"/>
        <v>#DIV/0!</v>
      </c>
      <c r="K3500" s="1027">
        <f t="shared" si="681"/>
        <v>0</v>
      </c>
      <c r="L3500" s="1027">
        <f t="shared" si="682"/>
        <v>0</v>
      </c>
      <c r="M3500" s="1187" t="e">
        <f t="shared" si="685"/>
        <v>#DIV/0!</v>
      </c>
    </row>
    <row r="3501" spans="1:13" ht="25.5">
      <c r="A3501" s="1341"/>
      <c r="C3501" s="939" t="s">
        <v>2139</v>
      </c>
      <c r="D3501" s="962" t="s">
        <v>4147</v>
      </c>
      <c r="E3501" s="1089"/>
      <c r="F3501" s="1089"/>
      <c r="G3501" s="1182" t="e">
        <f t="shared" si="683"/>
        <v>#DIV/0!</v>
      </c>
      <c r="H3501" s="1089"/>
      <c r="I3501" s="1089"/>
      <c r="J3501" s="1182" t="e">
        <f t="shared" si="684"/>
        <v>#DIV/0!</v>
      </c>
      <c r="K3501" s="1027">
        <f t="shared" si="681"/>
        <v>0</v>
      </c>
      <c r="L3501" s="1027">
        <f t="shared" si="682"/>
        <v>0</v>
      </c>
      <c r="M3501" s="1187" t="e">
        <f t="shared" si="685"/>
        <v>#DIV/0!</v>
      </c>
    </row>
    <row r="3502" spans="1:13" ht="15">
      <c r="A3502" s="1341"/>
      <c r="C3502" s="82" t="s">
        <v>127</v>
      </c>
      <c r="D3502" s="962" t="s">
        <v>4146</v>
      </c>
      <c r="E3502" s="1089"/>
      <c r="F3502" s="1089"/>
      <c r="G3502" s="1182" t="e">
        <f t="shared" si="683"/>
        <v>#DIV/0!</v>
      </c>
      <c r="H3502" s="1089"/>
      <c r="I3502" s="1089"/>
      <c r="J3502" s="1182" t="e">
        <f t="shared" si="684"/>
        <v>#DIV/0!</v>
      </c>
      <c r="K3502" s="1027">
        <f t="shared" si="681"/>
        <v>0</v>
      </c>
      <c r="L3502" s="1027">
        <f t="shared" si="682"/>
        <v>0</v>
      </c>
      <c r="M3502" s="1187" t="e">
        <f t="shared" si="685"/>
        <v>#DIV/0!</v>
      </c>
    </row>
    <row r="3503" spans="1:13" ht="15">
      <c r="A3503" s="1341"/>
      <c r="C3503" s="1022" t="s">
        <v>3176</v>
      </c>
      <c r="D3503" s="1023" t="s">
        <v>5184</v>
      </c>
      <c r="E3503" s="1089"/>
      <c r="F3503" s="1089"/>
      <c r="G3503" s="1182" t="e">
        <f t="shared" si="683"/>
        <v>#DIV/0!</v>
      </c>
      <c r="H3503" s="1089"/>
      <c r="I3503" s="1089"/>
      <c r="J3503" s="1182" t="e">
        <f t="shared" si="684"/>
        <v>#DIV/0!</v>
      </c>
      <c r="K3503" s="1027">
        <f t="shared" si="681"/>
        <v>0</v>
      </c>
      <c r="L3503" s="1027">
        <f t="shared" si="682"/>
        <v>0</v>
      </c>
      <c r="M3503" s="1187" t="e">
        <f t="shared" si="685"/>
        <v>#DIV/0!</v>
      </c>
    </row>
    <row r="3504" spans="1:13" ht="14.25">
      <c r="A3504" s="1341"/>
      <c r="B3504" s="1306" t="s">
        <v>194</v>
      </c>
      <c r="C3504" s="173"/>
      <c r="D3504" s="1024"/>
      <c r="E3504" s="1167">
        <f>SUM(E3168+E3299+E3370+E3409+E3425+E3491)</f>
        <v>30598</v>
      </c>
      <c r="F3504" s="1167">
        <f>SUM(F3168+F3299+F3370+F3409+F3425+F3491)</f>
        <v>23572</v>
      </c>
      <c r="G3504" s="1188">
        <f t="shared" si="683"/>
        <v>77.037714883325705</v>
      </c>
      <c r="H3504" s="1167">
        <f>SUM(H3168+H3299+H3370+H3409+H3425+H3491)</f>
        <v>5186</v>
      </c>
      <c r="I3504" s="1167">
        <f>SUM(I3168+I3299+I3370+I3409+I3425+I3491)</f>
        <v>4040</v>
      </c>
      <c r="J3504" s="1188">
        <f t="shared" si="684"/>
        <v>77.902043964519862</v>
      </c>
      <c r="K3504" s="1158">
        <f t="shared" si="681"/>
        <v>35784</v>
      </c>
      <c r="L3504" s="1158">
        <f t="shared" si="682"/>
        <v>27612</v>
      </c>
      <c r="M3504" s="1188">
        <f t="shared" si="685"/>
        <v>77.162977867203224</v>
      </c>
    </row>
    <row r="3505" spans="1:13" ht="14.25">
      <c r="A3505" s="1340"/>
      <c r="B3505" s="1306" t="s">
        <v>3177</v>
      </c>
      <c r="C3505" s="173"/>
      <c r="D3505" s="1024"/>
      <c r="E3505" s="1167">
        <f>SUM(E3169+E3300+E3371+E3410+E3426+E3492)</f>
        <v>51984</v>
      </c>
      <c r="F3505" s="1167">
        <f>SUM(F3169+F3300+F3371+F3410+F3426+F3492)</f>
        <v>37855</v>
      </c>
      <c r="G3505" s="1188">
        <f t="shared" si="683"/>
        <v>72.820483225607873</v>
      </c>
      <c r="H3505" s="1167">
        <f>SUM(H3169+H3300+H3371+H3410+H3426+H3492)</f>
        <v>7897</v>
      </c>
      <c r="I3505" s="1167">
        <f>SUM(I3169+I3300+I3371+I3410+I3426+I3492)</f>
        <v>4842</v>
      </c>
      <c r="J3505" s="1188">
        <f t="shared" si="684"/>
        <v>61.314423198683045</v>
      </c>
      <c r="K3505" s="1158">
        <f t="shared" si="681"/>
        <v>59881</v>
      </c>
      <c r="L3505" s="1158">
        <f t="shared" si="682"/>
        <v>42697</v>
      </c>
      <c r="M3505" s="1188">
        <f t="shared" si="685"/>
        <v>71.30308445082747</v>
      </c>
    </row>
    <row r="3506" spans="1:13" ht="15">
      <c r="E3506" s="1068"/>
      <c r="F3506" s="1068"/>
      <c r="G3506" s="1068"/>
      <c r="H3506" s="1068"/>
      <c r="I3506" s="1068"/>
      <c r="J3506" s="1068"/>
      <c r="K3506" s="1068"/>
      <c r="L3506" s="1068"/>
    </row>
    <row r="3507" spans="1:13" ht="15">
      <c r="B3507" s="79" t="s">
        <v>3726</v>
      </c>
      <c r="E3507" s="1212"/>
      <c r="F3507" s="1212"/>
      <c r="G3507" s="1213"/>
      <c r="H3507" s="1212"/>
      <c r="I3507" s="1212"/>
      <c r="J3507" s="1213"/>
      <c r="K3507" s="1212"/>
      <c r="L3507" s="1212"/>
      <c r="M3507" s="1213"/>
    </row>
    <row r="3511" spans="1:13">
      <c r="C3511" s="1049"/>
      <c r="D3511" s="1050"/>
      <c r="E3511" s="1388" t="s">
        <v>5186</v>
      </c>
      <c r="F3511" s="1388"/>
      <c r="G3511" s="1388"/>
      <c r="H3511" s="1388" t="s">
        <v>5187</v>
      </c>
      <c r="I3511" s="1388"/>
      <c r="J3511" s="1388"/>
      <c r="K3511" s="1388" t="s">
        <v>73</v>
      </c>
      <c r="L3511" s="1388"/>
      <c r="M3511" s="1388"/>
    </row>
    <row r="3512" spans="1:13" ht="51">
      <c r="C3512" s="1049"/>
      <c r="D3512" s="1050"/>
      <c r="E3512" s="1051" t="s">
        <v>5188</v>
      </c>
      <c r="F3512" s="1052" t="s">
        <v>5419</v>
      </c>
      <c r="G3512" s="1052" t="s">
        <v>3729</v>
      </c>
      <c r="H3512" s="1051" t="s">
        <v>5188</v>
      </c>
      <c r="I3512" s="1052" t="s">
        <v>5419</v>
      </c>
      <c r="J3512" s="1052" t="s">
        <v>3729</v>
      </c>
      <c r="K3512" s="1051" t="s">
        <v>5188</v>
      </c>
      <c r="L3512" s="1052" t="s">
        <v>5419</v>
      </c>
      <c r="M3512" s="1052" t="s">
        <v>3729</v>
      </c>
    </row>
    <row r="3513" spans="1:13">
      <c r="C3513" s="1389" t="s">
        <v>5189</v>
      </c>
      <c r="D3513" s="1390"/>
      <c r="E3513" s="1053">
        <f>SUM(E9+E49+E344+E435+E519+E644+E677+E819+E929+E1064+E1442+E1696+E1974+E2136+E2231+E2347+E2542)</f>
        <v>115849</v>
      </c>
      <c r="F3513" s="1053">
        <f>SUM(F9+F49+F344+F435+F519+F644+F677+F819+F929+F1064+F1442+F1696+F1974+F2136+F2231+F2347+F2542)</f>
        <v>86680</v>
      </c>
      <c r="G3513" s="1054">
        <f>SUM(F3513/E3513*100)</f>
        <v>74.821534929088727</v>
      </c>
      <c r="H3513" s="1053">
        <f>SUM(H9+H49+H344+H435+H519+H644+H677+H819+H929+H1064+H1442+H1696+H1974+H2136+H2231+H2347+H2542)</f>
        <v>136</v>
      </c>
      <c r="I3513" s="1053">
        <f>SUM(I9+I49+I344+I435+I519+I644+I677+I819+I929+I1064+I1442+I1696+I1974+I2136+I2231+I2347+I2542)</f>
        <v>68</v>
      </c>
      <c r="J3513" s="1054">
        <f>SUM(I3513/H3513*100)</f>
        <v>50</v>
      </c>
      <c r="K3513" s="1053">
        <f>SUM(E3513+H3513)</f>
        <v>115985</v>
      </c>
      <c r="L3513" s="1053">
        <f>SUM(F3513+I3513)</f>
        <v>86748</v>
      </c>
      <c r="M3513" s="1054">
        <f>SUM(L3513/K3513*100)</f>
        <v>74.792430055610637</v>
      </c>
    </row>
    <row r="3514" spans="1:13">
      <c r="C3514" s="1389" t="s">
        <v>5190</v>
      </c>
      <c r="D3514" s="1390"/>
      <c r="E3514" s="1053">
        <f>SUM(E14+E56+E259+E353+E444+E528+E653+E686+E756+E828+E938+E1073+E1451+E1705+E1984+E2145+E2240+E2356+E2472+E2550+E2792+E2875)</f>
        <v>350656</v>
      </c>
      <c r="F3514" s="1053">
        <f>SUM(F14+F56+F259+F353+F444+F528+F653+F686+F756+F828+F938+F1073+F1451+F1705+F1984+F2145+F2240+F2356+F2472+F2550+F2792+F2875)</f>
        <v>278699</v>
      </c>
      <c r="G3514" s="1054">
        <f t="shared" ref="G3514:G3517" si="686">SUM(F3514/E3514*100)</f>
        <v>79.479318762547919</v>
      </c>
      <c r="H3514" s="1053">
        <f>SUM(H14+H56+H259+H353+H444+H528+H653+H686+H756+H828+H938+H1073+H1451+H1705+H1984+H2145+H2240+H2356+H2472+H2550+H2792+H2875)</f>
        <v>489461</v>
      </c>
      <c r="I3514" s="1053">
        <f>SUM(I14+I56+I259+I353+I444+I528+I653+I686+I756+I828+I938+I1073+I1451+I1705+I1984+I2145+I2240+I2356+I2472+I2550+I2792+I2875)</f>
        <v>358155</v>
      </c>
      <c r="J3514" s="1054">
        <f t="shared" ref="J3514:J3517" si="687">SUM(I3514/H3514*100)</f>
        <v>73.173347825465157</v>
      </c>
      <c r="K3514" s="1053">
        <f>SUM(E3514+H3514)</f>
        <v>840117</v>
      </c>
      <c r="L3514" s="1053">
        <f>SUM(F3514+I3514)</f>
        <v>636854</v>
      </c>
      <c r="M3514" s="1054">
        <f t="shared" ref="M3514:M3517" si="688">SUM(L3514/K3514*100)</f>
        <v>75.805393772534075</v>
      </c>
    </row>
    <row r="3515" spans="1:13">
      <c r="C3515" s="1389" t="s">
        <v>5191</v>
      </c>
      <c r="D3515" s="1390"/>
      <c r="E3515" s="1055">
        <f t="shared" ref="E3515:M3515" si="689">SUM(E3169+E3300+E3371+E3410+E3426+E3492)</f>
        <v>51984</v>
      </c>
      <c r="F3515" s="1236">
        <f t="shared" si="689"/>
        <v>37855</v>
      </c>
      <c r="G3515" s="1236" t="e">
        <f t="shared" si="689"/>
        <v>#DIV/0!</v>
      </c>
      <c r="H3515" s="1236">
        <f t="shared" si="689"/>
        <v>7897</v>
      </c>
      <c r="I3515" s="1236">
        <f t="shared" si="689"/>
        <v>4842</v>
      </c>
      <c r="J3515" s="1236" t="e">
        <f t="shared" si="689"/>
        <v>#DIV/0!</v>
      </c>
      <c r="K3515" s="1236">
        <f t="shared" si="689"/>
        <v>59881</v>
      </c>
      <c r="L3515" s="1236">
        <f t="shared" si="689"/>
        <v>42697</v>
      </c>
      <c r="M3515" s="1236" t="e">
        <f t="shared" si="689"/>
        <v>#DIV/0!</v>
      </c>
    </row>
    <row r="3516" spans="1:13">
      <c r="C3516" s="1389" t="s">
        <v>5192</v>
      </c>
      <c r="D3516" s="1390"/>
      <c r="E3516" s="1055">
        <f>SUM(E2928+E3061)</f>
        <v>446527</v>
      </c>
      <c r="F3516" s="1056">
        <f>SUM(F2928+F3061)</f>
        <v>387547</v>
      </c>
      <c r="G3516" s="1054">
        <f t="shared" si="686"/>
        <v>86.791392233840284</v>
      </c>
      <c r="H3516" s="1056">
        <f>SUM(H2928+H3061)</f>
        <v>257771</v>
      </c>
      <c r="I3516" s="1056">
        <f>SUM(I2928+I3061)</f>
        <v>207698</v>
      </c>
      <c r="J3516" s="1054">
        <f t="shared" si="687"/>
        <v>80.574618556781019</v>
      </c>
      <c r="K3516" s="1053">
        <f t="shared" ref="K3516:L3518" si="690">SUM(E3516+H3516)</f>
        <v>704298</v>
      </c>
      <c r="L3516" s="1053">
        <f t="shared" si="690"/>
        <v>595245</v>
      </c>
      <c r="M3516" s="1054">
        <f t="shared" si="688"/>
        <v>84.516071322082411</v>
      </c>
    </row>
    <row r="3517" spans="1:13">
      <c r="C3517" s="1389" t="s">
        <v>5193</v>
      </c>
      <c r="D3517" s="1390"/>
      <c r="E3517" s="1055">
        <f>SUM(E41)</f>
        <v>0</v>
      </c>
      <c r="F3517" s="1056">
        <f>SUM(F41)</f>
        <v>0</v>
      </c>
      <c r="G3517" s="1054" t="e">
        <f t="shared" si="686"/>
        <v>#DIV/0!</v>
      </c>
      <c r="H3517" s="1056">
        <f>SUM(H41)</f>
        <v>6900</v>
      </c>
      <c r="I3517" s="1056">
        <f>SUM(I41)</f>
        <v>4755</v>
      </c>
      <c r="J3517" s="1054">
        <f t="shared" si="687"/>
        <v>68.913043478260875</v>
      </c>
      <c r="K3517" s="1053">
        <f t="shared" si="690"/>
        <v>6900</v>
      </c>
      <c r="L3517" s="1053">
        <f t="shared" si="690"/>
        <v>4755</v>
      </c>
      <c r="M3517" s="1054">
        <f t="shared" si="688"/>
        <v>68.913043478260875</v>
      </c>
    </row>
    <row r="3518" spans="1:13">
      <c r="C3518" s="1395"/>
      <c r="D3518" s="1396"/>
      <c r="E3518" s="1384">
        <f>SUM(E3513:E3517)</f>
        <v>965016</v>
      </c>
      <c r="F3518" s="1384">
        <f>SUM(F3513:F3517)</f>
        <v>790781</v>
      </c>
      <c r="G3518" s="1386">
        <f>SUM(F3518/E3518*100)</f>
        <v>81.94485894534391</v>
      </c>
      <c r="H3518" s="1384">
        <f>SUM(H3513:H3517)</f>
        <v>762165</v>
      </c>
      <c r="I3518" s="1384">
        <f>SUM(I3513:I3517)</f>
        <v>575518</v>
      </c>
      <c r="J3518" s="1386">
        <f>SUM(I3518/H3518*100)</f>
        <v>75.510945792577715</v>
      </c>
      <c r="K3518" s="1384">
        <f t="shared" si="690"/>
        <v>1727181</v>
      </c>
      <c r="L3518" s="1384">
        <f t="shared" si="690"/>
        <v>1366299</v>
      </c>
      <c r="M3518" s="1386">
        <f>SUM(L3518/K3518*100)</f>
        <v>79.105721982814771</v>
      </c>
    </row>
    <row r="3519" spans="1:13">
      <c r="C3519" s="1397"/>
      <c r="D3519" s="1398"/>
      <c r="E3519" s="1385"/>
      <c r="F3519" s="1385"/>
      <c r="G3519" s="1387"/>
      <c r="H3519" s="1385"/>
      <c r="I3519" s="1385"/>
      <c r="J3519" s="1387"/>
      <c r="K3519" s="1385"/>
      <c r="L3519" s="1385"/>
      <c r="M3519" s="1387"/>
    </row>
  </sheetData>
  <autoFilter ref="A6:N173">
    <filterColumn colId="4" showButton="0"/>
    <filterColumn colId="7" showButton="0"/>
    <filterColumn colId="10" showButton="0"/>
  </autoFilter>
  <mergeCells count="20">
    <mergeCell ref="C3513:D3513"/>
    <mergeCell ref="E3518:E3519"/>
    <mergeCell ref="B2928:C2928"/>
    <mergeCell ref="B2929:C2929"/>
    <mergeCell ref="E3511:G3511"/>
    <mergeCell ref="C3514:D3514"/>
    <mergeCell ref="C3515:D3515"/>
    <mergeCell ref="C3516:D3516"/>
    <mergeCell ref="C3517:D3517"/>
    <mergeCell ref="C3518:D3519"/>
    <mergeCell ref="F3518:F3519"/>
    <mergeCell ref="G3518:G3519"/>
    <mergeCell ref="H3518:H3519"/>
    <mergeCell ref="I3518:I3519"/>
    <mergeCell ref="J3518:J3519"/>
    <mergeCell ref="K3518:K3519"/>
    <mergeCell ref="K3511:M3511"/>
    <mergeCell ref="H3511:J3511"/>
    <mergeCell ref="L3518:L3519"/>
    <mergeCell ref="M3518:M3519"/>
  </mergeCells>
  <pageMargins left="0.74803149606299213" right="0.74803149606299213" top="0.98425196850393704" bottom="0.98425196850393704" header="0.51181102362204722" footer="0.51181102362204722"/>
  <pageSetup paperSize="9" scale="65" orientation="landscape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609"/>
  <sheetViews>
    <sheetView topLeftCell="A1575" workbookViewId="0">
      <selection activeCell="F1605" sqref="F1605"/>
    </sheetView>
  </sheetViews>
  <sheetFormatPr defaultRowHeight="12.75"/>
  <cols>
    <col min="1" max="1" width="11.85546875" customWidth="1"/>
    <col min="2" max="2" width="87" customWidth="1"/>
    <col min="3" max="3" width="16.85546875" customWidth="1"/>
    <col min="4" max="4" width="16.7109375" customWidth="1"/>
    <col min="5" max="5" width="13" customWidth="1"/>
  </cols>
  <sheetData>
    <row r="1" spans="1:11">
      <c r="A1" s="155"/>
      <c r="B1" s="156" t="s">
        <v>145</v>
      </c>
      <c r="C1" s="176" t="str">
        <f>Kadar.ode.!C1</f>
        <v>Opšta bolnica "Stefan Visoki"  Smederevska Palanka</v>
      </c>
      <c r="D1" s="151"/>
      <c r="E1" s="151"/>
      <c r="F1" s="151"/>
      <c r="G1" s="153"/>
      <c r="H1" s="148"/>
      <c r="I1" s="148"/>
      <c r="J1" s="148"/>
      <c r="K1" s="148"/>
    </row>
    <row r="2" spans="1:11">
      <c r="A2" s="155"/>
      <c r="B2" s="156" t="s">
        <v>146</v>
      </c>
      <c r="C2" s="176" t="str">
        <f>Kadar.ode.!C2</f>
        <v>06113079</v>
      </c>
      <c r="D2" s="151"/>
      <c r="E2" s="151"/>
      <c r="F2" s="151"/>
      <c r="G2" s="153"/>
      <c r="H2" s="148"/>
      <c r="I2" s="148"/>
      <c r="J2" s="148"/>
      <c r="K2" s="148"/>
    </row>
    <row r="3" spans="1:11">
      <c r="A3" s="155"/>
      <c r="B3" s="156"/>
      <c r="C3" s="176" t="s">
        <v>5369</v>
      </c>
      <c r="D3" s="151"/>
      <c r="E3" s="151"/>
      <c r="F3" s="151"/>
      <c r="G3" s="190"/>
      <c r="H3" s="148"/>
      <c r="I3" s="148"/>
      <c r="J3" s="148"/>
      <c r="K3" s="148"/>
    </row>
    <row r="4" spans="1:11" ht="14.25">
      <c r="A4" s="155"/>
      <c r="B4" s="156" t="s">
        <v>1745</v>
      </c>
      <c r="C4" s="150" t="s">
        <v>1744</v>
      </c>
      <c r="D4" s="152"/>
      <c r="E4" s="152"/>
      <c r="F4" s="154"/>
      <c r="G4" s="6"/>
      <c r="H4" s="6"/>
      <c r="I4" s="6"/>
      <c r="J4" s="6"/>
      <c r="K4" s="6"/>
    </row>
    <row r="5" spans="1:11">
      <c r="A5" s="192" t="s">
        <v>5185</v>
      </c>
    </row>
    <row r="6" spans="1:11">
      <c r="C6" s="1216" t="s">
        <v>5198</v>
      </c>
    </row>
    <row r="7" spans="1:11" ht="38.25">
      <c r="A7" s="191" t="s">
        <v>40</v>
      </c>
      <c r="B7" s="191" t="s">
        <v>187</v>
      </c>
      <c r="C7" s="1217" t="s">
        <v>1746</v>
      </c>
      <c r="D7" s="1217" t="s">
        <v>5199</v>
      </c>
    </row>
    <row r="8" spans="1:11">
      <c r="A8" t="s">
        <v>133</v>
      </c>
      <c r="B8" t="s">
        <v>3761</v>
      </c>
      <c r="C8" s="188">
        <v>3700</v>
      </c>
      <c r="D8" s="188">
        <v>2644</v>
      </c>
    </row>
    <row r="9" spans="1:11">
      <c r="A9" t="s">
        <v>136</v>
      </c>
      <c r="B9" t="s">
        <v>3762</v>
      </c>
      <c r="C9" s="188">
        <v>3200</v>
      </c>
      <c r="D9" s="188">
        <v>2111</v>
      </c>
    </row>
    <row r="10" spans="1:11">
      <c r="A10" t="s">
        <v>140</v>
      </c>
      <c r="B10" t="s">
        <v>3764</v>
      </c>
      <c r="C10" s="188">
        <v>0</v>
      </c>
      <c r="D10" s="188">
        <v>0</v>
      </c>
    </row>
    <row r="11" spans="1:11">
      <c r="A11" t="s">
        <v>139</v>
      </c>
      <c r="B11" t="s">
        <v>3763</v>
      </c>
      <c r="C11" s="188">
        <v>0</v>
      </c>
      <c r="D11" s="188">
        <v>0</v>
      </c>
    </row>
    <row r="12" spans="1:11">
      <c r="A12" t="s">
        <v>124</v>
      </c>
      <c r="B12" t="s">
        <v>4144</v>
      </c>
      <c r="C12" s="188">
        <v>1</v>
      </c>
      <c r="D12" s="188">
        <v>2</v>
      </c>
    </row>
    <row r="13" spans="1:11">
      <c r="A13" t="s">
        <v>122</v>
      </c>
      <c r="B13" t="s">
        <v>4142</v>
      </c>
      <c r="C13" s="188">
        <v>7</v>
      </c>
      <c r="D13" s="188">
        <v>7</v>
      </c>
    </row>
    <row r="14" spans="1:11">
      <c r="A14" t="s">
        <v>123</v>
      </c>
      <c r="B14" t="s">
        <v>4143</v>
      </c>
      <c r="C14" s="188">
        <v>0</v>
      </c>
      <c r="D14" s="188">
        <v>0</v>
      </c>
    </row>
    <row r="15" spans="1:11">
      <c r="A15" t="s">
        <v>129</v>
      </c>
      <c r="B15" t="s">
        <v>4151</v>
      </c>
      <c r="C15" s="188">
        <v>3</v>
      </c>
      <c r="D15" s="188">
        <v>10</v>
      </c>
    </row>
    <row r="16" spans="1:11">
      <c r="A16" t="s">
        <v>127</v>
      </c>
      <c r="B16" t="s">
        <v>4146</v>
      </c>
      <c r="C16" s="188">
        <v>2</v>
      </c>
      <c r="D16" s="188">
        <v>1</v>
      </c>
    </row>
    <row r="17" spans="1:4">
      <c r="A17" t="s">
        <v>128</v>
      </c>
      <c r="B17" t="s">
        <v>4148</v>
      </c>
      <c r="C17" s="188">
        <v>0</v>
      </c>
      <c r="D17" s="188">
        <v>0</v>
      </c>
    </row>
    <row r="18" spans="1:4">
      <c r="A18" t="s">
        <v>125</v>
      </c>
      <c r="B18" t="s">
        <v>3803</v>
      </c>
      <c r="C18" s="188">
        <v>138</v>
      </c>
      <c r="D18" s="188">
        <v>92</v>
      </c>
    </row>
    <row r="19" spans="1:4">
      <c r="A19" t="s">
        <v>126</v>
      </c>
      <c r="B19" t="s">
        <v>4145</v>
      </c>
      <c r="C19" s="188">
        <v>0</v>
      </c>
      <c r="D19" s="188">
        <v>0</v>
      </c>
    </row>
    <row r="20" spans="1:4">
      <c r="A20" t="s">
        <v>131</v>
      </c>
      <c r="B20" t="s">
        <v>4038</v>
      </c>
      <c r="C20" s="188">
        <v>425</v>
      </c>
      <c r="D20" s="188">
        <v>244</v>
      </c>
    </row>
    <row r="21" spans="1:4">
      <c r="A21" t="s">
        <v>130</v>
      </c>
      <c r="B21" t="s">
        <v>5033</v>
      </c>
      <c r="C21" s="188">
        <v>553</v>
      </c>
      <c r="D21" s="188">
        <v>3</v>
      </c>
    </row>
    <row r="22" spans="1:4">
      <c r="A22" t="s">
        <v>205</v>
      </c>
      <c r="B22" t="s">
        <v>4994</v>
      </c>
      <c r="C22" s="188">
        <v>0</v>
      </c>
      <c r="D22" s="188">
        <v>0</v>
      </c>
    </row>
    <row r="23" spans="1:4">
      <c r="A23" t="s">
        <v>203</v>
      </c>
      <c r="B23" t="s">
        <v>4992</v>
      </c>
      <c r="C23" s="188">
        <v>0</v>
      </c>
      <c r="D23" s="188">
        <v>0</v>
      </c>
    </row>
    <row r="24" spans="1:4">
      <c r="A24" t="s">
        <v>204</v>
      </c>
      <c r="B24" t="s">
        <v>4993</v>
      </c>
      <c r="C24" s="188">
        <v>0</v>
      </c>
      <c r="D24" s="188">
        <v>0</v>
      </c>
    </row>
    <row r="25" spans="1:4">
      <c r="A25" t="s">
        <v>207</v>
      </c>
      <c r="B25" t="s">
        <v>4995</v>
      </c>
      <c r="C25" s="188">
        <v>0</v>
      </c>
      <c r="D25" s="188">
        <v>0</v>
      </c>
    </row>
    <row r="26" spans="1:4">
      <c r="A26" t="s">
        <v>206</v>
      </c>
      <c r="B26" t="s">
        <v>3850</v>
      </c>
      <c r="C26" s="188">
        <v>0</v>
      </c>
      <c r="D26" s="188">
        <v>0</v>
      </c>
    </row>
    <row r="27" spans="1:4">
      <c r="A27" t="s">
        <v>209</v>
      </c>
      <c r="B27" t="s">
        <v>4997</v>
      </c>
      <c r="C27" s="188">
        <v>0</v>
      </c>
      <c r="D27" s="188">
        <v>0</v>
      </c>
    </row>
    <row r="28" spans="1:4">
      <c r="A28" t="s">
        <v>210</v>
      </c>
      <c r="B28" t="s">
        <v>4998</v>
      </c>
      <c r="C28" s="188">
        <v>0</v>
      </c>
      <c r="D28" s="188">
        <v>0</v>
      </c>
    </row>
    <row r="29" spans="1:4">
      <c r="A29" t="s">
        <v>208</v>
      </c>
      <c r="B29" t="s">
        <v>4996</v>
      </c>
      <c r="C29" s="188">
        <v>0</v>
      </c>
      <c r="D29" s="188">
        <v>0</v>
      </c>
    </row>
    <row r="30" spans="1:4">
      <c r="A30" t="s">
        <v>1758</v>
      </c>
      <c r="B30" t="s">
        <v>3741</v>
      </c>
      <c r="C30" s="188">
        <v>66671</v>
      </c>
      <c r="D30" s="188">
        <v>49935</v>
      </c>
    </row>
    <row r="31" spans="1:4">
      <c r="A31" t="s">
        <v>1759</v>
      </c>
      <c r="B31" t="s">
        <v>3742</v>
      </c>
      <c r="C31" s="188">
        <v>34137</v>
      </c>
      <c r="D31" s="188">
        <v>25161</v>
      </c>
    </row>
    <row r="32" spans="1:4">
      <c r="A32" t="s">
        <v>1762</v>
      </c>
      <c r="B32" t="s">
        <v>3744</v>
      </c>
      <c r="C32" s="188">
        <v>51837</v>
      </c>
      <c r="D32" s="188">
        <v>39800</v>
      </c>
    </row>
    <row r="33" spans="1:4">
      <c r="A33" t="s">
        <v>1763</v>
      </c>
      <c r="B33" t="s">
        <v>3745</v>
      </c>
      <c r="C33" s="188">
        <v>64863</v>
      </c>
      <c r="D33" s="188">
        <v>50156</v>
      </c>
    </row>
    <row r="34" spans="1:4">
      <c r="A34" t="s">
        <v>1766</v>
      </c>
      <c r="B34" t="s">
        <v>3746</v>
      </c>
      <c r="C34" s="188">
        <v>50627</v>
      </c>
      <c r="D34" s="188">
        <v>35847</v>
      </c>
    </row>
    <row r="35" spans="1:4">
      <c r="A35" t="s">
        <v>1770</v>
      </c>
      <c r="B35" t="s">
        <v>3747</v>
      </c>
      <c r="C35" s="188">
        <v>1167</v>
      </c>
      <c r="D35" s="188">
        <v>811</v>
      </c>
    </row>
    <row r="36" spans="1:4">
      <c r="A36" t="s">
        <v>1772</v>
      </c>
      <c r="B36" t="s">
        <v>3748</v>
      </c>
      <c r="C36" s="188">
        <v>1737</v>
      </c>
      <c r="D36" s="188">
        <v>1478</v>
      </c>
    </row>
    <row r="37" spans="1:4">
      <c r="A37" t="s">
        <v>1767</v>
      </c>
      <c r="B37" t="s">
        <v>3749</v>
      </c>
      <c r="C37" s="188">
        <v>8046</v>
      </c>
      <c r="D37" s="188">
        <v>5986</v>
      </c>
    </row>
    <row r="38" spans="1:4">
      <c r="A38" t="s">
        <v>1773</v>
      </c>
      <c r="B38" t="s">
        <v>3750</v>
      </c>
      <c r="C38" s="188">
        <v>2177</v>
      </c>
      <c r="D38" s="188">
        <v>1687</v>
      </c>
    </row>
    <row r="39" spans="1:4">
      <c r="A39" t="s">
        <v>1761</v>
      </c>
      <c r="B39" t="s">
        <v>3751</v>
      </c>
      <c r="C39" s="188">
        <v>6212</v>
      </c>
      <c r="D39" s="188">
        <v>4827</v>
      </c>
    </row>
    <row r="40" spans="1:4">
      <c r="A40" t="s">
        <v>1769</v>
      </c>
      <c r="B40" t="s">
        <v>3752</v>
      </c>
      <c r="C40" s="188">
        <v>515</v>
      </c>
      <c r="D40" s="188">
        <v>775</v>
      </c>
    </row>
    <row r="41" spans="1:4">
      <c r="A41" t="s">
        <v>1771</v>
      </c>
      <c r="B41" t="s">
        <v>3753</v>
      </c>
      <c r="C41" s="188">
        <v>59</v>
      </c>
      <c r="D41" s="188">
        <v>72</v>
      </c>
    </row>
    <row r="42" spans="1:4">
      <c r="A42" t="s">
        <v>1765</v>
      </c>
      <c r="B42" t="s">
        <v>3754</v>
      </c>
      <c r="C42" s="188">
        <v>3616</v>
      </c>
      <c r="D42" s="188">
        <v>2709</v>
      </c>
    </row>
    <row r="43" spans="1:4">
      <c r="A43" t="s">
        <v>1760</v>
      </c>
      <c r="B43" t="s">
        <v>3755</v>
      </c>
      <c r="C43" s="188">
        <v>3640</v>
      </c>
      <c r="D43" s="188">
        <v>2639</v>
      </c>
    </row>
    <row r="44" spans="1:4">
      <c r="A44" t="s">
        <v>1774</v>
      </c>
      <c r="B44" t="s">
        <v>3756</v>
      </c>
      <c r="C44" s="188">
        <v>937</v>
      </c>
      <c r="D44" s="188">
        <v>717</v>
      </c>
    </row>
    <row r="45" spans="1:4">
      <c r="A45" t="s">
        <v>1775</v>
      </c>
      <c r="B45" t="s">
        <v>3757</v>
      </c>
      <c r="C45" s="188">
        <v>2502</v>
      </c>
      <c r="D45" s="188">
        <v>1734</v>
      </c>
    </row>
    <row r="46" spans="1:4">
      <c r="A46" t="s">
        <v>1776</v>
      </c>
      <c r="B46" t="s">
        <v>3758</v>
      </c>
      <c r="C46" s="188">
        <v>67</v>
      </c>
      <c r="D46" s="188">
        <v>53</v>
      </c>
    </row>
    <row r="47" spans="1:4">
      <c r="A47" t="s">
        <v>1768</v>
      </c>
      <c r="B47" t="s">
        <v>3759</v>
      </c>
      <c r="C47" s="188">
        <v>184</v>
      </c>
      <c r="D47" s="188">
        <v>279</v>
      </c>
    </row>
    <row r="48" spans="1:4">
      <c r="A48" t="s">
        <v>1764</v>
      </c>
      <c r="B48" t="s">
        <v>3760</v>
      </c>
      <c r="C48" s="188">
        <v>29407</v>
      </c>
      <c r="D48" s="188">
        <v>22227</v>
      </c>
    </row>
    <row r="49" spans="1:4">
      <c r="A49" t="s">
        <v>1777</v>
      </c>
      <c r="B49" t="s">
        <v>3769</v>
      </c>
      <c r="C49" s="188">
        <v>1097</v>
      </c>
      <c r="D49" s="188">
        <v>724</v>
      </c>
    </row>
    <row r="50" spans="1:4">
      <c r="A50" t="s">
        <v>1778</v>
      </c>
      <c r="B50" t="s">
        <v>3771</v>
      </c>
      <c r="C50" s="188">
        <v>742</v>
      </c>
      <c r="D50" s="188">
        <v>699</v>
      </c>
    </row>
    <row r="51" spans="1:4">
      <c r="A51" t="s">
        <v>1779</v>
      </c>
      <c r="B51" t="s">
        <v>3773</v>
      </c>
      <c r="C51" s="188">
        <v>0</v>
      </c>
      <c r="D51" s="188">
        <v>0</v>
      </c>
    </row>
    <row r="52" spans="1:4">
      <c r="A52" t="s">
        <v>1780</v>
      </c>
      <c r="B52" t="s">
        <v>3774</v>
      </c>
      <c r="C52" s="188">
        <v>59</v>
      </c>
      <c r="D52" s="188">
        <v>41</v>
      </c>
    </row>
    <row r="53" spans="1:4">
      <c r="A53" t="s">
        <v>1781</v>
      </c>
      <c r="B53" t="s">
        <v>3775</v>
      </c>
      <c r="C53" s="188">
        <v>80</v>
      </c>
      <c r="D53" s="188">
        <v>41</v>
      </c>
    </row>
    <row r="54" spans="1:4">
      <c r="A54" t="s">
        <v>1782</v>
      </c>
      <c r="B54" t="s">
        <v>3776</v>
      </c>
      <c r="C54" s="188">
        <v>7</v>
      </c>
      <c r="D54" s="188">
        <v>14</v>
      </c>
    </row>
    <row r="55" spans="1:4">
      <c r="A55" t="s">
        <v>1783</v>
      </c>
      <c r="B55" t="s">
        <v>3777</v>
      </c>
      <c r="C55" s="188">
        <v>24</v>
      </c>
      <c r="D55" s="188">
        <v>22</v>
      </c>
    </row>
    <row r="56" spans="1:4">
      <c r="A56" t="s">
        <v>1784</v>
      </c>
      <c r="B56" t="s">
        <v>3778</v>
      </c>
      <c r="C56" s="188">
        <v>0</v>
      </c>
      <c r="D56" s="188">
        <v>1</v>
      </c>
    </row>
    <row r="57" spans="1:4">
      <c r="A57" t="s">
        <v>1785</v>
      </c>
      <c r="B57" t="s">
        <v>3780</v>
      </c>
      <c r="C57" s="188">
        <v>189</v>
      </c>
      <c r="D57" s="188">
        <v>134</v>
      </c>
    </row>
    <row r="58" spans="1:4">
      <c r="A58" t="s">
        <v>1786</v>
      </c>
      <c r="B58" t="s">
        <v>3781</v>
      </c>
      <c r="C58" s="188">
        <v>0</v>
      </c>
      <c r="D58" s="188">
        <v>0</v>
      </c>
    </row>
    <row r="59" spans="1:4">
      <c r="A59" t="s">
        <v>1787</v>
      </c>
      <c r="B59" t="s">
        <v>3782</v>
      </c>
      <c r="C59" s="188">
        <v>18</v>
      </c>
      <c r="D59" s="188">
        <v>10</v>
      </c>
    </row>
    <row r="60" spans="1:4">
      <c r="A60" t="s">
        <v>1788</v>
      </c>
      <c r="B60" t="s">
        <v>3783</v>
      </c>
      <c r="C60" s="188">
        <v>2</v>
      </c>
      <c r="D60" s="188">
        <v>0</v>
      </c>
    </row>
    <row r="61" spans="1:4">
      <c r="A61" t="s">
        <v>1789</v>
      </c>
      <c r="B61" t="s">
        <v>3784</v>
      </c>
      <c r="C61" s="188">
        <v>1</v>
      </c>
      <c r="D61" s="188">
        <v>1</v>
      </c>
    </row>
    <row r="62" spans="1:4">
      <c r="A62" t="s">
        <v>1790</v>
      </c>
      <c r="B62" t="s">
        <v>3785</v>
      </c>
      <c r="C62" s="188">
        <v>251</v>
      </c>
      <c r="D62" s="188">
        <v>188</v>
      </c>
    </row>
    <row r="63" spans="1:4">
      <c r="A63" t="s">
        <v>1791</v>
      </c>
      <c r="B63" t="s">
        <v>3786</v>
      </c>
      <c r="C63" s="188">
        <v>9</v>
      </c>
      <c r="D63" s="188">
        <v>6</v>
      </c>
    </row>
    <row r="64" spans="1:4">
      <c r="A64" t="s">
        <v>1792</v>
      </c>
      <c r="B64" t="s">
        <v>3787</v>
      </c>
      <c r="C64" s="188">
        <v>9</v>
      </c>
      <c r="D64" s="188">
        <v>4</v>
      </c>
    </row>
    <row r="65" spans="1:4">
      <c r="A65" t="s">
        <v>1793</v>
      </c>
      <c r="B65" t="s">
        <v>3788</v>
      </c>
      <c r="C65" s="188">
        <v>15</v>
      </c>
      <c r="D65" s="188">
        <v>18</v>
      </c>
    </row>
    <row r="66" spans="1:4">
      <c r="A66" t="s">
        <v>1794</v>
      </c>
      <c r="B66" t="s">
        <v>3789</v>
      </c>
      <c r="C66" s="188">
        <v>9</v>
      </c>
      <c r="D66" s="188">
        <v>2</v>
      </c>
    </row>
    <row r="67" spans="1:4">
      <c r="A67" t="s">
        <v>1795</v>
      </c>
      <c r="B67" t="s">
        <v>3790</v>
      </c>
      <c r="C67" s="188">
        <v>0</v>
      </c>
      <c r="D67" s="188">
        <v>0</v>
      </c>
    </row>
    <row r="68" spans="1:4">
      <c r="A68" t="s">
        <v>1796</v>
      </c>
      <c r="B68" t="s">
        <v>3791</v>
      </c>
      <c r="C68" s="188">
        <v>3</v>
      </c>
      <c r="D68" s="188">
        <v>2</v>
      </c>
    </row>
    <row r="69" spans="1:4">
      <c r="A69" t="s">
        <v>1797</v>
      </c>
      <c r="B69" t="s">
        <v>3793</v>
      </c>
      <c r="C69" s="188">
        <v>1</v>
      </c>
      <c r="D69" s="188">
        <v>0</v>
      </c>
    </row>
    <row r="70" spans="1:4">
      <c r="A70" t="s">
        <v>1798</v>
      </c>
      <c r="B70" t="s">
        <v>3794</v>
      </c>
      <c r="C70" s="188">
        <v>2</v>
      </c>
      <c r="D70" s="188">
        <v>0</v>
      </c>
    </row>
    <row r="71" spans="1:4">
      <c r="A71" t="s">
        <v>1799</v>
      </c>
      <c r="B71" t="s">
        <v>3795</v>
      </c>
      <c r="C71" s="188">
        <v>0</v>
      </c>
      <c r="D71" s="188">
        <v>0</v>
      </c>
    </row>
    <row r="72" spans="1:4">
      <c r="A72" t="s">
        <v>1800</v>
      </c>
      <c r="B72" t="s">
        <v>3796</v>
      </c>
      <c r="C72" s="188">
        <v>0</v>
      </c>
      <c r="D72" s="188">
        <v>0</v>
      </c>
    </row>
    <row r="73" spans="1:4">
      <c r="A73" t="s">
        <v>1801</v>
      </c>
      <c r="B73" t="s">
        <v>3797</v>
      </c>
      <c r="C73" s="188">
        <v>0</v>
      </c>
      <c r="D73" s="188">
        <v>1</v>
      </c>
    </row>
    <row r="74" spans="1:4">
      <c r="A74" t="s">
        <v>1802</v>
      </c>
      <c r="B74" t="s">
        <v>3798</v>
      </c>
      <c r="C74" s="188">
        <v>66</v>
      </c>
      <c r="D74" s="188">
        <v>40</v>
      </c>
    </row>
    <row r="75" spans="1:4">
      <c r="A75" t="s">
        <v>1803</v>
      </c>
      <c r="B75" t="s">
        <v>3799</v>
      </c>
      <c r="C75" s="188">
        <v>0</v>
      </c>
      <c r="D75" s="188">
        <v>0</v>
      </c>
    </row>
    <row r="76" spans="1:4">
      <c r="A76" t="s">
        <v>1804</v>
      </c>
      <c r="B76" t="s">
        <v>3781</v>
      </c>
      <c r="C76" s="188">
        <v>1</v>
      </c>
      <c r="D76" s="188">
        <v>0</v>
      </c>
    </row>
    <row r="77" spans="1:4">
      <c r="A77" t="s">
        <v>1805</v>
      </c>
      <c r="B77" t="s">
        <v>3800</v>
      </c>
      <c r="C77" s="188">
        <v>4</v>
      </c>
      <c r="D77" s="188">
        <v>4</v>
      </c>
    </row>
    <row r="78" spans="1:4">
      <c r="A78" t="s">
        <v>1806</v>
      </c>
      <c r="B78" t="s">
        <v>3801</v>
      </c>
      <c r="C78" s="188">
        <v>1</v>
      </c>
      <c r="D78" s="188">
        <v>0</v>
      </c>
    </row>
    <row r="79" spans="1:4">
      <c r="A79" t="s">
        <v>1807</v>
      </c>
      <c r="B79" t="s">
        <v>3802</v>
      </c>
      <c r="C79" s="188">
        <v>0</v>
      </c>
      <c r="D79" s="188">
        <v>0</v>
      </c>
    </row>
    <row r="80" spans="1:4">
      <c r="A80" t="s">
        <v>1808</v>
      </c>
      <c r="B80" t="s">
        <v>3804</v>
      </c>
      <c r="C80" s="188">
        <v>1</v>
      </c>
      <c r="D80" s="188">
        <v>1</v>
      </c>
    </row>
    <row r="81" spans="1:4">
      <c r="A81" t="s">
        <v>1809</v>
      </c>
      <c r="B81" t="s">
        <v>3805</v>
      </c>
      <c r="C81" s="188">
        <v>3</v>
      </c>
      <c r="D81" s="188">
        <v>3</v>
      </c>
    </row>
    <row r="82" spans="1:4">
      <c r="A82" t="s">
        <v>1810</v>
      </c>
      <c r="B82" t="s">
        <v>3806</v>
      </c>
      <c r="C82" s="188">
        <v>0</v>
      </c>
      <c r="D82" s="188">
        <v>0</v>
      </c>
    </row>
    <row r="83" spans="1:4">
      <c r="A83" t="s">
        <v>1811</v>
      </c>
      <c r="B83" t="s">
        <v>3807</v>
      </c>
      <c r="C83" s="188">
        <v>5</v>
      </c>
      <c r="D83" s="188">
        <v>4</v>
      </c>
    </row>
    <row r="84" spans="1:4">
      <c r="A84" t="s">
        <v>1812</v>
      </c>
      <c r="B84" t="s">
        <v>3808</v>
      </c>
      <c r="C84" s="188">
        <v>17</v>
      </c>
      <c r="D84" s="188">
        <v>7</v>
      </c>
    </row>
    <row r="85" spans="1:4">
      <c r="A85" t="s">
        <v>1813</v>
      </c>
      <c r="B85" t="s">
        <v>3809</v>
      </c>
      <c r="C85" s="188">
        <v>26</v>
      </c>
      <c r="D85" s="188">
        <v>26</v>
      </c>
    </row>
    <row r="86" spans="1:4">
      <c r="A86" t="s">
        <v>1814</v>
      </c>
      <c r="B86" t="s">
        <v>3810</v>
      </c>
      <c r="C86" s="188">
        <v>103</v>
      </c>
      <c r="D86" s="188">
        <v>87</v>
      </c>
    </row>
    <row r="87" spans="1:4">
      <c r="A87" t="s">
        <v>1815</v>
      </c>
      <c r="B87" t="s">
        <v>3811</v>
      </c>
      <c r="C87" s="188">
        <v>4</v>
      </c>
      <c r="D87" s="188">
        <v>5</v>
      </c>
    </row>
    <row r="88" spans="1:4">
      <c r="A88" t="s">
        <v>1816</v>
      </c>
      <c r="B88" t="s">
        <v>3812</v>
      </c>
      <c r="C88" s="188">
        <v>7</v>
      </c>
      <c r="D88" s="188">
        <v>5</v>
      </c>
    </row>
    <row r="89" spans="1:4">
      <c r="A89" t="s">
        <v>1817</v>
      </c>
      <c r="B89" t="s">
        <v>3813</v>
      </c>
      <c r="C89" s="188">
        <v>0</v>
      </c>
      <c r="D89" s="188">
        <v>0</v>
      </c>
    </row>
    <row r="90" spans="1:4">
      <c r="A90" t="s">
        <v>1818</v>
      </c>
      <c r="B90" t="s">
        <v>3814</v>
      </c>
      <c r="C90" s="188">
        <v>0</v>
      </c>
      <c r="D90" s="188">
        <v>0</v>
      </c>
    </row>
    <row r="91" spans="1:4">
      <c r="A91" t="s">
        <v>1819</v>
      </c>
      <c r="B91" t="s">
        <v>3815</v>
      </c>
      <c r="C91" s="188">
        <v>19</v>
      </c>
      <c r="D91" s="188">
        <v>8</v>
      </c>
    </row>
    <row r="92" spans="1:4">
      <c r="A92" t="s">
        <v>1820</v>
      </c>
      <c r="B92" t="s">
        <v>3816</v>
      </c>
      <c r="C92" s="188">
        <v>85</v>
      </c>
      <c r="D92" s="188">
        <v>43</v>
      </c>
    </row>
    <row r="93" spans="1:4">
      <c r="A93" t="s">
        <v>1821</v>
      </c>
      <c r="B93" t="s">
        <v>3817</v>
      </c>
      <c r="C93" s="188">
        <v>10</v>
      </c>
      <c r="D93" s="188">
        <v>6</v>
      </c>
    </row>
    <row r="94" spans="1:4">
      <c r="A94" t="s">
        <v>1822</v>
      </c>
      <c r="B94" t="s">
        <v>3818</v>
      </c>
      <c r="C94" s="188">
        <v>3</v>
      </c>
      <c r="D94" s="188">
        <v>1</v>
      </c>
    </row>
    <row r="95" spans="1:4">
      <c r="A95" t="s">
        <v>1823</v>
      </c>
      <c r="B95" t="s">
        <v>3819</v>
      </c>
      <c r="C95" s="188">
        <v>0</v>
      </c>
      <c r="D95" s="188">
        <v>0</v>
      </c>
    </row>
    <row r="96" spans="1:4">
      <c r="A96" t="s">
        <v>1824</v>
      </c>
      <c r="B96" t="s">
        <v>3820</v>
      </c>
      <c r="C96" s="188">
        <v>0</v>
      </c>
      <c r="D96" s="188">
        <v>0</v>
      </c>
    </row>
    <row r="97" spans="1:4">
      <c r="A97" t="s">
        <v>1825</v>
      </c>
      <c r="B97" t="s">
        <v>3821</v>
      </c>
      <c r="C97" s="188">
        <v>151</v>
      </c>
      <c r="D97" s="188">
        <v>93</v>
      </c>
    </row>
    <row r="98" spans="1:4">
      <c r="A98" t="s">
        <v>1826</v>
      </c>
      <c r="B98" t="s">
        <v>3822</v>
      </c>
      <c r="C98" s="188">
        <v>14</v>
      </c>
      <c r="D98" s="188">
        <v>8</v>
      </c>
    </row>
    <row r="99" spans="1:4">
      <c r="A99" t="s">
        <v>1827</v>
      </c>
      <c r="B99" t="s">
        <v>3823</v>
      </c>
      <c r="C99" s="188">
        <v>7</v>
      </c>
      <c r="D99" s="188">
        <v>9</v>
      </c>
    </row>
    <row r="100" spans="1:4">
      <c r="A100" t="s">
        <v>1828</v>
      </c>
      <c r="B100" t="s">
        <v>3824</v>
      </c>
      <c r="C100" s="188">
        <v>6</v>
      </c>
      <c r="D100" s="188">
        <v>3</v>
      </c>
    </row>
    <row r="101" spans="1:4">
      <c r="A101" t="s">
        <v>1829</v>
      </c>
      <c r="B101" t="s">
        <v>3825</v>
      </c>
      <c r="C101" s="188">
        <v>1</v>
      </c>
      <c r="D101" s="188">
        <v>1</v>
      </c>
    </row>
    <row r="102" spans="1:4">
      <c r="A102" t="s">
        <v>1830</v>
      </c>
      <c r="B102" t="s">
        <v>3826</v>
      </c>
      <c r="C102" s="188">
        <v>0</v>
      </c>
      <c r="D102" s="188">
        <v>0</v>
      </c>
    </row>
    <row r="103" spans="1:4">
      <c r="A103" t="s">
        <v>1831</v>
      </c>
      <c r="B103" t="s">
        <v>3827</v>
      </c>
      <c r="C103" s="188">
        <v>0</v>
      </c>
      <c r="D103" s="188">
        <v>2</v>
      </c>
    </row>
    <row r="104" spans="1:4">
      <c r="A104" t="s">
        <v>1832</v>
      </c>
      <c r="B104" t="s">
        <v>3828</v>
      </c>
      <c r="C104" s="188">
        <v>0</v>
      </c>
      <c r="D104" s="188">
        <v>0</v>
      </c>
    </row>
    <row r="105" spans="1:4">
      <c r="A105" t="s">
        <v>1833</v>
      </c>
      <c r="B105" t="s">
        <v>3829</v>
      </c>
      <c r="C105" s="188">
        <v>2</v>
      </c>
      <c r="D105" s="188">
        <v>5</v>
      </c>
    </row>
    <row r="106" spans="1:4">
      <c r="A106" t="s">
        <v>1834</v>
      </c>
      <c r="B106" t="s">
        <v>3830</v>
      </c>
      <c r="C106" s="188">
        <v>1</v>
      </c>
      <c r="D106" s="188">
        <v>0</v>
      </c>
    </row>
    <row r="107" spans="1:4">
      <c r="A107" t="s">
        <v>1835</v>
      </c>
      <c r="B107" t="s">
        <v>3831</v>
      </c>
      <c r="C107" s="188">
        <v>2</v>
      </c>
      <c r="D107" s="188">
        <v>2</v>
      </c>
    </row>
    <row r="108" spans="1:4">
      <c r="A108" t="s">
        <v>1836</v>
      </c>
      <c r="B108" t="s">
        <v>3832</v>
      </c>
      <c r="C108" s="188">
        <v>2</v>
      </c>
      <c r="D108" s="188">
        <v>0</v>
      </c>
    </row>
    <row r="109" spans="1:4">
      <c r="A109" t="s">
        <v>1837</v>
      </c>
      <c r="B109" t="s">
        <v>3833</v>
      </c>
      <c r="C109" s="188">
        <v>0</v>
      </c>
      <c r="D109" s="188">
        <v>0</v>
      </c>
    </row>
    <row r="110" spans="1:4">
      <c r="A110" t="s">
        <v>1838</v>
      </c>
      <c r="B110" t="s">
        <v>3834</v>
      </c>
      <c r="C110" s="188">
        <v>2</v>
      </c>
      <c r="D110" s="188">
        <v>0</v>
      </c>
    </row>
    <row r="111" spans="1:4">
      <c r="A111" t="s">
        <v>1839</v>
      </c>
      <c r="B111" t="s">
        <v>3835</v>
      </c>
      <c r="C111" s="188">
        <v>0</v>
      </c>
      <c r="D111" s="188">
        <v>1</v>
      </c>
    </row>
    <row r="112" spans="1:4">
      <c r="A112" t="s">
        <v>1840</v>
      </c>
      <c r="B112" t="s">
        <v>3836</v>
      </c>
      <c r="C112" s="188">
        <v>0</v>
      </c>
      <c r="D112" s="188">
        <v>1</v>
      </c>
    </row>
    <row r="113" spans="1:4">
      <c r="A113" t="s">
        <v>1841</v>
      </c>
      <c r="B113" t="s">
        <v>3837</v>
      </c>
      <c r="C113" s="188">
        <v>12</v>
      </c>
      <c r="D113" s="188">
        <v>7</v>
      </c>
    </row>
    <row r="114" spans="1:4">
      <c r="A114" t="s">
        <v>1842</v>
      </c>
      <c r="B114" t="s">
        <v>3838</v>
      </c>
      <c r="C114" s="188">
        <v>36</v>
      </c>
      <c r="D114" s="188">
        <v>22</v>
      </c>
    </row>
    <row r="115" spans="1:4">
      <c r="A115" t="s">
        <v>1843</v>
      </c>
      <c r="B115" t="s">
        <v>3839</v>
      </c>
      <c r="C115" s="188">
        <v>1</v>
      </c>
      <c r="D115" s="188">
        <v>1</v>
      </c>
    </row>
    <row r="116" spans="1:4">
      <c r="A116" t="s">
        <v>1844</v>
      </c>
      <c r="B116" t="s">
        <v>3840</v>
      </c>
      <c r="C116" s="188">
        <v>2</v>
      </c>
      <c r="D116" s="188">
        <v>2</v>
      </c>
    </row>
    <row r="117" spans="1:4">
      <c r="A117" t="s">
        <v>1845</v>
      </c>
      <c r="B117" t="s">
        <v>3841</v>
      </c>
      <c r="C117" s="188">
        <v>136</v>
      </c>
      <c r="D117" s="188">
        <v>69</v>
      </c>
    </row>
    <row r="118" spans="1:4">
      <c r="A118" t="s">
        <v>1846</v>
      </c>
      <c r="B118" t="s">
        <v>3842</v>
      </c>
      <c r="C118" s="188">
        <v>1</v>
      </c>
      <c r="D118" s="188">
        <v>0</v>
      </c>
    </row>
    <row r="119" spans="1:4">
      <c r="A119" t="s">
        <v>1847</v>
      </c>
      <c r="B119" t="s">
        <v>3843</v>
      </c>
      <c r="C119" s="188">
        <v>1</v>
      </c>
      <c r="D119" s="188">
        <v>1</v>
      </c>
    </row>
    <row r="120" spans="1:4">
      <c r="A120" t="s">
        <v>1848</v>
      </c>
      <c r="B120" t="s">
        <v>3844</v>
      </c>
      <c r="C120" s="188">
        <v>1</v>
      </c>
      <c r="D120" s="188">
        <v>0</v>
      </c>
    </row>
    <row r="121" spans="1:4">
      <c r="A121" t="s">
        <v>1849</v>
      </c>
      <c r="B121" t="s">
        <v>3846</v>
      </c>
      <c r="C121" s="188">
        <v>97</v>
      </c>
      <c r="D121" s="188">
        <v>54</v>
      </c>
    </row>
    <row r="122" spans="1:4">
      <c r="A122" t="s">
        <v>1850</v>
      </c>
      <c r="B122" t="s">
        <v>3847</v>
      </c>
      <c r="C122" s="188">
        <v>9</v>
      </c>
      <c r="D122" s="188">
        <v>13</v>
      </c>
    </row>
    <row r="123" spans="1:4">
      <c r="A123" t="s">
        <v>1851</v>
      </c>
      <c r="B123" t="s">
        <v>3848</v>
      </c>
      <c r="C123" s="188">
        <v>2</v>
      </c>
      <c r="D123" s="188">
        <v>0</v>
      </c>
    </row>
    <row r="124" spans="1:4">
      <c r="A124" t="s">
        <v>1852</v>
      </c>
      <c r="B124" t="s">
        <v>3849</v>
      </c>
      <c r="C124" s="188">
        <v>1</v>
      </c>
      <c r="D124" s="188">
        <v>1</v>
      </c>
    </row>
    <row r="125" spans="1:4">
      <c r="A125" t="s">
        <v>1853</v>
      </c>
      <c r="B125" t="s">
        <v>3851</v>
      </c>
      <c r="C125" s="188">
        <v>1</v>
      </c>
      <c r="D125" s="188">
        <v>0</v>
      </c>
    </row>
    <row r="126" spans="1:4">
      <c r="A126" t="s">
        <v>1854</v>
      </c>
      <c r="B126" t="s">
        <v>3853</v>
      </c>
      <c r="C126" s="188">
        <v>1</v>
      </c>
      <c r="D126" s="188">
        <v>0</v>
      </c>
    </row>
    <row r="127" spans="1:4">
      <c r="A127" t="s">
        <v>1855</v>
      </c>
      <c r="B127" t="s">
        <v>3854</v>
      </c>
      <c r="C127" s="188">
        <v>1</v>
      </c>
      <c r="D127" s="188">
        <v>0</v>
      </c>
    </row>
    <row r="128" spans="1:4">
      <c r="A128" t="s">
        <v>1856</v>
      </c>
      <c r="B128" t="s">
        <v>3855</v>
      </c>
      <c r="C128" s="188">
        <v>2</v>
      </c>
      <c r="D128" s="188">
        <v>1</v>
      </c>
    </row>
    <row r="129" spans="1:4">
      <c r="A129" t="s">
        <v>1857</v>
      </c>
      <c r="B129" t="s">
        <v>3857</v>
      </c>
      <c r="C129" s="188">
        <v>1</v>
      </c>
      <c r="D129" s="188">
        <v>0</v>
      </c>
    </row>
    <row r="130" spans="1:4">
      <c r="A130" t="s">
        <v>1858</v>
      </c>
      <c r="B130" t="s">
        <v>3858</v>
      </c>
      <c r="C130" s="188">
        <v>5055</v>
      </c>
      <c r="D130" s="188">
        <v>3731</v>
      </c>
    </row>
    <row r="131" spans="1:4">
      <c r="A131" t="s">
        <v>1859</v>
      </c>
      <c r="B131" t="s">
        <v>3859</v>
      </c>
      <c r="C131" s="188">
        <v>11791</v>
      </c>
      <c r="D131" s="188">
        <v>9234</v>
      </c>
    </row>
    <row r="132" spans="1:4">
      <c r="A132" t="s">
        <v>1860</v>
      </c>
      <c r="B132" t="s">
        <v>3860</v>
      </c>
      <c r="C132" s="188">
        <v>5</v>
      </c>
      <c r="D132" s="188">
        <v>3</v>
      </c>
    </row>
    <row r="133" spans="1:4">
      <c r="A133" t="s">
        <v>1861</v>
      </c>
      <c r="B133" t="s">
        <v>3861</v>
      </c>
      <c r="C133" s="188">
        <v>3</v>
      </c>
      <c r="D133" s="188">
        <v>0</v>
      </c>
    </row>
    <row r="134" spans="1:4">
      <c r="A134" t="s">
        <v>1862</v>
      </c>
      <c r="B134" t="s">
        <v>3862</v>
      </c>
      <c r="C134" s="188">
        <v>1</v>
      </c>
      <c r="D134" s="188">
        <v>0</v>
      </c>
    </row>
    <row r="135" spans="1:4">
      <c r="A135" t="s">
        <v>1863</v>
      </c>
      <c r="B135" t="s">
        <v>3863</v>
      </c>
      <c r="C135" s="188">
        <v>0</v>
      </c>
      <c r="D135" s="188">
        <v>0</v>
      </c>
    </row>
    <row r="136" spans="1:4">
      <c r="A136" t="s">
        <v>1864</v>
      </c>
      <c r="B136" t="s">
        <v>3864</v>
      </c>
      <c r="C136" s="188">
        <v>0</v>
      </c>
      <c r="D136" s="188">
        <v>0</v>
      </c>
    </row>
    <row r="137" spans="1:4">
      <c r="A137" t="s">
        <v>1865</v>
      </c>
      <c r="B137" t="s">
        <v>3865</v>
      </c>
      <c r="C137" s="188">
        <v>1</v>
      </c>
      <c r="D137" s="188">
        <v>0</v>
      </c>
    </row>
    <row r="138" spans="1:4">
      <c r="A138" t="s">
        <v>1866</v>
      </c>
      <c r="B138" t="s">
        <v>3866</v>
      </c>
      <c r="C138" s="188">
        <v>2997</v>
      </c>
      <c r="D138" s="188">
        <v>1567</v>
      </c>
    </row>
    <row r="139" spans="1:4">
      <c r="A139" t="s">
        <v>1867</v>
      </c>
      <c r="B139" t="s">
        <v>3867</v>
      </c>
      <c r="C139" s="188">
        <v>233</v>
      </c>
      <c r="D139" s="188">
        <v>191</v>
      </c>
    </row>
    <row r="140" spans="1:4">
      <c r="A140" t="s">
        <v>1868</v>
      </c>
      <c r="B140" t="s">
        <v>3868</v>
      </c>
      <c r="C140" s="188">
        <v>0</v>
      </c>
      <c r="D140" s="188">
        <v>1</v>
      </c>
    </row>
    <row r="141" spans="1:4">
      <c r="A141" t="s">
        <v>1869</v>
      </c>
      <c r="B141" t="s">
        <v>3869</v>
      </c>
      <c r="C141" s="188">
        <v>0</v>
      </c>
      <c r="D141" s="188">
        <v>0</v>
      </c>
    </row>
    <row r="142" spans="1:4">
      <c r="A142" t="s">
        <v>1870</v>
      </c>
      <c r="B142" t="s">
        <v>3870</v>
      </c>
      <c r="C142" s="188">
        <v>77</v>
      </c>
      <c r="D142" s="188">
        <v>73</v>
      </c>
    </row>
    <row r="143" spans="1:4">
      <c r="A143" t="s">
        <v>1871</v>
      </c>
      <c r="B143" t="s">
        <v>3871</v>
      </c>
      <c r="C143" s="188">
        <v>807</v>
      </c>
      <c r="D143" s="188">
        <v>504</v>
      </c>
    </row>
    <row r="144" spans="1:4">
      <c r="A144" t="s">
        <v>1872</v>
      </c>
      <c r="B144" t="s">
        <v>3872</v>
      </c>
      <c r="C144" s="188">
        <v>389</v>
      </c>
      <c r="D144" s="188">
        <v>268</v>
      </c>
    </row>
    <row r="145" spans="1:4">
      <c r="A145" t="s">
        <v>1873</v>
      </c>
      <c r="B145" t="s">
        <v>3873</v>
      </c>
      <c r="C145" s="188">
        <v>7238</v>
      </c>
      <c r="D145" s="188">
        <v>5450</v>
      </c>
    </row>
    <row r="146" spans="1:4">
      <c r="A146" t="s">
        <v>1874</v>
      </c>
      <c r="B146" t="s">
        <v>3874</v>
      </c>
      <c r="C146" s="188">
        <v>11358</v>
      </c>
      <c r="D146" s="188">
        <v>9737</v>
      </c>
    </row>
    <row r="147" spans="1:4">
      <c r="A147" t="s">
        <v>1875</v>
      </c>
      <c r="B147" t="s">
        <v>3875</v>
      </c>
      <c r="C147" s="188">
        <v>838</v>
      </c>
      <c r="D147" s="188">
        <v>771</v>
      </c>
    </row>
    <row r="148" spans="1:4">
      <c r="A148" t="s">
        <v>1876</v>
      </c>
      <c r="B148" t="s">
        <v>3876</v>
      </c>
      <c r="C148" s="188">
        <v>7639</v>
      </c>
      <c r="D148" s="188">
        <v>4716</v>
      </c>
    </row>
    <row r="149" spans="1:4">
      <c r="A149" t="s">
        <v>1877</v>
      </c>
      <c r="B149" t="s">
        <v>3877</v>
      </c>
      <c r="C149" s="188">
        <v>30448</v>
      </c>
      <c r="D149" s="188">
        <v>21325</v>
      </c>
    </row>
    <row r="150" spans="1:4">
      <c r="A150" t="s">
        <v>1878</v>
      </c>
      <c r="B150" t="s">
        <v>3878</v>
      </c>
      <c r="C150" s="188">
        <v>69086</v>
      </c>
      <c r="D150" s="188">
        <v>51407</v>
      </c>
    </row>
    <row r="151" spans="1:4">
      <c r="A151" t="s">
        <v>1879</v>
      </c>
      <c r="B151" t="s">
        <v>3879</v>
      </c>
      <c r="C151" s="188">
        <v>12989</v>
      </c>
      <c r="D151" s="188">
        <v>9101</v>
      </c>
    </row>
    <row r="152" spans="1:4">
      <c r="A152" t="s">
        <v>1880</v>
      </c>
      <c r="B152" t="s">
        <v>3880</v>
      </c>
      <c r="C152" s="188">
        <v>14820</v>
      </c>
      <c r="D152" s="188">
        <v>10672</v>
      </c>
    </row>
    <row r="153" spans="1:4">
      <c r="A153" t="s">
        <v>1881</v>
      </c>
      <c r="B153" t="s">
        <v>3881</v>
      </c>
      <c r="C153" s="188">
        <v>40</v>
      </c>
      <c r="D153" s="188">
        <v>4</v>
      </c>
    </row>
    <row r="154" spans="1:4">
      <c r="A154" t="s">
        <v>1882</v>
      </c>
      <c r="B154" t="s">
        <v>3882</v>
      </c>
      <c r="C154" s="188">
        <v>7500</v>
      </c>
      <c r="D154" s="188">
        <v>2867</v>
      </c>
    </row>
    <row r="155" spans="1:4">
      <c r="A155" t="s">
        <v>1883</v>
      </c>
      <c r="B155" t="s">
        <v>3883</v>
      </c>
      <c r="C155" s="188">
        <v>4</v>
      </c>
      <c r="D155" s="188">
        <v>0</v>
      </c>
    </row>
    <row r="156" spans="1:4">
      <c r="A156" t="s">
        <v>1884</v>
      </c>
      <c r="B156" t="s">
        <v>3884</v>
      </c>
      <c r="C156" s="188">
        <v>11395</v>
      </c>
      <c r="D156" s="188">
        <v>8036</v>
      </c>
    </row>
    <row r="157" spans="1:4">
      <c r="A157" t="s">
        <v>1885</v>
      </c>
      <c r="B157" t="s">
        <v>3885</v>
      </c>
      <c r="C157" s="188">
        <v>671</v>
      </c>
      <c r="D157" s="188">
        <v>465</v>
      </c>
    </row>
    <row r="158" spans="1:4">
      <c r="A158" t="s">
        <v>1886</v>
      </c>
      <c r="B158" t="s">
        <v>3886</v>
      </c>
      <c r="C158" s="188">
        <v>661</v>
      </c>
      <c r="D158" s="188">
        <v>357</v>
      </c>
    </row>
    <row r="159" spans="1:4">
      <c r="A159" t="s">
        <v>1887</v>
      </c>
      <c r="B159" t="s">
        <v>3887</v>
      </c>
      <c r="C159" s="188">
        <v>106</v>
      </c>
      <c r="D159" s="188">
        <v>88</v>
      </c>
    </row>
    <row r="160" spans="1:4">
      <c r="A160" t="s">
        <v>1888</v>
      </c>
      <c r="B160" t="s">
        <v>3888</v>
      </c>
      <c r="C160" s="188">
        <v>218</v>
      </c>
      <c r="D160" s="188">
        <v>205</v>
      </c>
    </row>
    <row r="161" spans="1:4">
      <c r="A161" t="s">
        <v>1889</v>
      </c>
      <c r="B161" t="s">
        <v>3889</v>
      </c>
      <c r="C161" s="188">
        <v>253</v>
      </c>
      <c r="D161" s="188">
        <v>265</v>
      </c>
    </row>
    <row r="162" spans="1:4">
      <c r="A162" t="s">
        <v>1890</v>
      </c>
      <c r="B162" t="s">
        <v>3890</v>
      </c>
      <c r="C162" s="188">
        <v>2</v>
      </c>
      <c r="D162" s="188">
        <v>0</v>
      </c>
    </row>
    <row r="163" spans="1:4">
      <c r="A163" t="s">
        <v>1891</v>
      </c>
      <c r="B163" t="s">
        <v>3891</v>
      </c>
      <c r="C163" s="188">
        <v>18060</v>
      </c>
      <c r="D163" s="188">
        <v>13719</v>
      </c>
    </row>
    <row r="164" spans="1:4">
      <c r="A164" t="s">
        <v>1892</v>
      </c>
      <c r="B164" t="s">
        <v>3892</v>
      </c>
      <c r="C164" s="188">
        <v>2945</v>
      </c>
      <c r="D164" s="188">
        <v>2297</v>
      </c>
    </row>
    <row r="165" spans="1:4">
      <c r="A165" t="s">
        <v>1893</v>
      </c>
      <c r="B165" t="s">
        <v>3893</v>
      </c>
      <c r="C165" s="188">
        <v>1</v>
      </c>
      <c r="D165" s="188">
        <v>3</v>
      </c>
    </row>
    <row r="166" spans="1:4">
      <c r="A166" t="s">
        <v>1894</v>
      </c>
      <c r="B166" t="s">
        <v>5296</v>
      </c>
      <c r="C166" s="188">
        <v>5682</v>
      </c>
      <c r="D166" s="188">
        <v>4038</v>
      </c>
    </row>
    <row r="167" spans="1:4">
      <c r="A167" t="s">
        <v>1895</v>
      </c>
      <c r="B167" t="s">
        <v>5332</v>
      </c>
      <c r="C167" s="188">
        <v>64</v>
      </c>
      <c r="D167" s="188">
        <v>25</v>
      </c>
    </row>
    <row r="168" spans="1:4">
      <c r="A168" t="s">
        <v>1896</v>
      </c>
      <c r="B168" t="s">
        <v>3894</v>
      </c>
      <c r="C168" s="188">
        <v>16</v>
      </c>
      <c r="D168" s="188">
        <v>15</v>
      </c>
    </row>
    <row r="169" spans="1:4">
      <c r="A169" t="s">
        <v>1897</v>
      </c>
      <c r="B169" t="s">
        <v>3895</v>
      </c>
      <c r="C169" s="188">
        <v>0</v>
      </c>
      <c r="D169" s="188">
        <v>0</v>
      </c>
    </row>
    <row r="170" spans="1:4">
      <c r="A170" t="s">
        <v>1898</v>
      </c>
      <c r="B170" t="s">
        <v>3896</v>
      </c>
      <c r="C170" s="188">
        <v>26</v>
      </c>
      <c r="D170" s="188">
        <v>27</v>
      </c>
    </row>
    <row r="171" spans="1:4">
      <c r="A171" t="s">
        <v>1899</v>
      </c>
      <c r="B171" t="s">
        <v>3897</v>
      </c>
      <c r="C171" s="188">
        <v>230</v>
      </c>
      <c r="D171" s="188">
        <v>179</v>
      </c>
    </row>
    <row r="172" spans="1:4">
      <c r="A172" t="s">
        <v>1900</v>
      </c>
      <c r="B172" t="s">
        <v>3898</v>
      </c>
      <c r="C172" s="188">
        <v>5905</v>
      </c>
      <c r="D172" s="188">
        <v>2936</v>
      </c>
    </row>
    <row r="173" spans="1:4">
      <c r="A173" t="s">
        <v>1901</v>
      </c>
      <c r="B173" t="s">
        <v>3899</v>
      </c>
      <c r="C173" s="188">
        <v>19</v>
      </c>
      <c r="D173" s="188">
        <v>31</v>
      </c>
    </row>
    <row r="174" spans="1:4">
      <c r="A174" t="s">
        <v>1902</v>
      </c>
      <c r="B174" t="s">
        <v>3900</v>
      </c>
      <c r="C174" s="188">
        <v>32</v>
      </c>
      <c r="D174" s="188">
        <v>14</v>
      </c>
    </row>
    <row r="175" spans="1:4">
      <c r="A175" t="s">
        <v>1903</v>
      </c>
      <c r="B175" t="s">
        <v>3901</v>
      </c>
      <c r="C175" s="188">
        <v>454</v>
      </c>
      <c r="D175" s="188">
        <v>334</v>
      </c>
    </row>
    <row r="176" spans="1:4">
      <c r="A176" t="s">
        <v>1904</v>
      </c>
      <c r="B176" t="s">
        <v>3902</v>
      </c>
      <c r="C176" s="188">
        <v>0</v>
      </c>
      <c r="D176" s="188">
        <v>0</v>
      </c>
    </row>
    <row r="177" spans="1:4">
      <c r="A177" t="s">
        <v>1905</v>
      </c>
      <c r="B177" t="s">
        <v>3903</v>
      </c>
      <c r="C177" s="188">
        <v>4</v>
      </c>
      <c r="D177" s="188">
        <v>2</v>
      </c>
    </row>
    <row r="178" spans="1:4">
      <c r="A178" t="s">
        <v>1906</v>
      </c>
      <c r="B178" t="s">
        <v>3904</v>
      </c>
      <c r="C178" s="188">
        <v>9</v>
      </c>
      <c r="D178" s="188">
        <v>5</v>
      </c>
    </row>
    <row r="179" spans="1:4">
      <c r="A179" t="s">
        <v>1907</v>
      </c>
      <c r="B179" t="s">
        <v>3905</v>
      </c>
      <c r="C179" s="188">
        <v>2203</v>
      </c>
      <c r="D179" s="188">
        <v>1568</v>
      </c>
    </row>
    <row r="180" spans="1:4">
      <c r="A180" t="s">
        <v>1908</v>
      </c>
      <c r="B180" t="s">
        <v>3906</v>
      </c>
      <c r="C180" s="188">
        <v>13</v>
      </c>
      <c r="D180" s="188">
        <v>2</v>
      </c>
    </row>
    <row r="181" spans="1:4">
      <c r="A181" t="s">
        <v>1909</v>
      </c>
      <c r="B181" t="s">
        <v>3907</v>
      </c>
      <c r="C181" s="188">
        <v>38</v>
      </c>
      <c r="D181" s="188">
        <v>36</v>
      </c>
    </row>
    <row r="182" spans="1:4">
      <c r="A182" t="s">
        <v>1910</v>
      </c>
      <c r="B182" t="s">
        <v>3908</v>
      </c>
      <c r="C182" s="188">
        <v>4</v>
      </c>
      <c r="D182" s="188">
        <v>3</v>
      </c>
    </row>
    <row r="183" spans="1:4">
      <c r="A183" t="s">
        <v>1911</v>
      </c>
      <c r="B183" t="s">
        <v>3909</v>
      </c>
      <c r="C183" s="188">
        <v>12</v>
      </c>
      <c r="D183" s="188">
        <v>7</v>
      </c>
    </row>
    <row r="184" spans="1:4">
      <c r="A184" t="s">
        <v>1912</v>
      </c>
      <c r="B184" t="s">
        <v>3910</v>
      </c>
      <c r="C184" s="188">
        <v>0</v>
      </c>
      <c r="D184" s="188">
        <v>0</v>
      </c>
    </row>
    <row r="185" spans="1:4">
      <c r="A185" t="s">
        <v>1913</v>
      </c>
      <c r="B185" t="s">
        <v>3911</v>
      </c>
      <c r="C185" s="188">
        <v>0</v>
      </c>
      <c r="D185" s="188">
        <v>0</v>
      </c>
    </row>
    <row r="186" spans="1:4">
      <c r="A186" t="s">
        <v>1914</v>
      </c>
      <c r="B186" t="s">
        <v>3912</v>
      </c>
      <c r="C186" s="188">
        <v>1</v>
      </c>
      <c r="D186" s="188">
        <v>0</v>
      </c>
    </row>
    <row r="187" spans="1:4">
      <c r="A187" t="s">
        <v>1915</v>
      </c>
      <c r="B187" t="s">
        <v>3913</v>
      </c>
      <c r="C187" s="188">
        <v>190</v>
      </c>
      <c r="D187" s="188">
        <v>163</v>
      </c>
    </row>
    <row r="188" spans="1:4">
      <c r="A188" t="s">
        <v>1916</v>
      </c>
      <c r="B188" t="s">
        <v>3914</v>
      </c>
      <c r="C188" s="188">
        <v>2</v>
      </c>
      <c r="D188" s="188">
        <v>1</v>
      </c>
    </row>
    <row r="189" spans="1:4">
      <c r="A189" t="s">
        <v>1917</v>
      </c>
      <c r="B189" t="s">
        <v>3915</v>
      </c>
      <c r="C189" s="188">
        <v>196</v>
      </c>
      <c r="D189" s="188">
        <v>163</v>
      </c>
    </row>
    <row r="190" spans="1:4">
      <c r="A190" t="s">
        <v>1918</v>
      </c>
      <c r="B190" t="s">
        <v>3916</v>
      </c>
      <c r="C190" s="188">
        <v>515</v>
      </c>
      <c r="D190" s="188">
        <v>462</v>
      </c>
    </row>
    <row r="191" spans="1:4">
      <c r="A191" t="s">
        <v>1919</v>
      </c>
      <c r="B191" t="s">
        <v>3917</v>
      </c>
      <c r="C191" s="188">
        <v>12</v>
      </c>
      <c r="D191" s="188">
        <v>13</v>
      </c>
    </row>
    <row r="192" spans="1:4">
      <c r="A192" t="s">
        <v>1920</v>
      </c>
      <c r="B192" t="s">
        <v>3918</v>
      </c>
      <c r="C192" s="188">
        <v>48</v>
      </c>
      <c r="D192" s="188">
        <v>23</v>
      </c>
    </row>
    <row r="193" spans="1:4">
      <c r="A193" t="s">
        <v>1921</v>
      </c>
      <c r="B193" t="s">
        <v>5331</v>
      </c>
      <c r="C193" s="188">
        <v>5909</v>
      </c>
      <c r="D193" s="188">
        <v>4287</v>
      </c>
    </row>
    <row r="194" spans="1:4">
      <c r="A194" t="s">
        <v>1922</v>
      </c>
      <c r="B194" t="s">
        <v>3919</v>
      </c>
      <c r="C194" s="188">
        <v>1354</v>
      </c>
      <c r="D194" s="188">
        <v>980</v>
      </c>
    </row>
    <row r="195" spans="1:4">
      <c r="A195" t="s">
        <v>1923</v>
      </c>
      <c r="B195" t="s">
        <v>3920</v>
      </c>
      <c r="C195" s="188">
        <v>223</v>
      </c>
      <c r="D195" s="188">
        <v>96</v>
      </c>
    </row>
    <row r="196" spans="1:4">
      <c r="A196" t="s">
        <v>1924</v>
      </c>
      <c r="B196" t="s">
        <v>3921</v>
      </c>
      <c r="C196" s="188">
        <v>39</v>
      </c>
      <c r="D196" s="188">
        <v>31</v>
      </c>
    </row>
    <row r="197" spans="1:4">
      <c r="A197" t="s">
        <v>1926</v>
      </c>
      <c r="B197" t="s">
        <v>3922</v>
      </c>
      <c r="C197" s="188">
        <v>9</v>
      </c>
      <c r="D197" s="188">
        <v>8</v>
      </c>
    </row>
    <row r="198" spans="1:4">
      <c r="A198" t="s">
        <v>1927</v>
      </c>
      <c r="B198" t="s">
        <v>3923</v>
      </c>
      <c r="C198" s="188">
        <v>3</v>
      </c>
      <c r="D198" s="188">
        <v>0</v>
      </c>
    </row>
    <row r="199" spans="1:4">
      <c r="A199" t="s">
        <v>1928</v>
      </c>
      <c r="B199" t="s">
        <v>3924</v>
      </c>
      <c r="C199" s="188">
        <v>521</v>
      </c>
      <c r="D199" s="188">
        <v>458</v>
      </c>
    </row>
    <row r="200" spans="1:4">
      <c r="A200" t="s">
        <v>1929</v>
      </c>
      <c r="B200" t="s">
        <v>3925</v>
      </c>
      <c r="C200" s="188">
        <v>3262</v>
      </c>
      <c r="D200" s="188">
        <v>1327</v>
      </c>
    </row>
    <row r="201" spans="1:4">
      <c r="A201" t="s">
        <v>1930</v>
      </c>
      <c r="B201" t="s">
        <v>3926</v>
      </c>
      <c r="C201" s="188">
        <v>0</v>
      </c>
      <c r="D201" s="188">
        <v>0</v>
      </c>
    </row>
    <row r="202" spans="1:4">
      <c r="A202" t="s">
        <v>1931</v>
      </c>
      <c r="B202" t="s">
        <v>3927</v>
      </c>
      <c r="C202" s="188">
        <v>1</v>
      </c>
      <c r="D202" s="188">
        <v>0</v>
      </c>
    </row>
    <row r="203" spans="1:4">
      <c r="A203" t="s">
        <v>1932</v>
      </c>
      <c r="B203" t="s">
        <v>3928</v>
      </c>
      <c r="C203" s="188">
        <v>419</v>
      </c>
      <c r="D203" s="188">
        <v>352</v>
      </c>
    </row>
    <row r="204" spans="1:4">
      <c r="A204" t="s">
        <v>1933</v>
      </c>
      <c r="B204" t="s">
        <v>3929</v>
      </c>
      <c r="C204" s="188">
        <v>17</v>
      </c>
      <c r="D204" s="188">
        <v>3</v>
      </c>
    </row>
    <row r="205" spans="1:4">
      <c r="A205" t="s">
        <v>1934</v>
      </c>
      <c r="B205" t="s">
        <v>3930</v>
      </c>
      <c r="C205" s="188">
        <v>13</v>
      </c>
      <c r="D205" s="188">
        <v>8</v>
      </c>
    </row>
    <row r="206" spans="1:4">
      <c r="A206" t="s">
        <v>1935</v>
      </c>
      <c r="B206" t="s">
        <v>3931</v>
      </c>
      <c r="C206" s="188">
        <v>52</v>
      </c>
      <c r="D206" s="188">
        <v>37</v>
      </c>
    </row>
    <row r="207" spans="1:4">
      <c r="A207" t="s">
        <v>1936</v>
      </c>
      <c r="B207" t="s">
        <v>3932</v>
      </c>
      <c r="C207" s="188">
        <v>236</v>
      </c>
      <c r="D207" s="188">
        <v>188</v>
      </c>
    </row>
    <row r="208" spans="1:4">
      <c r="A208" t="s">
        <v>1937</v>
      </c>
      <c r="B208" t="s">
        <v>3933</v>
      </c>
      <c r="C208" s="188">
        <v>0</v>
      </c>
      <c r="D208" s="188">
        <v>0</v>
      </c>
    </row>
    <row r="209" spans="1:4">
      <c r="A209" t="s">
        <v>1938</v>
      </c>
      <c r="B209" t="s">
        <v>3934</v>
      </c>
      <c r="C209" s="188">
        <v>1</v>
      </c>
      <c r="D209" s="188">
        <v>1</v>
      </c>
    </row>
    <row r="210" spans="1:4">
      <c r="A210" t="s">
        <v>1939</v>
      </c>
      <c r="B210" t="s">
        <v>3935</v>
      </c>
      <c r="C210" s="188">
        <v>153</v>
      </c>
      <c r="D210" s="188">
        <v>85</v>
      </c>
    </row>
    <row r="211" spans="1:4">
      <c r="A211" t="s">
        <v>1940</v>
      </c>
      <c r="B211" t="s">
        <v>5377</v>
      </c>
      <c r="C211" s="188">
        <v>14</v>
      </c>
      <c r="D211" s="188">
        <v>10</v>
      </c>
    </row>
    <row r="212" spans="1:4">
      <c r="A212" t="s">
        <v>1941</v>
      </c>
      <c r="B212" t="s">
        <v>3936</v>
      </c>
      <c r="C212" s="188">
        <v>339</v>
      </c>
      <c r="D212" s="188">
        <v>278</v>
      </c>
    </row>
    <row r="213" spans="1:4">
      <c r="A213" t="s">
        <v>1942</v>
      </c>
      <c r="B213" t="s">
        <v>3937</v>
      </c>
      <c r="C213" s="188">
        <v>816</v>
      </c>
      <c r="D213" s="188">
        <v>616</v>
      </c>
    </row>
    <row r="214" spans="1:4">
      <c r="A214" t="s">
        <v>1943</v>
      </c>
      <c r="B214" t="s">
        <v>3938</v>
      </c>
      <c r="C214" s="188">
        <v>0</v>
      </c>
      <c r="D214" s="188">
        <v>0</v>
      </c>
    </row>
    <row r="215" spans="1:4">
      <c r="A215" t="s">
        <v>1944</v>
      </c>
      <c r="B215" t="s">
        <v>3939</v>
      </c>
      <c r="C215" s="188">
        <v>458</v>
      </c>
      <c r="D215" s="188">
        <v>319</v>
      </c>
    </row>
    <row r="216" spans="1:4">
      <c r="A216" t="s">
        <v>1945</v>
      </c>
      <c r="B216" t="s">
        <v>3940</v>
      </c>
      <c r="C216" s="188">
        <v>135</v>
      </c>
      <c r="D216" s="188">
        <v>96</v>
      </c>
    </row>
    <row r="217" spans="1:4">
      <c r="A217" t="s">
        <v>1946</v>
      </c>
      <c r="B217" t="s">
        <v>5333</v>
      </c>
      <c r="C217" s="188">
        <v>193</v>
      </c>
      <c r="D217" s="188">
        <v>163</v>
      </c>
    </row>
    <row r="218" spans="1:4">
      <c r="A218" t="s">
        <v>1947</v>
      </c>
      <c r="B218" t="s">
        <v>3941</v>
      </c>
      <c r="C218" s="188">
        <v>0</v>
      </c>
      <c r="D218" s="188">
        <v>0</v>
      </c>
    </row>
    <row r="219" spans="1:4">
      <c r="A219" t="s">
        <v>1948</v>
      </c>
      <c r="B219" t="s">
        <v>3942</v>
      </c>
      <c r="C219" s="188">
        <v>0</v>
      </c>
      <c r="D219" s="188">
        <v>0</v>
      </c>
    </row>
    <row r="220" spans="1:4">
      <c r="A220" t="s">
        <v>1949</v>
      </c>
      <c r="B220" t="s">
        <v>3943</v>
      </c>
      <c r="C220" s="188">
        <v>1</v>
      </c>
      <c r="D220" s="188">
        <v>0</v>
      </c>
    </row>
    <row r="221" spans="1:4">
      <c r="A221" t="s">
        <v>1950</v>
      </c>
      <c r="B221" t="s">
        <v>3944</v>
      </c>
      <c r="C221" s="188">
        <v>939</v>
      </c>
      <c r="D221" s="188">
        <v>604</v>
      </c>
    </row>
    <row r="222" spans="1:4">
      <c r="A222" t="s">
        <v>1951</v>
      </c>
      <c r="B222" t="s">
        <v>3945</v>
      </c>
      <c r="C222" s="188">
        <v>12</v>
      </c>
      <c r="D222" s="188">
        <v>1</v>
      </c>
    </row>
    <row r="223" spans="1:4">
      <c r="A223" t="s">
        <v>1952</v>
      </c>
      <c r="B223" t="s">
        <v>3946</v>
      </c>
      <c r="C223" s="188">
        <v>21</v>
      </c>
      <c r="D223" s="188">
        <v>19</v>
      </c>
    </row>
    <row r="224" spans="1:4">
      <c r="A224" t="s">
        <v>1953</v>
      </c>
      <c r="B224" t="s">
        <v>3947</v>
      </c>
      <c r="C224" s="188">
        <v>1</v>
      </c>
      <c r="D224" s="188">
        <v>1</v>
      </c>
    </row>
    <row r="225" spans="1:4">
      <c r="A225" t="s">
        <v>1954</v>
      </c>
      <c r="B225" t="s">
        <v>3948</v>
      </c>
      <c r="C225" s="188">
        <v>21</v>
      </c>
      <c r="D225" s="188">
        <v>9</v>
      </c>
    </row>
    <row r="226" spans="1:4">
      <c r="A226" t="s">
        <v>1955</v>
      </c>
      <c r="B226" t="s">
        <v>3949</v>
      </c>
      <c r="C226" s="188">
        <v>0</v>
      </c>
      <c r="D226" s="188">
        <v>2</v>
      </c>
    </row>
    <row r="227" spans="1:4">
      <c r="A227" t="s">
        <v>1956</v>
      </c>
      <c r="B227" t="s">
        <v>3950</v>
      </c>
      <c r="C227" s="188">
        <v>0</v>
      </c>
      <c r="D227" s="188">
        <v>0</v>
      </c>
    </row>
    <row r="228" spans="1:4">
      <c r="A228">
        <v>1111</v>
      </c>
      <c r="B228" t="s">
        <v>3879</v>
      </c>
      <c r="C228" s="188">
        <v>3241</v>
      </c>
      <c r="D228" s="188">
        <v>2744</v>
      </c>
    </row>
    <row r="229" spans="1:4">
      <c r="A229">
        <v>260001</v>
      </c>
      <c r="B229" t="s">
        <v>3951</v>
      </c>
      <c r="C229" s="188">
        <v>3</v>
      </c>
      <c r="D229" s="188">
        <v>0</v>
      </c>
    </row>
    <row r="230" spans="1:4">
      <c r="A230">
        <v>260009</v>
      </c>
      <c r="B230" t="s">
        <v>3952</v>
      </c>
      <c r="C230" s="188">
        <v>0</v>
      </c>
      <c r="D230" s="188">
        <v>0</v>
      </c>
    </row>
    <row r="231" spans="1:4">
      <c r="A231">
        <v>260076</v>
      </c>
      <c r="B231" t="s">
        <v>3937</v>
      </c>
      <c r="C231" s="188">
        <v>157</v>
      </c>
      <c r="D231" s="188">
        <v>103</v>
      </c>
    </row>
    <row r="232" spans="1:4">
      <c r="A232" t="s">
        <v>1957</v>
      </c>
      <c r="B232" t="s">
        <v>3953</v>
      </c>
      <c r="C232" s="188">
        <v>214</v>
      </c>
      <c r="D232" s="188">
        <v>207</v>
      </c>
    </row>
    <row r="233" spans="1:4">
      <c r="A233" t="s">
        <v>1958</v>
      </c>
      <c r="B233" t="s">
        <v>3954</v>
      </c>
      <c r="C233" s="188">
        <v>6</v>
      </c>
      <c r="D233" s="188">
        <v>1</v>
      </c>
    </row>
    <row r="234" spans="1:4">
      <c r="A234" t="s">
        <v>1959</v>
      </c>
      <c r="B234" t="s">
        <v>3955</v>
      </c>
      <c r="C234" s="188">
        <v>31249</v>
      </c>
      <c r="D234" s="188">
        <v>23496</v>
      </c>
    </row>
    <row r="235" spans="1:4">
      <c r="A235" t="s">
        <v>1960</v>
      </c>
      <c r="B235" t="s">
        <v>3956</v>
      </c>
      <c r="C235" s="188">
        <v>3569</v>
      </c>
      <c r="D235" s="188">
        <v>2997</v>
      </c>
    </row>
    <row r="236" spans="1:4">
      <c r="A236" t="s">
        <v>1961</v>
      </c>
      <c r="B236" t="s">
        <v>3957</v>
      </c>
      <c r="C236" s="188">
        <v>0</v>
      </c>
      <c r="D236" s="188">
        <v>6</v>
      </c>
    </row>
    <row r="237" spans="1:4">
      <c r="A237" t="s">
        <v>1962</v>
      </c>
      <c r="B237" t="s">
        <v>3958</v>
      </c>
      <c r="C237" s="188">
        <v>775</v>
      </c>
      <c r="D237" s="188">
        <v>113</v>
      </c>
    </row>
    <row r="238" spans="1:4">
      <c r="A238" t="s">
        <v>1963</v>
      </c>
      <c r="B238" t="s">
        <v>3959</v>
      </c>
      <c r="C238" s="188">
        <v>771</v>
      </c>
      <c r="D238" s="188">
        <v>114</v>
      </c>
    </row>
    <row r="239" spans="1:4">
      <c r="A239" t="s">
        <v>1964</v>
      </c>
      <c r="B239" t="s">
        <v>3960</v>
      </c>
      <c r="C239" s="188">
        <v>1172</v>
      </c>
      <c r="D239" s="188">
        <v>837</v>
      </c>
    </row>
    <row r="240" spans="1:4">
      <c r="A240">
        <v>600349</v>
      </c>
      <c r="B240" t="s">
        <v>3898</v>
      </c>
      <c r="C240" s="188">
        <v>677</v>
      </c>
      <c r="D240" s="188">
        <v>436</v>
      </c>
    </row>
    <row r="241" spans="1:4">
      <c r="A241" t="s">
        <v>1965</v>
      </c>
      <c r="B241" t="s">
        <v>3961</v>
      </c>
      <c r="C241" s="188">
        <v>24</v>
      </c>
      <c r="D241" s="188">
        <v>39</v>
      </c>
    </row>
    <row r="242" spans="1:4">
      <c r="A242" t="s">
        <v>1966</v>
      </c>
      <c r="B242" t="s">
        <v>3962</v>
      </c>
      <c r="C242" s="188">
        <v>114</v>
      </c>
      <c r="D242" s="188">
        <v>94</v>
      </c>
    </row>
    <row r="243" spans="1:4">
      <c r="A243" t="s">
        <v>1967</v>
      </c>
      <c r="B243" t="s">
        <v>3963</v>
      </c>
      <c r="C243" s="188">
        <v>48</v>
      </c>
      <c r="D243" s="188">
        <v>76</v>
      </c>
    </row>
    <row r="244" spans="1:4">
      <c r="A244" t="s">
        <v>1968</v>
      </c>
      <c r="B244" t="s">
        <v>3964</v>
      </c>
      <c r="C244" s="188">
        <v>25</v>
      </c>
      <c r="D244" s="188">
        <v>14</v>
      </c>
    </row>
    <row r="245" spans="1:4">
      <c r="A245" t="s">
        <v>1969</v>
      </c>
      <c r="B245" t="s">
        <v>3965</v>
      </c>
      <c r="C245" s="188">
        <v>163</v>
      </c>
      <c r="D245" s="188">
        <v>88</v>
      </c>
    </row>
    <row r="246" spans="1:4">
      <c r="A246" t="s">
        <v>1970</v>
      </c>
      <c r="B246" t="s">
        <v>3966</v>
      </c>
      <c r="C246" s="188">
        <v>684</v>
      </c>
      <c r="D246" s="188">
        <v>514</v>
      </c>
    </row>
    <row r="247" spans="1:4">
      <c r="A247" t="s">
        <v>1971</v>
      </c>
      <c r="B247" t="s">
        <v>3967</v>
      </c>
      <c r="C247" s="188">
        <v>386</v>
      </c>
      <c r="D247" s="188">
        <v>284</v>
      </c>
    </row>
    <row r="248" spans="1:4">
      <c r="A248" t="s">
        <v>1972</v>
      </c>
      <c r="B248" t="s">
        <v>3968</v>
      </c>
      <c r="C248" s="188">
        <v>170</v>
      </c>
      <c r="D248" s="188">
        <v>129</v>
      </c>
    </row>
    <row r="249" spans="1:4">
      <c r="A249" t="s">
        <v>1973</v>
      </c>
      <c r="B249" t="s">
        <v>3969</v>
      </c>
      <c r="C249" s="188">
        <v>3</v>
      </c>
      <c r="D249" s="188">
        <v>12</v>
      </c>
    </row>
    <row r="250" spans="1:4">
      <c r="A250" t="s">
        <v>1974</v>
      </c>
      <c r="B250" t="s">
        <v>3970</v>
      </c>
      <c r="C250" s="188">
        <v>14</v>
      </c>
      <c r="D250" s="188">
        <v>3</v>
      </c>
    </row>
    <row r="251" spans="1:4">
      <c r="A251" t="s">
        <v>1975</v>
      </c>
      <c r="B251" t="s">
        <v>3971</v>
      </c>
      <c r="C251" s="188">
        <v>1</v>
      </c>
      <c r="D251" s="188">
        <v>0</v>
      </c>
    </row>
    <row r="252" spans="1:4">
      <c r="A252" t="s">
        <v>1976</v>
      </c>
      <c r="B252" t="s">
        <v>3972</v>
      </c>
      <c r="C252" s="188">
        <v>1807</v>
      </c>
      <c r="D252" s="188">
        <v>1102</v>
      </c>
    </row>
    <row r="253" spans="1:4">
      <c r="A253" t="s">
        <v>1977</v>
      </c>
      <c r="B253" t="s">
        <v>3973</v>
      </c>
      <c r="C253" s="188">
        <v>3</v>
      </c>
      <c r="D253" s="188">
        <v>3</v>
      </c>
    </row>
    <row r="254" spans="1:4">
      <c r="A254">
        <v>90045</v>
      </c>
      <c r="B254" t="s">
        <v>3974</v>
      </c>
      <c r="C254" s="188">
        <v>1</v>
      </c>
      <c r="D254" s="188">
        <v>0</v>
      </c>
    </row>
    <row r="255" spans="1:4">
      <c r="A255" t="s">
        <v>1978</v>
      </c>
      <c r="B255" t="s">
        <v>3975</v>
      </c>
      <c r="C255" s="188">
        <v>3667</v>
      </c>
      <c r="D255" s="188">
        <v>2875</v>
      </c>
    </row>
    <row r="256" spans="1:4">
      <c r="A256" t="s">
        <v>1979</v>
      </c>
      <c r="B256" t="s">
        <v>3976</v>
      </c>
      <c r="C256" s="188">
        <v>3312</v>
      </c>
      <c r="D256" s="188">
        <v>2676</v>
      </c>
    </row>
    <row r="257" spans="1:4">
      <c r="A257" t="s">
        <v>1980</v>
      </c>
      <c r="B257" t="s">
        <v>3977</v>
      </c>
      <c r="C257" s="188">
        <v>29</v>
      </c>
      <c r="D257" s="188">
        <v>35</v>
      </c>
    </row>
    <row r="258" spans="1:4">
      <c r="A258" t="s">
        <v>1981</v>
      </c>
      <c r="B258" t="s">
        <v>3978</v>
      </c>
      <c r="C258" s="188">
        <v>52</v>
      </c>
      <c r="D258" s="188">
        <v>30</v>
      </c>
    </row>
    <row r="259" spans="1:4">
      <c r="A259" t="s">
        <v>1982</v>
      </c>
      <c r="B259" t="s">
        <v>3979</v>
      </c>
      <c r="C259" s="188">
        <v>1457</v>
      </c>
      <c r="D259" s="188">
        <v>1484</v>
      </c>
    </row>
    <row r="260" spans="1:4">
      <c r="A260" t="s">
        <v>1983</v>
      </c>
      <c r="B260" t="s">
        <v>3980</v>
      </c>
      <c r="C260" s="188">
        <v>11842</v>
      </c>
      <c r="D260" s="188">
        <v>10744</v>
      </c>
    </row>
    <row r="261" spans="1:4">
      <c r="A261" t="s">
        <v>1984</v>
      </c>
      <c r="B261" t="s">
        <v>3981</v>
      </c>
      <c r="C261" s="188">
        <v>4160</v>
      </c>
      <c r="D261" s="188">
        <v>4581</v>
      </c>
    </row>
    <row r="262" spans="1:4">
      <c r="A262" t="s">
        <v>1985</v>
      </c>
      <c r="B262" t="s">
        <v>3982</v>
      </c>
      <c r="C262" s="188">
        <v>15312</v>
      </c>
      <c r="D262" s="188">
        <v>14094</v>
      </c>
    </row>
    <row r="263" spans="1:4">
      <c r="A263" t="s">
        <v>1986</v>
      </c>
      <c r="B263" t="s">
        <v>3983</v>
      </c>
      <c r="C263" s="188">
        <v>5080</v>
      </c>
      <c r="D263" s="188">
        <v>3990</v>
      </c>
    </row>
    <row r="264" spans="1:4">
      <c r="A264" t="s">
        <v>1987</v>
      </c>
      <c r="B264" t="s">
        <v>3984</v>
      </c>
      <c r="C264" s="188">
        <v>7868</v>
      </c>
      <c r="D264" s="188">
        <v>6140</v>
      </c>
    </row>
    <row r="265" spans="1:4">
      <c r="A265" t="s">
        <v>1988</v>
      </c>
      <c r="B265" t="s">
        <v>3985</v>
      </c>
      <c r="C265" s="188">
        <v>4236</v>
      </c>
      <c r="D265" s="188">
        <v>3889</v>
      </c>
    </row>
    <row r="266" spans="1:4">
      <c r="A266" t="s">
        <v>1989</v>
      </c>
      <c r="B266" t="s">
        <v>3986</v>
      </c>
      <c r="C266" s="188">
        <v>9027</v>
      </c>
      <c r="D266" s="188">
        <v>7673</v>
      </c>
    </row>
    <row r="267" spans="1:4">
      <c r="A267" t="s">
        <v>1990</v>
      </c>
      <c r="B267" t="s">
        <v>3987</v>
      </c>
      <c r="C267" s="188">
        <v>9311</v>
      </c>
      <c r="D267" s="188">
        <v>7756</v>
      </c>
    </row>
    <row r="268" spans="1:4">
      <c r="A268" t="s">
        <v>1991</v>
      </c>
      <c r="B268" t="s">
        <v>3988</v>
      </c>
      <c r="C268" s="188">
        <v>5158</v>
      </c>
      <c r="D268" s="188">
        <v>4340</v>
      </c>
    </row>
    <row r="269" spans="1:4">
      <c r="A269" t="s">
        <v>1992</v>
      </c>
      <c r="B269" t="s">
        <v>3989</v>
      </c>
      <c r="C269" s="188">
        <v>0</v>
      </c>
      <c r="D269" s="188">
        <v>0</v>
      </c>
    </row>
    <row r="270" spans="1:4">
      <c r="A270" t="s">
        <v>1993</v>
      </c>
      <c r="B270" t="s">
        <v>3990</v>
      </c>
      <c r="C270" s="188">
        <v>16262</v>
      </c>
      <c r="D270" s="188">
        <v>13699</v>
      </c>
    </row>
    <row r="271" spans="1:4">
      <c r="A271" t="s">
        <v>1994</v>
      </c>
      <c r="B271" t="s">
        <v>3991</v>
      </c>
      <c r="C271" s="188">
        <v>10121</v>
      </c>
      <c r="D271" s="188">
        <v>8514</v>
      </c>
    </row>
    <row r="272" spans="1:4">
      <c r="A272" t="s">
        <v>1995</v>
      </c>
      <c r="B272" t="s">
        <v>3992</v>
      </c>
      <c r="C272" s="188">
        <v>33</v>
      </c>
      <c r="D272" s="188">
        <v>29</v>
      </c>
    </row>
    <row r="273" spans="1:4">
      <c r="A273" t="s">
        <v>1996</v>
      </c>
      <c r="B273" t="s">
        <v>3993</v>
      </c>
      <c r="C273" s="188">
        <v>2926</v>
      </c>
      <c r="D273" s="188">
        <v>3379</v>
      </c>
    </row>
    <row r="274" spans="1:4">
      <c r="A274" t="s">
        <v>1997</v>
      </c>
      <c r="B274" t="s">
        <v>3994</v>
      </c>
      <c r="C274" s="188">
        <v>244</v>
      </c>
      <c r="D274" s="188">
        <v>164</v>
      </c>
    </row>
    <row r="275" spans="1:4">
      <c r="A275" t="s">
        <v>1998</v>
      </c>
      <c r="B275" t="s">
        <v>3995</v>
      </c>
      <c r="C275" s="188">
        <v>1060</v>
      </c>
      <c r="D275" s="188">
        <v>783</v>
      </c>
    </row>
    <row r="276" spans="1:4">
      <c r="A276" t="s">
        <v>1999</v>
      </c>
      <c r="B276" t="s">
        <v>3996</v>
      </c>
      <c r="C276" s="188">
        <v>14667</v>
      </c>
      <c r="D276" s="188">
        <v>12283</v>
      </c>
    </row>
    <row r="277" spans="1:4">
      <c r="A277" t="s">
        <v>2000</v>
      </c>
      <c r="B277" t="s">
        <v>3997</v>
      </c>
      <c r="C277" s="188">
        <v>4380</v>
      </c>
      <c r="D277" s="188">
        <v>3963</v>
      </c>
    </row>
    <row r="278" spans="1:4">
      <c r="A278" t="s">
        <v>2001</v>
      </c>
      <c r="B278" t="s">
        <v>3998</v>
      </c>
      <c r="C278" s="188">
        <v>3856</v>
      </c>
      <c r="D278" s="188">
        <v>3546</v>
      </c>
    </row>
    <row r="279" spans="1:4">
      <c r="A279" t="s">
        <v>2002</v>
      </c>
      <c r="B279" t="s">
        <v>3999</v>
      </c>
      <c r="C279" s="188">
        <v>14262</v>
      </c>
      <c r="D279" s="188">
        <v>1960</v>
      </c>
    </row>
    <row r="280" spans="1:4">
      <c r="A280" t="s">
        <v>2003</v>
      </c>
      <c r="B280" t="s">
        <v>4000</v>
      </c>
      <c r="C280" s="188">
        <v>0</v>
      </c>
      <c r="D280" s="188">
        <v>0</v>
      </c>
    </row>
    <row r="281" spans="1:4">
      <c r="A281" t="s">
        <v>2004</v>
      </c>
      <c r="B281" t="s">
        <v>4001</v>
      </c>
      <c r="C281" s="188">
        <v>3493</v>
      </c>
      <c r="D281" s="188">
        <v>2664</v>
      </c>
    </row>
    <row r="282" spans="1:4">
      <c r="A282" t="s">
        <v>2005</v>
      </c>
      <c r="B282" t="s">
        <v>4002</v>
      </c>
      <c r="C282" s="188">
        <v>348</v>
      </c>
      <c r="D282" s="188">
        <v>80</v>
      </c>
    </row>
    <row r="283" spans="1:4">
      <c r="A283" t="s">
        <v>2006</v>
      </c>
      <c r="B283" t="s">
        <v>4003</v>
      </c>
      <c r="C283" s="188">
        <v>38</v>
      </c>
      <c r="D283" s="188">
        <v>8</v>
      </c>
    </row>
    <row r="284" spans="1:4">
      <c r="A284" t="s">
        <v>2007</v>
      </c>
      <c r="B284" t="s">
        <v>4004</v>
      </c>
      <c r="C284" s="188">
        <v>1708</v>
      </c>
      <c r="D284" s="188">
        <v>2960</v>
      </c>
    </row>
    <row r="285" spans="1:4">
      <c r="A285" t="s">
        <v>2008</v>
      </c>
      <c r="B285" t="s">
        <v>4005</v>
      </c>
      <c r="C285" s="188">
        <v>209</v>
      </c>
      <c r="D285" s="188">
        <v>243</v>
      </c>
    </row>
    <row r="286" spans="1:4">
      <c r="A286" t="s">
        <v>2009</v>
      </c>
      <c r="B286" t="s">
        <v>4006</v>
      </c>
      <c r="C286" s="188">
        <v>5753</v>
      </c>
      <c r="D286" s="188">
        <v>5400</v>
      </c>
    </row>
    <row r="287" spans="1:4">
      <c r="A287" t="s">
        <v>2010</v>
      </c>
      <c r="B287" t="s">
        <v>4007</v>
      </c>
      <c r="C287" s="188">
        <v>48</v>
      </c>
      <c r="D287" s="188">
        <v>13</v>
      </c>
    </row>
    <row r="288" spans="1:4">
      <c r="A288" t="s">
        <v>2011</v>
      </c>
      <c r="B288" t="s">
        <v>4008</v>
      </c>
      <c r="C288" s="188">
        <v>109</v>
      </c>
      <c r="D288" s="188">
        <v>141</v>
      </c>
    </row>
    <row r="289" spans="1:4">
      <c r="A289" t="s">
        <v>2012</v>
      </c>
      <c r="B289" t="s">
        <v>4009</v>
      </c>
      <c r="C289" s="188">
        <v>3073</v>
      </c>
      <c r="D289" s="188">
        <v>2363</v>
      </c>
    </row>
    <row r="290" spans="1:4">
      <c r="A290" t="s">
        <v>2013</v>
      </c>
      <c r="B290" t="s">
        <v>4010</v>
      </c>
      <c r="C290" s="188">
        <v>449</v>
      </c>
      <c r="D290" s="188">
        <v>102</v>
      </c>
    </row>
    <row r="291" spans="1:4">
      <c r="A291" t="s">
        <v>2014</v>
      </c>
      <c r="B291" t="s">
        <v>4011</v>
      </c>
      <c r="C291" s="188">
        <v>2171</v>
      </c>
      <c r="D291" s="188">
        <v>1821</v>
      </c>
    </row>
    <row r="292" spans="1:4">
      <c r="A292" t="s">
        <v>2015</v>
      </c>
      <c r="B292" t="s">
        <v>4012</v>
      </c>
      <c r="C292" s="188">
        <v>5170</v>
      </c>
      <c r="D292" s="188">
        <v>3932</v>
      </c>
    </row>
    <row r="293" spans="1:4">
      <c r="A293" t="s">
        <v>2016</v>
      </c>
      <c r="B293" t="s">
        <v>4013</v>
      </c>
      <c r="C293" s="188">
        <v>1867</v>
      </c>
      <c r="D293" s="188">
        <v>1818</v>
      </c>
    </row>
    <row r="294" spans="1:4">
      <c r="A294" t="s">
        <v>2017</v>
      </c>
      <c r="B294" t="s">
        <v>4014</v>
      </c>
      <c r="C294" s="188">
        <v>3508</v>
      </c>
      <c r="D294" s="188">
        <v>2612</v>
      </c>
    </row>
    <row r="295" spans="1:4">
      <c r="A295" t="s">
        <v>2018</v>
      </c>
      <c r="B295" t="s">
        <v>4015</v>
      </c>
      <c r="C295" s="188">
        <v>422</v>
      </c>
      <c r="D295" s="188">
        <v>617</v>
      </c>
    </row>
    <row r="296" spans="1:4">
      <c r="A296" t="s">
        <v>2019</v>
      </c>
      <c r="B296" t="s">
        <v>4016</v>
      </c>
      <c r="C296" s="188">
        <v>5516</v>
      </c>
      <c r="D296" s="188">
        <v>4707</v>
      </c>
    </row>
    <row r="297" spans="1:4">
      <c r="A297" t="s">
        <v>2020</v>
      </c>
      <c r="B297" t="s">
        <v>4017</v>
      </c>
      <c r="C297" s="188">
        <v>8063</v>
      </c>
      <c r="D297" s="188">
        <v>6890</v>
      </c>
    </row>
    <row r="298" spans="1:4">
      <c r="A298" t="s">
        <v>2021</v>
      </c>
      <c r="B298" t="s">
        <v>4018</v>
      </c>
      <c r="C298" s="188">
        <v>2086</v>
      </c>
      <c r="D298" s="188">
        <v>2325</v>
      </c>
    </row>
    <row r="299" spans="1:4">
      <c r="A299" t="s">
        <v>2022</v>
      </c>
      <c r="B299" t="s">
        <v>4019</v>
      </c>
      <c r="C299" s="188">
        <v>1878</v>
      </c>
      <c r="D299" s="188">
        <v>1805</v>
      </c>
    </row>
    <row r="300" spans="1:4">
      <c r="A300" t="s">
        <v>2023</v>
      </c>
      <c r="B300" t="s">
        <v>4020</v>
      </c>
      <c r="C300" s="188">
        <v>1934</v>
      </c>
      <c r="D300" s="188">
        <v>1271</v>
      </c>
    </row>
    <row r="301" spans="1:4">
      <c r="A301" t="s">
        <v>2024</v>
      </c>
      <c r="B301" t="s">
        <v>4020</v>
      </c>
      <c r="C301" s="188">
        <v>209</v>
      </c>
      <c r="D301" s="188">
        <v>149</v>
      </c>
    </row>
    <row r="302" spans="1:4">
      <c r="A302" t="s">
        <v>2025</v>
      </c>
      <c r="B302" t="s">
        <v>4021</v>
      </c>
      <c r="C302" s="188">
        <v>549</v>
      </c>
      <c r="D302" s="188">
        <v>389</v>
      </c>
    </row>
    <row r="303" spans="1:4">
      <c r="A303" t="s">
        <v>2026</v>
      </c>
      <c r="B303" t="s">
        <v>4022</v>
      </c>
      <c r="C303" s="188">
        <v>5791</v>
      </c>
      <c r="D303" s="188">
        <v>5582</v>
      </c>
    </row>
    <row r="304" spans="1:4">
      <c r="A304" t="s">
        <v>2027</v>
      </c>
      <c r="B304" t="s">
        <v>4023</v>
      </c>
      <c r="C304" s="188">
        <v>10697</v>
      </c>
      <c r="D304" s="188">
        <v>7576</v>
      </c>
    </row>
    <row r="305" spans="1:4">
      <c r="A305" t="s">
        <v>2028</v>
      </c>
      <c r="B305" t="s">
        <v>4024</v>
      </c>
      <c r="C305" s="188">
        <v>6</v>
      </c>
      <c r="D305" s="188">
        <v>0</v>
      </c>
    </row>
    <row r="306" spans="1:4">
      <c r="A306" t="s">
        <v>2029</v>
      </c>
      <c r="B306" t="s">
        <v>4025</v>
      </c>
      <c r="C306" s="188">
        <v>0</v>
      </c>
      <c r="D306" s="188">
        <v>0</v>
      </c>
    </row>
    <row r="307" spans="1:4">
      <c r="A307" t="s">
        <v>2030</v>
      </c>
      <c r="B307" t="s">
        <v>4026</v>
      </c>
      <c r="C307" s="188">
        <v>14</v>
      </c>
      <c r="D307" s="188">
        <v>0</v>
      </c>
    </row>
    <row r="308" spans="1:4">
      <c r="A308" t="s">
        <v>2031</v>
      </c>
      <c r="B308" t="s">
        <v>4027</v>
      </c>
      <c r="C308" s="188">
        <v>5689</v>
      </c>
      <c r="D308" s="188">
        <v>4410</v>
      </c>
    </row>
    <row r="309" spans="1:4">
      <c r="A309" t="s">
        <v>2032</v>
      </c>
      <c r="B309" t="s">
        <v>4028</v>
      </c>
      <c r="C309" s="188">
        <v>231</v>
      </c>
      <c r="D309" s="188">
        <v>361</v>
      </c>
    </row>
    <row r="310" spans="1:4">
      <c r="A310">
        <v>600019</v>
      </c>
      <c r="B310" t="s">
        <v>4029</v>
      </c>
      <c r="C310" s="188">
        <v>0</v>
      </c>
      <c r="D310" s="188">
        <v>0</v>
      </c>
    </row>
    <row r="311" spans="1:4">
      <c r="A311">
        <v>600105</v>
      </c>
      <c r="B311" t="s">
        <v>4030</v>
      </c>
      <c r="C311" s="188">
        <v>0</v>
      </c>
      <c r="D311" s="188">
        <v>0</v>
      </c>
    </row>
    <row r="312" spans="1:4">
      <c r="A312">
        <v>600121</v>
      </c>
      <c r="B312" t="s">
        <v>4031</v>
      </c>
      <c r="C312" s="188">
        <v>0</v>
      </c>
      <c r="D312" s="188">
        <v>0</v>
      </c>
    </row>
    <row r="313" spans="1:4">
      <c r="A313">
        <v>600110</v>
      </c>
      <c r="B313" t="s">
        <v>4032</v>
      </c>
      <c r="C313" s="188">
        <v>0</v>
      </c>
      <c r="D313" s="188">
        <v>0</v>
      </c>
    </row>
    <row r="314" spans="1:4">
      <c r="A314">
        <v>600113</v>
      </c>
      <c r="B314" t="s">
        <v>4033</v>
      </c>
      <c r="C314" s="188">
        <v>0</v>
      </c>
      <c r="D314" s="188">
        <v>0</v>
      </c>
    </row>
    <row r="315" spans="1:4">
      <c r="A315">
        <v>600117</v>
      </c>
      <c r="B315" t="s">
        <v>4034</v>
      </c>
      <c r="C315" s="188">
        <v>0</v>
      </c>
      <c r="D315" s="188">
        <v>0</v>
      </c>
    </row>
    <row r="316" spans="1:4">
      <c r="A316" t="s">
        <v>2033</v>
      </c>
      <c r="B316" t="s">
        <v>4035</v>
      </c>
      <c r="C316" s="188">
        <v>0</v>
      </c>
      <c r="D316" s="188">
        <v>0</v>
      </c>
    </row>
    <row r="317" spans="1:4">
      <c r="A317">
        <v>600108</v>
      </c>
      <c r="B317" t="s">
        <v>4036</v>
      </c>
      <c r="C317" s="188">
        <v>0</v>
      </c>
      <c r="D317" s="188">
        <v>0</v>
      </c>
    </row>
    <row r="318" spans="1:4">
      <c r="A318" t="s">
        <v>2034</v>
      </c>
      <c r="B318" t="s">
        <v>4037</v>
      </c>
      <c r="C318" s="188">
        <v>1148</v>
      </c>
      <c r="D318" s="188">
        <v>786</v>
      </c>
    </row>
    <row r="319" spans="1:4">
      <c r="A319" t="s">
        <v>2035</v>
      </c>
      <c r="B319" t="s">
        <v>4039</v>
      </c>
      <c r="C319" s="188">
        <v>0</v>
      </c>
      <c r="D319" s="188">
        <v>0</v>
      </c>
    </row>
    <row r="320" spans="1:4">
      <c r="A320" t="s">
        <v>2036</v>
      </c>
      <c r="B320" t="s">
        <v>4040</v>
      </c>
      <c r="C320" s="188">
        <v>40</v>
      </c>
      <c r="D320" s="188">
        <v>49</v>
      </c>
    </row>
    <row r="321" spans="1:4">
      <c r="A321" t="s">
        <v>2037</v>
      </c>
      <c r="B321" t="s">
        <v>4041</v>
      </c>
      <c r="C321" s="188">
        <v>672</v>
      </c>
      <c r="D321" s="188">
        <v>492</v>
      </c>
    </row>
    <row r="322" spans="1:4">
      <c r="A322" t="s">
        <v>2038</v>
      </c>
      <c r="B322" t="s">
        <v>4042</v>
      </c>
      <c r="C322" s="188">
        <v>5274</v>
      </c>
      <c r="D322" s="188">
        <v>3755</v>
      </c>
    </row>
    <row r="323" spans="1:4">
      <c r="A323" t="s">
        <v>2039</v>
      </c>
      <c r="B323" t="s">
        <v>4043</v>
      </c>
      <c r="C323" s="188">
        <v>1610</v>
      </c>
      <c r="D323" s="188">
        <v>1436</v>
      </c>
    </row>
    <row r="324" spans="1:4">
      <c r="A324" t="s">
        <v>2040</v>
      </c>
      <c r="B324" t="s">
        <v>4044</v>
      </c>
      <c r="C324" s="188">
        <v>35</v>
      </c>
      <c r="D324" s="188">
        <v>32</v>
      </c>
    </row>
    <row r="325" spans="1:4">
      <c r="A325" t="s">
        <v>2041</v>
      </c>
      <c r="B325" t="s">
        <v>4045</v>
      </c>
      <c r="C325" s="188">
        <v>42</v>
      </c>
      <c r="D325" s="188">
        <v>30</v>
      </c>
    </row>
    <row r="326" spans="1:4">
      <c r="A326" t="s">
        <v>2042</v>
      </c>
      <c r="B326" t="s">
        <v>4046</v>
      </c>
      <c r="C326" s="188">
        <v>1</v>
      </c>
      <c r="D326" s="188">
        <v>6</v>
      </c>
    </row>
    <row r="327" spans="1:4">
      <c r="A327" t="s">
        <v>2043</v>
      </c>
      <c r="B327" t="s">
        <v>4047</v>
      </c>
      <c r="C327" s="188">
        <v>244</v>
      </c>
      <c r="D327" s="188">
        <v>208</v>
      </c>
    </row>
    <row r="328" spans="1:4">
      <c r="A328" t="s">
        <v>2044</v>
      </c>
      <c r="B328" t="s">
        <v>4048</v>
      </c>
      <c r="C328" s="188">
        <v>3</v>
      </c>
      <c r="D328" s="188">
        <v>0</v>
      </c>
    </row>
    <row r="329" spans="1:4">
      <c r="A329" t="s">
        <v>2045</v>
      </c>
      <c r="B329" t="s">
        <v>4049</v>
      </c>
      <c r="C329" s="188">
        <v>124</v>
      </c>
      <c r="D329" s="188">
        <v>79</v>
      </c>
    </row>
    <row r="330" spans="1:4">
      <c r="A330">
        <v>340231</v>
      </c>
      <c r="B330" t="s">
        <v>4050</v>
      </c>
      <c r="C330" s="188">
        <v>41</v>
      </c>
      <c r="D330" s="188">
        <v>37</v>
      </c>
    </row>
    <row r="331" spans="1:4">
      <c r="A331" t="s">
        <v>2046</v>
      </c>
      <c r="B331" t="s">
        <v>4051</v>
      </c>
      <c r="C331" s="188">
        <v>10</v>
      </c>
      <c r="D331" s="188">
        <v>7</v>
      </c>
    </row>
    <row r="332" spans="1:4">
      <c r="A332" t="s">
        <v>2047</v>
      </c>
      <c r="B332" t="s">
        <v>4052</v>
      </c>
      <c r="C332" s="188">
        <v>3</v>
      </c>
      <c r="D332" s="188">
        <v>0</v>
      </c>
    </row>
    <row r="333" spans="1:4">
      <c r="A333" t="s">
        <v>2048</v>
      </c>
      <c r="B333" t="s">
        <v>4053</v>
      </c>
      <c r="C333" s="188">
        <v>605</v>
      </c>
      <c r="D333" s="188">
        <v>460</v>
      </c>
    </row>
    <row r="334" spans="1:4">
      <c r="A334" t="s">
        <v>2049</v>
      </c>
      <c r="B334" t="s">
        <v>4054</v>
      </c>
      <c r="C334" s="188">
        <v>0</v>
      </c>
      <c r="D334" s="188">
        <v>0</v>
      </c>
    </row>
    <row r="335" spans="1:4">
      <c r="A335" t="s">
        <v>2050</v>
      </c>
      <c r="B335" t="s">
        <v>4055</v>
      </c>
      <c r="C335" s="188">
        <v>261</v>
      </c>
      <c r="D335" s="188">
        <v>66</v>
      </c>
    </row>
    <row r="336" spans="1:4">
      <c r="A336" t="s">
        <v>2051</v>
      </c>
      <c r="B336" t="s">
        <v>4056</v>
      </c>
      <c r="C336" s="188">
        <v>101</v>
      </c>
      <c r="D336" s="188">
        <v>110</v>
      </c>
    </row>
    <row r="337" spans="1:4">
      <c r="A337" t="s">
        <v>2052</v>
      </c>
      <c r="B337" t="s">
        <v>4057</v>
      </c>
      <c r="C337" s="188">
        <v>113</v>
      </c>
      <c r="D337" s="188">
        <v>78</v>
      </c>
    </row>
    <row r="338" spans="1:4">
      <c r="A338" t="s">
        <v>2053</v>
      </c>
      <c r="B338" t="s">
        <v>4058</v>
      </c>
      <c r="C338" s="188">
        <v>134</v>
      </c>
      <c r="D338" s="188">
        <v>92</v>
      </c>
    </row>
    <row r="339" spans="1:4">
      <c r="A339" t="s">
        <v>2054</v>
      </c>
      <c r="B339" t="s">
        <v>4059</v>
      </c>
      <c r="C339" s="188">
        <v>0</v>
      </c>
      <c r="D339" s="188">
        <v>0</v>
      </c>
    </row>
    <row r="340" spans="1:4">
      <c r="A340" t="s">
        <v>2055</v>
      </c>
      <c r="B340" t="s">
        <v>4060</v>
      </c>
      <c r="C340" s="188">
        <v>329</v>
      </c>
      <c r="D340" s="188">
        <v>299</v>
      </c>
    </row>
    <row r="341" spans="1:4">
      <c r="A341" t="s">
        <v>2056</v>
      </c>
      <c r="B341" t="s">
        <v>4061</v>
      </c>
      <c r="C341" s="188">
        <v>3281</v>
      </c>
      <c r="D341" s="188">
        <v>2840</v>
      </c>
    </row>
    <row r="342" spans="1:4">
      <c r="A342" t="s">
        <v>2057</v>
      </c>
      <c r="B342" t="s">
        <v>4062</v>
      </c>
      <c r="C342" s="188">
        <v>1200</v>
      </c>
      <c r="D342" s="188">
        <v>1089</v>
      </c>
    </row>
    <row r="343" spans="1:4">
      <c r="A343" t="s">
        <v>2058</v>
      </c>
      <c r="B343" t="s">
        <v>4063</v>
      </c>
      <c r="C343" s="188">
        <v>19</v>
      </c>
      <c r="D343" s="188">
        <v>16</v>
      </c>
    </row>
    <row r="344" spans="1:4">
      <c r="A344" t="s">
        <v>2059</v>
      </c>
      <c r="B344" t="s">
        <v>4064</v>
      </c>
      <c r="C344" s="188">
        <v>134</v>
      </c>
      <c r="D344" s="188">
        <v>92</v>
      </c>
    </row>
    <row r="345" spans="1:4">
      <c r="A345" t="s">
        <v>2060</v>
      </c>
      <c r="B345" t="s">
        <v>4065</v>
      </c>
      <c r="C345" s="188">
        <v>75</v>
      </c>
      <c r="D345" s="188">
        <v>35</v>
      </c>
    </row>
    <row r="346" spans="1:4">
      <c r="A346" t="s">
        <v>2061</v>
      </c>
      <c r="B346" t="s">
        <v>4066</v>
      </c>
      <c r="C346" s="188">
        <v>3</v>
      </c>
      <c r="D346" s="188">
        <v>0</v>
      </c>
    </row>
    <row r="347" spans="1:4">
      <c r="A347">
        <v>600307</v>
      </c>
      <c r="B347" t="s">
        <v>3996</v>
      </c>
      <c r="C347" s="188">
        <v>1</v>
      </c>
      <c r="D347" s="188">
        <v>0</v>
      </c>
    </row>
    <row r="348" spans="1:4">
      <c r="A348">
        <v>140002</v>
      </c>
      <c r="B348" t="s">
        <v>4067</v>
      </c>
      <c r="C348" s="188">
        <v>1</v>
      </c>
      <c r="D348" s="188">
        <v>0</v>
      </c>
    </row>
    <row r="349" spans="1:4">
      <c r="A349" t="s">
        <v>2062</v>
      </c>
      <c r="B349" t="s">
        <v>4068</v>
      </c>
      <c r="C349" s="188">
        <v>73</v>
      </c>
      <c r="D349" s="188">
        <v>66</v>
      </c>
    </row>
    <row r="350" spans="1:4">
      <c r="A350" t="s">
        <v>2063</v>
      </c>
      <c r="B350" t="s">
        <v>4069</v>
      </c>
      <c r="C350" s="188">
        <v>851</v>
      </c>
      <c r="D350" s="188">
        <v>696</v>
      </c>
    </row>
    <row r="351" spans="1:4">
      <c r="A351" t="s">
        <v>2064</v>
      </c>
      <c r="B351" t="s">
        <v>5328</v>
      </c>
      <c r="C351" s="188">
        <v>33</v>
      </c>
      <c r="D351" s="188">
        <v>5</v>
      </c>
    </row>
    <row r="352" spans="1:4">
      <c r="A352" t="s">
        <v>2065</v>
      </c>
      <c r="B352" t="s">
        <v>4070</v>
      </c>
      <c r="C352" s="188">
        <v>1399</v>
      </c>
      <c r="D352" s="188">
        <v>1008</v>
      </c>
    </row>
    <row r="353" spans="1:4">
      <c r="A353" t="s">
        <v>2066</v>
      </c>
      <c r="B353" t="s">
        <v>4071</v>
      </c>
      <c r="C353" s="188">
        <v>186</v>
      </c>
      <c r="D353" s="188">
        <v>257</v>
      </c>
    </row>
    <row r="354" spans="1:4">
      <c r="A354" t="s">
        <v>2067</v>
      </c>
      <c r="B354" t="s">
        <v>4072</v>
      </c>
      <c r="C354" s="188">
        <v>340</v>
      </c>
      <c r="D354" s="188">
        <v>278</v>
      </c>
    </row>
    <row r="355" spans="1:4">
      <c r="A355" t="s">
        <v>2068</v>
      </c>
      <c r="B355" t="s">
        <v>4073</v>
      </c>
      <c r="C355" s="188">
        <v>27</v>
      </c>
      <c r="D355" s="188">
        <v>71</v>
      </c>
    </row>
    <row r="356" spans="1:4">
      <c r="A356" t="s">
        <v>2070</v>
      </c>
      <c r="B356" t="s">
        <v>4074</v>
      </c>
      <c r="C356" s="188">
        <v>917</v>
      </c>
      <c r="D356" s="188">
        <v>616</v>
      </c>
    </row>
    <row r="357" spans="1:4">
      <c r="A357" t="s">
        <v>2071</v>
      </c>
      <c r="B357" t="s">
        <v>4075</v>
      </c>
      <c r="C357" s="188">
        <v>102</v>
      </c>
      <c r="D357" s="188">
        <v>69</v>
      </c>
    </row>
    <row r="358" spans="1:4">
      <c r="A358" t="s">
        <v>2072</v>
      </c>
      <c r="B358" t="s">
        <v>4076</v>
      </c>
      <c r="C358" s="188">
        <v>402</v>
      </c>
      <c r="D358" s="188">
        <v>259</v>
      </c>
    </row>
    <row r="359" spans="1:4">
      <c r="A359" t="s">
        <v>2073</v>
      </c>
      <c r="B359" t="s">
        <v>4077</v>
      </c>
      <c r="C359" s="188">
        <v>119</v>
      </c>
      <c r="D359" s="188">
        <v>76</v>
      </c>
    </row>
    <row r="360" spans="1:4">
      <c r="A360" t="s">
        <v>2074</v>
      </c>
      <c r="B360" t="s">
        <v>4078</v>
      </c>
      <c r="C360" s="188">
        <v>146</v>
      </c>
      <c r="D360" s="188">
        <v>120</v>
      </c>
    </row>
    <row r="361" spans="1:4">
      <c r="A361" t="s">
        <v>2075</v>
      </c>
      <c r="B361" t="s">
        <v>4079</v>
      </c>
      <c r="C361" s="188">
        <v>144</v>
      </c>
      <c r="D361" s="188">
        <v>92</v>
      </c>
    </row>
    <row r="362" spans="1:4">
      <c r="A362" t="s">
        <v>2076</v>
      </c>
      <c r="B362" t="s">
        <v>4080</v>
      </c>
      <c r="C362" s="188">
        <v>417</v>
      </c>
      <c r="D362" s="188">
        <v>315</v>
      </c>
    </row>
    <row r="363" spans="1:4">
      <c r="A363" t="s">
        <v>2077</v>
      </c>
      <c r="B363" t="s">
        <v>4081</v>
      </c>
      <c r="C363" s="188">
        <v>66</v>
      </c>
      <c r="D363" s="188">
        <v>53</v>
      </c>
    </row>
    <row r="364" spans="1:4">
      <c r="A364" t="s">
        <v>2078</v>
      </c>
      <c r="B364" t="s">
        <v>4082</v>
      </c>
      <c r="C364" s="188">
        <v>318</v>
      </c>
      <c r="D364" s="188">
        <v>249</v>
      </c>
    </row>
    <row r="365" spans="1:4">
      <c r="A365" t="s">
        <v>2079</v>
      </c>
      <c r="B365" t="s">
        <v>4083</v>
      </c>
      <c r="C365" s="188">
        <v>56</v>
      </c>
      <c r="D365" s="188">
        <v>45</v>
      </c>
    </row>
    <row r="366" spans="1:4">
      <c r="A366" t="s">
        <v>2080</v>
      </c>
      <c r="B366" t="s">
        <v>4084</v>
      </c>
      <c r="C366" s="188">
        <v>45</v>
      </c>
      <c r="D366" s="188">
        <v>14</v>
      </c>
    </row>
    <row r="367" spans="1:4">
      <c r="A367" t="s">
        <v>2081</v>
      </c>
      <c r="B367" t="s">
        <v>4085</v>
      </c>
      <c r="C367" s="188">
        <v>3</v>
      </c>
      <c r="D367" s="188">
        <v>0</v>
      </c>
    </row>
    <row r="368" spans="1:4">
      <c r="A368" t="s">
        <v>2082</v>
      </c>
      <c r="B368" t="s">
        <v>4086</v>
      </c>
      <c r="C368" s="188">
        <v>0</v>
      </c>
      <c r="D368" s="188">
        <v>1</v>
      </c>
    </row>
    <row r="369" spans="1:4">
      <c r="A369" t="s">
        <v>2083</v>
      </c>
      <c r="B369" t="s">
        <v>4087</v>
      </c>
      <c r="C369" s="188">
        <v>5</v>
      </c>
      <c r="D369" s="188">
        <v>10</v>
      </c>
    </row>
    <row r="370" spans="1:4">
      <c r="A370" t="s">
        <v>2084</v>
      </c>
      <c r="B370" t="s">
        <v>4088</v>
      </c>
      <c r="C370" s="188">
        <v>2</v>
      </c>
      <c r="D370" s="188">
        <v>5</v>
      </c>
    </row>
    <row r="371" spans="1:4">
      <c r="A371" t="s">
        <v>2085</v>
      </c>
      <c r="B371" t="s">
        <v>4089</v>
      </c>
      <c r="C371" s="188">
        <v>1</v>
      </c>
      <c r="D371" s="188">
        <v>1</v>
      </c>
    </row>
    <row r="372" spans="1:4">
      <c r="A372" t="s">
        <v>2086</v>
      </c>
      <c r="B372" t="s">
        <v>4090</v>
      </c>
      <c r="C372" s="188">
        <v>48</v>
      </c>
      <c r="D372" s="188">
        <v>38</v>
      </c>
    </row>
    <row r="373" spans="1:4">
      <c r="A373" t="s">
        <v>2087</v>
      </c>
      <c r="B373" t="s">
        <v>4091</v>
      </c>
      <c r="C373" s="188">
        <v>0</v>
      </c>
      <c r="D373" s="188">
        <v>1</v>
      </c>
    </row>
    <row r="374" spans="1:4">
      <c r="A374" t="s">
        <v>2088</v>
      </c>
      <c r="B374" t="s">
        <v>4092</v>
      </c>
      <c r="C374" s="188">
        <v>86</v>
      </c>
      <c r="D374" s="188">
        <v>79</v>
      </c>
    </row>
    <row r="375" spans="1:4">
      <c r="A375" t="s">
        <v>2089</v>
      </c>
      <c r="B375" t="s">
        <v>4093</v>
      </c>
      <c r="C375" s="188">
        <v>0</v>
      </c>
      <c r="D375" s="188">
        <v>0</v>
      </c>
    </row>
    <row r="376" spans="1:4">
      <c r="A376" t="s">
        <v>2090</v>
      </c>
      <c r="B376" t="s">
        <v>4094</v>
      </c>
      <c r="C376" s="188">
        <v>18</v>
      </c>
      <c r="D376" s="188">
        <v>18</v>
      </c>
    </row>
    <row r="377" spans="1:4">
      <c r="A377" t="s">
        <v>2091</v>
      </c>
      <c r="B377" t="s">
        <v>4095</v>
      </c>
      <c r="C377" s="188">
        <v>0</v>
      </c>
      <c r="D377" s="188">
        <v>0</v>
      </c>
    </row>
    <row r="378" spans="1:4">
      <c r="A378" t="s">
        <v>2092</v>
      </c>
      <c r="B378" t="s">
        <v>4096</v>
      </c>
      <c r="C378" s="188">
        <v>0</v>
      </c>
      <c r="D378" s="188">
        <v>0</v>
      </c>
    </row>
    <row r="379" spans="1:4">
      <c r="A379" t="s">
        <v>2093</v>
      </c>
      <c r="B379" t="s">
        <v>4097</v>
      </c>
      <c r="C379" s="188">
        <v>3</v>
      </c>
      <c r="D379" s="188">
        <v>1</v>
      </c>
    </row>
    <row r="380" spans="1:4">
      <c r="A380" t="s">
        <v>2094</v>
      </c>
      <c r="B380" t="s">
        <v>4098</v>
      </c>
      <c r="C380" s="188">
        <v>0</v>
      </c>
      <c r="D380" s="188">
        <v>0</v>
      </c>
    </row>
    <row r="381" spans="1:4">
      <c r="A381" t="s">
        <v>2095</v>
      </c>
      <c r="B381" t="s">
        <v>4099</v>
      </c>
      <c r="C381" s="188">
        <v>4</v>
      </c>
      <c r="D381" s="188">
        <v>4</v>
      </c>
    </row>
    <row r="382" spans="1:4">
      <c r="A382" t="s">
        <v>2096</v>
      </c>
      <c r="B382" t="s">
        <v>4100</v>
      </c>
      <c r="C382" s="188">
        <v>2</v>
      </c>
      <c r="D382" s="188">
        <v>4</v>
      </c>
    </row>
    <row r="383" spans="1:4">
      <c r="A383" t="s">
        <v>2097</v>
      </c>
      <c r="B383" t="s">
        <v>4101</v>
      </c>
      <c r="C383" s="188">
        <v>20</v>
      </c>
      <c r="D383" s="188">
        <v>5</v>
      </c>
    </row>
    <row r="384" spans="1:4">
      <c r="A384" t="s">
        <v>2098</v>
      </c>
      <c r="B384" t="s">
        <v>4102</v>
      </c>
      <c r="C384" s="188">
        <v>15</v>
      </c>
      <c r="D384" s="188">
        <v>0</v>
      </c>
    </row>
    <row r="385" spans="1:4">
      <c r="A385" t="s">
        <v>2099</v>
      </c>
      <c r="B385" t="s">
        <v>4103</v>
      </c>
      <c r="C385" s="188">
        <v>15</v>
      </c>
      <c r="D385" s="188">
        <v>0</v>
      </c>
    </row>
    <row r="386" spans="1:4">
      <c r="A386" t="s">
        <v>2100</v>
      </c>
      <c r="B386" t="s">
        <v>4104</v>
      </c>
      <c r="C386" s="188">
        <v>4</v>
      </c>
      <c r="D386" s="188">
        <v>4</v>
      </c>
    </row>
    <row r="387" spans="1:4">
      <c r="A387" t="s">
        <v>2101</v>
      </c>
      <c r="B387" t="s">
        <v>4105</v>
      </c>
      <c r="C387" s="188">
        <v>10</v>
      </c>
      <c r="D387" s="188">
        <v>0</v>
      </c>
    </row>
    <row r="388" spans="1:4">
      <c r="A388" t="s">
        <v>2102</v>
      </c>
      <c r="B388" t="s">
        <v>4106</v>
      </c>
      <c r="C388" s="188">
        <v>1</v>
      </c>
      <c r="D388" s="188">
        <v>1</v>
      </c>
    </row>
    <row r="389" spans="1:4">
      <c r="A389" t="s">
        <v>2104</v>
      </c>
      <c r="B389" t="s">
        <v>4108</v>
      </c>
      <c r="C389" s="188">
        <v>0</v>
      </c>
      <c r="D389" s="188">
        <v>0</v>
      </c>
    </row>
    <row r="390" spans="1:4">
      <c r="A390" t="s">
        <v>2105</v>
      </c>
      <c r="B390" t="s">
        <v>4109</v>
      </c>
      <c r="C390" s="188">
        <v>302</v>
      </c>
      <c r="D390" s="188">
        <v>104</v>
      </c>
    </row>
    <row r="391" spans="1:4">
      <c r="A391" t="s">
        <v>2106</v>
      </c>
      <c r="B391" t="s">
        <v>4110</v>
      </c>
      <c r="C391" s="188">
        <v>197</v>
      </c>
      <c r="D391" s="188">
        <v>94</v>
      </c>
    </row>
    <row r="392" spans="1:4">
      <c r="A392" t="s">
        <v>2107</v>
      </c>
      <c r="B392" t="s">
        <v>4111</v>
      </c>
      <c r="C392" s="188">
        <v>1945</v>
      </c>
      <c r="D392" s="188">
        <v>1048</v>
      </c>
    </row>
    <row r="393" spans="1:4">
      <c r="A393" t="s">
        <v>2108</v>
      </c>
      <c r="B393" t="s">
        <v>5337</v>
      </c>
      <c r="C393" s="188">
        <v>1058</v>
      </c>
      <c r="D393" s="188">
        <v>725</v>
      </c>
    </row>
    <row r="394" spans="1:4">
      <c r="A394" t="s">
        <v>2109</v>
      </c>
      <c r="B394" t="s">
        <v>4112</v>
      </c>
      <c r="C394" s="188">
        <v>672</v>
      </c>
      <c r="D394" s="188">
        <v>228</v>
      </c>
    </row>
    <row r="395" spans="1:4">
      <c r="A395" t="s">
        <v>2110</v>
      </c>
      <c r="B395" t="s">
        <v>4113</v>
      </c>
      <c r="C395" s="188">
        <v>177</v>
      </c>
      <c r="D395" s="188">
        <v>123</v>
      </c>
    </row>
    <row r="396" spans="1:4">
      <c r="A396" t="s">
        <v>2111</v>
      </c>
      <c r="B396" t="s">
        <v>4114</v>
      </c>
      <c r="C396" s="188">
        <v>0</v>
      </c>
      <c r="D396" s="188">
        <v>0</v>
      </c>
    </row>
    <row r="397" spans="1:4">
      <c r="A397" t="s">
        <v>2112</v>
      </c>
      <c r="B397" t="s">
        <v>4115</v>
      </c>
      <c r="C397" s="188">
        <v>2369</v>
      </c>
      <c r="D397" s="188">
        <v>1697</v>
      </c>
    </row>
    <row r="398" spans="1:4">
      <c r="A398" t="s">
        <v>2113</v>
      </c>
      <c r="B398" t="s">
        <v>4116</v>
      </c>
      <c r="C398" s="188">
        <v>5329</v>
      </c>
      <c r="D398" s="188">
        <v>3990</v>
      </c>
    </row>
    <row r="399" spans="1:4">
      <c r="A399" t="s">
        <v>2114</v>
      </c>
      <c r="B399" t="s">
        <v>4117</v>
      </c>
      <c r="C399" s="188">
        <v>459</v>
      </c>
      <c r="D399" s="188">
        <v>315</v>
      </c>
    </row>
    <row r="400" spans="1:4">
      <c r="A400" t="s">
        <v>2115</v>
      </c>
      <c r="B400" t="s">
        <v>4118</v>
      </c>
      <c r="C400" s="188">
        <v>457</v>
      </c>
      <c r="D400" s="188">
        <v>317</v>
      </c>
    </row>
    <row r="401" spans="1:4">
      <c r="A401" t="s">
        <v>2116</v>
      </c>
      <c r="B401" t="s">
        <v>4119</v>
      </c>
      <c r="C401" s="188">
        <v>2</v>
      </c>
      <c r="D401" s="188">
        <v>2</v>
      </c>
    </row>
    <row r="402" spans="1:4">
      <c r="A402" t="s">
        <v>2117</v>
      </c>
      <c r="B402" t="s">
        <v>4120</v>
      </c>
      <c r="C402" s="188">
        <v>7530</v>
      </c>
      <c r="D402" s="188">
        <v>5220</v>
      </c>
    </row>
    <row r="403" spans="1:4">
      <c r="A403" t="s">
        <v>2118</v>
      </c>
      <c r="B403" t="s">
        <v>4121</v>
      </c>
      <c r="C403" s="188">
        <v>0</v>
      </c>
      <c r="D403" s="188">
        <v>0</v>
      </c>
    </row>
    <row r="404" spans="1:4">
      <c r="A404" t="s">
        <v>2119</v>
      </c>
      <c r="B404" t="s">
        <v>4122</v>
      </c>
      <c r="C404" s="188">
        <v>3105</v>
      </c>
      <c r="D404" s="188">
        <v>2672</v>
      </c>
    </row>
    <row r="405" spans="1:4">
      <c r="A405" t="s">
        <v>2120</v>
      </c>
      <c r="B405" t="s">
        <v>4123</v>
      </c>
      <c r="C405" s="188">
        <v>830</v>
      </c>
      <c r="D405" s="188">
        <v>603</v>
      </c>
    </row>
    <row r="406" spans="1:4">
      <c r="A406" t="s">
        <v>2121</v>
      </c>
      <c r="B406" t="s">
        <v>4124</v>
      </c>
      <c r="C406" s="188">
        <v>601</v>
      </c>
      <c r="D406" s="188">
        <v>19</v>
      </c>
    </row>
    <row r="407" spans="1:4">
      <c r="A407" t="s">
        <v>2122</v>
      </c>
      <c r="B407" t="s">
        <v>4125</v>
      </c>
      <c r="C407" s="188">
        <v>1</v>
      </c>
      <c r="D407" s="188">
        <v>2</v>
      </c>
    </row>
    <row r="408" spans="1:4">
      <c r="A408" t="s">
        <v>2123</v>
      </c>
      <c r="B408" t="s">
        <v>4126</v>
      </c>
      <c r="C408" s="188">
        <v>0</v>
      </c>
      <c r="D408" s="188">
        <v>0</v>
      </c>
    </row>
    <row r="409" spans="1:4">
      <c r="A409" t="s">
        <v>2124</v>
      </c>
      <c r="B409" t="s">
        <v>4127</v>
      </c>
      <c r="C409" s="188">
        <v>0</v>
      </c>
      <c r="D409" s="188">
        <v>0</v>
      </c>
    </row>
    <row r="410" spans="1:4">
      <c r="A410" t="s">
        <v>2125</v>
      </c>
      <c r="B410" t="s">
        <v>4128</v>
      </c>
      <c r="C410" s="188">
        <v>0</v>
      </c>
      <c r="D410" s="188">
        <v>0</v>
      </c>
    </row>
    <row r="411" spans="1:4">
      <c r="A411" t="s">
        <v>2126</v>
      </c>
      <c r="B411" t="s">
        <v>4129</v>
      </c>
      <c r="C411" s="188">
        <v>0</v>
      </c>
      <c r="D411" s="188">
        <v>0</v>
      </c>
    </row>
    <row r="412" spans="1:4">
      <c r="A412" t="s">
        <v>2127</v>
      </c>
      <c r="B412" t="s">
        <v>4130</v>
      </c>
      <c r="C412" s="188">
        <v>0</v>
      </c>
      <c r="D412" s="188">
        <v>0</v>
      </c>
    </row>
    <row r="413" spans="1:4">
      <c r="A413" t="s">
        <v>2128</v>
      </c>
      <c r="B413" t="s">
        <v>4131</v>
      </c>
      <c r="C413" s="188">
        <v>0</v>
      </c>
      <c r="D413" s="188">
        <v>0</v>
      </c>
    </row>
    <row r="414" spans="1:4">
      <c r="A414" t="s">
        <v>2129</v>
      </c>
      <c r="B414" t="s">
        <v>4132</v>
      </c>
      <c r="C414" s="188">
        <v>0</v>
      </c>
      <c r="D414" s="188">
        <v>0</v>
      </c>
    </row>
    <row r="415" spans="1:4">
      <c r="A415" t="s">
        <v>2130</v>
      </c>
      <c r="B415" t="s">
        <v>4133</v>
      </c>
      <c r="C415" s="188">
        <v>0</v>
      </c>
      <c r="D415" s="188">
        <v>0</v>
      </c>
    </row>
    <row r="416" spans="1:4">
      <c r="A416" t="s">
        <v>2131</v>
      </c>
      <c r="B416" t="s">
        <v>4134</v>
      </c>
      <c r="C416" s="188">
        <v>0</v>
      </c>
      <c r="D416" s="188">
        <v>0</v>
      </c>
    </row>
    <row r="417" spans="1:4">
      <c r="A417" t="s">
        <v>2132</v>
      </c>
      <c r="B417" t="s">
        <v>4135</v>
      </c>
      <c r="C417" s="188">
        <v>0</v>
      </c>
      <c r="D417" s="188">
        <v>0</v>
      </c>
    </row>
    <row r="418" spans="1:4">
      <c r="A418" t="s">
        <v>2133</v>
      </c>
      <c r="B418" t="s">
        <v>4136</v>
      </c>
      <c r="C418" s="188">
        <v>0</v>
      </c>
      <c r="D418" s="188">
        <v>0</v>
      </c>
    </row>
    <row r="419" spans="1:4">
      <c r="A419" t="s">
        <v>2134</v>
      </c>
      <c r="B419" t="s">
        <v>4137</v>
      </c>
      <c r="C419" s="188">
        <v>0</v>
      </c>
      <c r="D419" s="188">
        <v>0</v>
      </c>
    </row>
    <row r="420" spans="1:4">
      <c r="A420" t="s">
        <v>2135</v>
      </c>
      <c r="B420" t="s">
        <v>4138</v>
      </c>
      <c r="C420" s="188">
        <v>0</v>
      </c>
      <c r="D420" s="188">
        <v>0</v>
      </c>
    </row>
    <row r="421" spans="1:4">
      <c r="A421" t="s">
        <v>2136</v>
      </c>
      <c r="B421" t="s">
        <v>4139</v>
      </c>
      <c r="C421" s="188">
        <v>0</v>
      </c>
      <c r="D421" s="188">
        <v>0</v>
      </c>
    </row>
    <row r="422" spans="1:4">
      <c r="A422" t="s">
        <v>2137</v>
      </c>
      <c r="B422" t="s">
        <v>4140</v>
      </c>
      <c r="C422" s="188">
        <v>0</v>
      </c>
      <c r="D422" s="188">
        <v>0</v>
      </c>
    </row>
    <row r="423" spans="1:4">
      <c r="A423" t="s">
        <v>2138</v>
      </c>
      <c r="B423" t="s">
        <v>4141</v>
      </c>
      <c r="C423" s="188">
        <v>0</v>
      </c>
      <c r="D423" s="188">
        <v>0</v>
      </c>
    </row>
    <row r="424" spans="1:4">
      <c r="A424" t="s">
        <v>2139</v>
      </c>
      <c r="B424" t="s">
        <v>4147</v>
      </c>
      <c r="C424" s="188">
        <v>1</v>
      </c>
      <c r="D424" s="188">
        <v>0</v>
      </c>
    </row>
    <row r="425" spans="1:4">
      <c r="A425" t="s">
        <v>2140</v>
      </c>
      <c r="B425" t="s">
        <v>4149</v>
      </c>
      <c r="C425" s="188">
        <v>0</v>
      </c>
      <c r="D425" s="188">
        <v>0</v>
      </c>
    </row>
    <row r="426" spans="1:4">
      <c r="A426" t="s">
        <v>2141</v>
      </c>
      <c r="B426" t="s">
        <v>4150</v>
      </c>
      <c r="C426" s="188">
        <v>10</v>
      </c>
      <c r="D426" s="188">
        <v>6</v>
      </c>
    </row>
    <row r="427" spans="1:4">
      <c r="A427" t="s">
        <v>2142</v>
      </c>
      <c r="B427" t="s">
        <v>4152</v>
      </c>
      <c r="C427" s="188">
        <v>0</v>
      </c>
      <c r="D427" s="188">
        <v>1</v>
      </c>
    </row>
    <row r="428" spans="1:4">
      <c r="A428" t="s">
        <v>2143</v>
      </c>
      <c r="B428" t="s">
        <v>4153</v>
      </c>
      <c r="C428" s="188">
        <v>1</v>
      </c>
      <c r="D428" s="188">
        <v>1</v>
      </c>
    </row>
    <row r="429" spans="1:4">
      <c r="A429" t="s">
        <v>2144</v>
      </c>
      <c r="B429" t="s">
        <v>4154</v>
      </c>
      <c r="C429" s="188">
        <v>7</v>
      </c>
      <c r="D429" s="188">
        <v>13</v>
      </c>
    </row>
    <row r="430" spans="1:4">
      <c r="A430" t="s">
        <v>2145</v>
      </c>
      <c r="B430" t="s">
        <v>4155</v>
      </c>
      <c r="C430" s="188">
        <v>42</v>
      </c>
      <c r="D430" s="188">
        <v>30</v>
      </c>
    </row>
    <row r="431" spans="1:4">
      <c r="A431" t="s">
        <v>2146</v>
      </c>
      <c r="B431" t="s">
        <v>4156</v>
      </c>
      <c r="C431" s="188">
        <v>8</v>
      </c>
      <c r="D431" s="188">
        <v>19</v>
      </c>
    </row>
    <row r="432" spans="1:4">
      <c r="A432" t="s">
        <v>2147</v>
      </c>
      <c r="B432" t="s">
        <v>4157</v>
      </c>
      <c r="C432" s="188">
        <v>0</v>
      </c>
      <c r="D432" s="188">
        <v>3</v>
      </c>
    </row>
    <row r="433" spans="1:4">
      <c r="A433" t="s">
        <v>2148</v>
      </c>
      <c r="B433" t="s">
        <v>4158</v>
      </c>
      <c r="C433" s="188">
        <v>11</v>
      </c>
      <c r="D433" s="188">
        <v>3</v>
      </c>
    </row>
    <row r="434" spans="1:4">
      <c r="A434" t="s">
        <v>2149</v>
      </c>
      <c r="B434" t="s">
        <v>4159</v>
      </c>
      <c r="C434" s="188">
        <v>34</v>
      </c>
      <c r="D434" s="188">
        <v>7</v>
      </c>
    </row>
    <row r="435" spans="1:4">
      <c r="A435" t="s">
        <v>2150</v>
      </c>
      <c r="B435" t="s">
        <v>4160</v>
      </c>
      <c r="C435" s="188">
        <v>1</v>
      </c>
      <c r="D435" s="188">
        <v>3</v>
      </c>
    </row>
    <row r="436" spans="1:4">
      <c r="A436" t="s">
        <v>2151</v>
      </c>
      <c r="B436" t="s">
        <v>4161</v>
      </c>
      <c r="C436" s="188">
        <v>1</v>
      </c>
      <c r="D436" s="188">
        <v>2</v>
      </c>
    </row>
    <row r="437" spans="1:4">
      <c r="A437" t="s">
        <v>2152</v>
      </c>
      <c r="B437" t="s">
        <v>4162</v>
      </c>
      <c r="C437" s="188">
        <v>3</v>
      </c>
      <c r="D437" s="188">
        <v>1</v>
      </c>
    </row>
    <row r="438" spans="1:4">
      <c r="A438" t="s">
        <v>2153</v>
      </c>
      <c r="B438" t="s">
        <v>4163</v>
      </c>
      <c r="C438" s="188">
        <v>1</v>
      </c>
      <c r="D438" s="188">
        <v>2</v>
      </c>
    </row>
    <row r="439" spans="1:4">
      <c r="A439" t="s">
        <v>2154</v>
      </c>
      <c r="B439" t="s">
        <v>4164</v>
      </c>
      <c r="C439" s="188">
        <v>5</v>
      </c>
      <c r="D439" s="188">
        <v>2</v>
      </c>
    </row>
    <row r="440" spans="1:4">
      <c r="A440" t="s">
        <v>2155</v>
      </c>
      <c r="B440" t="s">
        <v>4165</v>
      </c>
      <c r="C440" s="188">
        <v>29</v>
      </c>
      <c r="D440" s="188">
        <v>13</v>
      </c>
    </row>
    <row r="441" spans="1:4">
      <c r="A441" t="s">
        <v>2156</v>
      </c>
      <c r="B441" t="s">
        <v>4166</v>
      </c>
      <c r="C441" s="188">
        <v>0</v>
      </c>
      <c r="D441" s="188">
        <v>1</v>
      </c>
    </row>
    <row r="442" spans="1:4">
      <c r="A442" t="s">
        <v>2157</v>
      </c>
      <c r="B442" t="s">
        <v>4167</v>
      </c>
      <c r="C442" s="188">
        <v>0</v>
      </c>
      <c r="D442" s="188">
        <v>0</v>
      </c>
    </row>
    <row r="443" spans="1:4">
      <c r="A443" t="s">
        <v>2158</v>
      </c>
      <c r="B443" t="s">
        <v>4168</v>
      </c>
      <c r="C443" s="188">
        <v>0</v>
      </c>
      <c r="D443" s="188">
        <v>0</v>
      </c>
    </row>
    <row r="444" spans="1:4">
      <c r="A444" t="s">
        <v>2159</v>
      </c>
      <c r="B444" t="s">
        <v>4169</v>
      </c>
      <c r="C444" s="188">
        <v>0</v>
      </c>
      <c r="D444" s="188">
        <v>0</v>
      </c>
    </row>
    <row r="445" spans="1:4">
      <c r="A445" t="s">
        <v>2160</v>
      </c>
      <c r="B445" t="s">
        <v>4170</v>
      </c>
      <c r="C445" s="188">
        <v>0</v>
      </c>
      <c r="D445" s="188">
        <v>0</v>
      </c>
    </row>
    <row r="446" spans="1:4">
      <c r="A446" t="s">
        <v>2161</v>
      </c>
      <c r="B446" t="s">
        <v>4171</v>
      </c>
      <c r="C446" s="188">
        <v>0</v>
      </c>
      <c r="D446" s="188">
        <v>0</v>
      </c>
    </row>
    <row r="447" spans="1:4">
      <c r="A447" t="s">
        <v>2162</v>
      </c>
      <c r="B447" t="s">
        <v>4172</v>
      </c>
      <c r="C447" s="188">
        <v>1</v>
      </c>
      <c r="D447" s="188">
        <v>0</v>
      </c>
    </row>
    <row r="448" spans="1:4">
      <c r="A448" t="s">
        <v>2163</v>
      </c>
      <c r="B448" t="s">
        <v>4173</v>
      </c>
      <c r="C448" s="188">
        <v>5</v>
      </c>
      <c r="D448" s="188">
        <v>5</v>
      </c>
    </row>
    <row r="449" spans="1:4">
      <c r="A449" t="s">
        <v>2164</v>
      </c>
      <c r="B449" t="s">
        <v>4174</v>
      </c>
      <c r="C449" s="188">
        <v>0</v>
      </c>
      <c r="D449" s="188">
        <v>0</v>
      </c>
    </row>
    <row r="450" spans="1:4">
      <c r="A450" t="s">
        <v>2165</v>
      </c>
      <c r="B450" t="s">
        <v>4175</v>
      </c>
      <c r="C450" s="188">
        <v>0</v>
      </c>
      <c r="D450" s="188">
        <v>0</v>
      </c>
    </row>
    <row r="451" spans="1:4">
      <c r="A451" t="s">
        <v>2166</v>
      </c>
      <c r="B451" t="s">
        <v>4176</v>
      </c>
      <c r="C451" s="188">
        <v>2</v>
      </c>
      <c r="D451" s="188">
        <v>2</v>
      </c>
    </row>
    <row r="452" spans="1:4">
      <c r="A452" t="s">
        <v>2167</v>
      </c>
      <c r="B452" t="s">
        <v>4177</v>
      </c>
      <c r="C452" s="188">
        <v>280</v>
      </c>
      <c r="D452" s="188">
        <v>185</v>
      </c>
    </row>
    <row r="453" spans="1:4">
      <c r="A453" t="s">
        <v>2168</v>
      </c>
      <c r="B453" t="s">
        <v>4178</v>
      </c>
      <c r="C453" s="188">
        <v>46</v>
      </c>
      <c r="D453" s="188">
        <v>22</v>
      </c>
    </row>
    <row r="454" spans="1:4">
      <c r="A454" t="s">
        <v>2169</v>
      </c>
      <c r="B454" t="s">
        <v>4179</v>
      </c>
      <c r="C454" s="188">
        <v>0</v>
      </c>
      <c r="D454" s="188">
        <v>0</v>
      </c>
    </row>
    <row r="455" spans="1:4">
      <c r="A455" t="s">
        <v>2170</v>
      </c>
      <c r="B455" t="s">
        <v>4180</v>
      </c>
      <c r="C455" s="188">
        <v>0</v>
      </c>
      <c r="D455" s="188">
        <v>0</v>
      </c>
    </row>
    <row r="456" spans="1:4">
      <c r="A456" t="s">
        <v>2171</v>
      </c>
      <c r="B456" t="s">
        <v>4181</v>
      </c>
      <c r="C456" s="188">
        <v>1</v>
      </c>
      <c r="D456" s="188">
        <v>0</v>
      </c>
    </row>
    <row r="457" spans="1:4">
      <c r="A457" t="s">
        <v>2172</v>
      </c>
      <c r="B457" t="s">
        <v>4182</v>
      </c>
      <c r="C457" s="188">
        <v>1</v>
      </c>
      <c r="D457" s="188">
        <v>2</v>
      </c>
    </row>
    <row r="458" spans="1:4">
      <c r="A458" t="s">
        <v>2173</v>
      </c>
      <c r="B458" t="s">
        <v>4183</v>
      </c>
      <c r="C458" s="188">
        <v>5376</v>
      </c>
      <c r="D458" s="188">
        <v>3825</v>
      </c>
    </row>
    <row r="459" spans="1:4">
      <c r="A459" t="s">
        <v>2174</v>
      </c>
      <c r="B459" t="s">
        <v>4184</v>
      </c>
      <c r="C459" s="188">
        <v>0</v>
      </c>
      <c r="D459" s="188">
        <v>0</v>
      </c>
    </row>
    <row r="460" spans="1:4">
      <c r="A460" t="s">
        <v>2175</v>
      </c>
      <c r="B460" t="s">
        <v>4185</v>
      </c>
      <c r="C460" s="188">
        <v>25</v>
      </c>
      <c r="D460" s="188">
        <v>17</v>
      </c>
    </row>
    <row r="461" spans="1:4">
      <c r="A461" t="s">
        <v>2176</v>
      </c>
      <c r="B461" t="s">
        <v>4186</v>
      </c>
      <c r="C461" s="188">
        <v>0</v>
      </c>
      <c r="D461" s="188">
        <v>0</v>
      </c>
    </row>
    <row r="462" spans="1:4">
      <c r="A462" t="s">
        <v>2177</v>
      </c>
      <c r="B462" t="s">
        <v>4187</v>
      </c>
      <c r="C462" s="188">
        <v>1</v>
      </c>
      <c r="D462" s="188">
        <v>0</v>
      </c>
    </row>
    <row r="463" spans="1:4">
      <c r="A463" t="s">
        <v>2178</v>
      </c>
      <c r="B463" t="s">
        <v>4188</v>
      </c>
      <c r="C463" s="188">
        <v>0</v>
      </c>
      <c r="D463" s="188">
        <v>0</v>
      </c>
    </row>
    <row r="464" spans="1:4">
      <c r="A464" t="s">
        <v>2179</v>
      </c>
      <c r="B464" t="s">
        <v>4189</v>
      </c>
      <c r="C464" s="188">
        <v>0</v>
      </c>
      <c r="D464" s="188">
        <v>0</v>
      </c>
    </row>
    <row r="465" spans="1:4">
      <c r="A465" t="s">
        <v>2180</v>
      </c>
      <c r="B465" t="s">
        <v>4190</v>
      </c>
      <c r="C465" s="188">
        <v>0</v>
      </c>
      <c r="D465" s="188">
        <v>0</v>
      </c>
    </row>
    <row r="466" spans="1:4">
      <c r="A466" t="s">
        <v>2181</v>
      </c>
      <c r="B466" t="s">
        <v>4191</v>
      </c>
      <c r="C466" s="188">
        <v>0</v>
      </c>
      <c r="D466" s="188">
        <v>0</v>
      </c>
    </row>
    <row r="467" spans="1:4">
      <c r="A467" t="s">
        <v>2182</v>
      </c>
      <c r="B467" t="s">
        <v>4192</v>
      </c>
      <c r="C467" s="188">
        <v>0</v>
      </c>
      <c r="D467" s="188">
        <v>0</v>
      </c>
    </row>
    <row r="468" spans="1:4">
      <c r="A468" t="s">
        <v>2183</v>
      </c>
      <c r="B468" t="s">
        <v>4193</v>
      </c>
      <c r="C468" s="188">
        <v>0</v>
      </c>
      <c r="D468" s="188">
        <v>0</v>
      </c>
    </row>
    <row r="469" spans="1:4">
      <c r="A469" t="s">
        <v>2184</v>
      </c>
      <c r="B469" t="s">
        <v>4194</v>
      </c>
      <c r="C469" s="188">
        <v>0</v>
      </c>
      <c r="D469" s="188">
        <v>0</v>
      </c>
    </row>
    <row r="470" spans="1:4">
      <c r="A470" t="s">
        <v>2185</v>
      </c>
      <c r="B470" t="s">
        <v>4195</v>
      </c>
      <c r="C470" s="188">
        <v>0</v>
      </c>
      <c r="D470" s="188">
        <v>0</v>
      </c>
    </row>
    <row r="471" spans="1:4">
      <c r="A471" t="s">
        <v>2186</v>
      </c>
      <c r="B471" t="s">
        <v>4196</v>
      </c>
      <c r="C471" s="188">
        <v>0</v>
      </c>
      <c r="D471" s="188">
        <v>0</v>
      </c>
    </row>
    <row r="472" spans="1:4">
      <c r="A472" t="s">
        <v>2187</v>
      </c>
      <c r="B472" t="s">
        <v>4197</v>
      </c>
      <c r="C472" s="188">
        <v>0</v>
      </c>
      <c r="D472" s="188">
        <v>0</v>
      </c>
    </row>
    <row r="473" spans="1:4">
      <c r="A473" t="s">
        <v>2188</v>
      </c>
      <c r="B473" t="s">
        <v>4198</v>
      </c>
      <c r="C473" s="188">
        <v>0</v>
      </c>
      <c r="D473" s="188">
        <v>0</v>
      </c>
    </row>
    <row r="474" spans="1:4">
      <c r="A474" t="s">
        <v>2189</v>
      </c>
      <c r="B474" t="s">
        <v>4199</v>
      </c>
      <c r="C474" s="188">
        <v>521</v>
      </c>
      <c r="D474" s="188">
        <v>343</v>
      </c>
    </row>
    <row r="475" spans="1:4">
      <c r="A475" t="s">
        <v>2190</v>
      </c>
      <c r="B475" t="s">
        <v>4200</v>
      </c>
      <c r="C475" s="188">
        <v>3</v>
      </c>
      <c r="D475" s="188">
        <v>3</v>
      </c>
    </row>
    <row r="476" spans="1:4">
      <c r="A476" t="s">
        <v>2191</v>
      </c>
      <c r="B476" t="s">
        <v>4201</v>
      </c>
      <c r="C476" s="188">
        <v>0</v>
      </c>
      <c r="D476" s="188">
        <v>0</v>
      </c>
    </row>
    <row r="477" spans="1:4">
      <c r="A477" t="s">
        <v>2192</v>
      </c>
      <c r="B477" t="s">
        <v>4202</v>
      </c>
      <c r="C477" s="188">
        <v>0</v>
      </c>
      <c r="D477" s="188">
        <v>0</v>
      </c>
    </row>
    <row r="478" spans="1:4">
      <c r="A478" t="s">
        <v>2193</v>
      </c>
      <c r="B478" t="s">
        <v>4203</v>
      </c>
      <c r="C478" s="188">
        <v>0</v>
      </c>
      <c r="D478" s="188">
        <v>0</v>
      </c>
    </row>
    <row r="479" spans="1:4">
      <c r="A479" t="s">
        <v>2194</v>
      </c>
      <c r="B479" t="s">
        <v>4204</v>
      </c>
      <c r="C479" s="188">
        <v>0</v>
      </c>
      <c r="D479" s="188">
        <v>0</v>
      </c>
    </row>
    <row r="480" spans="1:4">
      <c r="A480" t="s">
        <v>2195</v>
      </c>
      <c r="B480" t="s">
        <v>4205</v>
      </c>
      <c r="C480" s="188">
        <v>4374</v>
      </c>
      <c r="D480" s="188">
        <v>3456</v>
      </c>
    </row>
    <row r="481" spans="1:4">
      <c r="A481" t="s">
        <v>2196</v>
      </c>
      <c r="B481" t="s">
        <v>4206</v>
      </c>
      <c r="C481" s="188">
        <v>38</v>
      </c>
      <c r="D481" s="188">
        <v>27</v>
      </c>
    </row>
    <row r="482" spans="1:4">
      <c r="A482" t="s">
        <v>2197</v>
      </c>
      <c r="B482" t="s">
        <v>4207</v>
      </c>
      <c r="C482" s="188">
        <v>6558</v>
      </c>
      <c r="D482" s="188">
        <v>4538</v>
      </c>
    </row>
    <row r="483" spans="1:4">
      <c r="A483" t="s">
        <v>2198</v>
      </c>
      <c r="B483" t="s">
        <v>4208</v>
      </c>
      <c r="C483" s="188">
        <v>6927</v>
      </c>
      <c r="D483" s="188">
        <v>4844</v>
      </c>
    </row>
    <row r="484" spans="1:4">
      <c r="A484" t="s">
        <v>2199</v>
      </c>
      <c r="B484" t="s">
        <v>4209</v>
      </c>
      <c r="C484" s="188">
        <v>913</v>
      </c>
      <c r="D484" s="188">
        <v>425</v>
      </c>
    </row>
    <row r="485" spans="1:4">
      <c r="A485" t="s">
        <v>2200</v>
      </c>
      <c r="B485" t="s">
        <v>4210</v>
      </c>
      <c r="C485" s="188">
        <v>0</v>
      </c>
      <c r="D485" s="188">
        <v>0</v>
      </c>
    </row>
    <row r="486" spans="1:4">
      <c r="A486" t="s">
        <v>2201</v>
      </c>
      <c r="B486" t="s">
        <v>4211</v>
      </c>
      <c r="C486" s="188">
        <v>5</v>
      </c>
      <c r="D486" s="188">
        <v>5</v>
      </c>
    </row>
    <row r="487" spans="1:4">
      <c r="A487" t="s">
        <v>2202</v>
      </c>
      <c r="B487" t="s">
        <v>4212</v>
      </c>
      <c r="C487" s="188">
        <v>0</v>
      </c>
      <c r="D487" s="188">
        <v>0</v>
      </c>
    </row>
    <row r="488" spans="1:4">
      <c r="A488" t="s">
        <v>2203</v>
      </c>
      <c r="B488" t="s">
        <v>4213</v>
      </c>
      <c r="C488" s="188">
        <v>44</v>
      </c>
      <c r="D488" s="188">
        <v>24</v>
      </c>
    </row>
    <row r="489" spans="1:4">
      <c r="A489" t="s">
        <v>2204</v>
      </c>
      <c r="B489" t="s">
        <v>4214</v>
      </c>
      <c r="C489" s="188">
        <v>0</v>
      </c>
      <c r="D489" s="188">
        <v>0</v>
      </c>
    </row>
    <row r="490" spans="1:4">
      <c r="A490" t="s">
        <v>2205</v>
      </c>
      <c r="B490" t="s">
        <v>4215</v>
      </c>
      <c r="C490" s="188">
        <v>305</v>
      </c>
      <c r="D490" s="188">
        <v>204</v>
      </c>
    </row>
    <row r="491" spans="1:4">
      <c r="A491" t="s">
        <v>2206</v>
      </c>
      <c r="B491" t="s">
        <v>4216</v>
      </c>
      <c r="C491" s="188">
        <v>0</v>
      </c>
      <c r="D491" s="188">
        <v>0</v>
      </c>
    </row>
    <row r="492" spans="1:4">
      <c r="A492" t="s">
        <v>2207</v>
      </c>
      <c r="B492" t="s">
        <v>4190</v>
      </c>
      <c r="C492" s="188">
        <v>0</v>
      </c>
      <c r="D492" s="188">
        <v>0</v>
      </c>
    </row>
    <row r="493" spans="1:4">
      <c r="A493" t="s">
        <v>2208</v>
      </c>
      <c r="B493" t="s">
        <v>4217</v>
      </c>
      <c r="C493" s="188">
        <v>13</v>
      </c>
      <c r="D493" s="188">
        <v>11</v>
      </c>
    </row>
    <row r="494" spans="1:4">
      <c r="A494" t="s">
        <v>2209</v>
      </c>
      <c r="B494" t="s">
        <v>4218</v>
      </c>
      <c r="C494" s="188">
        <v>12</v>
      </c>
      <c r="D494" s="188">
        <v>6</v>
      </c>
    </row>
    <row r="495" spans="1:4">
      <c r="A495" t="s">
        <v>2210</v>
      </c>
      <c r="B495" t="s">
        <v>4219</v>
      </c>
      <c r="C495" s="188">
        <v>15</v>
      </c>
      <c r="D495" s="188">
        <v>10</v>
      </c>
    </row>
    <row r="496" spans="1:4">
      <c r="A496" t="s">
        <v>2211</v>
      </c>
      <c r="B496" t="s">
        <v>4220</v>
      </c>
      <c r="C496" s="188">
        <v>0</v>
      </c>
      <c r="D496" s="188">
        <v>2</v>
      </c>
    </row>
    <row r="497" spans="1:4">
      <c r="A497" t="s">
        <v>2212</v>
      </c>
      <c r="B497" t="s">
        <v>4221</v>
      </c>
      <c r="C497" s="188">
        <v>16</v>
      </c>
      <c r="D497" s="188">
        <v>9</v>
      </c>
    </row>
    <row r="498" spans="1:4">
      <c r="A498" t="s">
        <v>2213</v>
      </c>
      <c r="B498" t="s">
        <v>4222</v>
      </c>
      <c r="C498" s="188">
        <v>145</v>
      </c>
      <c r="D498" s="188">
        <v>91</v>
      </c>
    </row>
    <row r="499" spans="1:4">
      <c r="A499" t="s">
        <v>2214</v>
      </c>
      <c r="B499" t="s">
        <v>4223</v>
      </c>
      <c r="C499" s="188">
        <v>0</v>
      </c>
      <c r="D499" s="188">
        <v>1</v>
      </c>
    </row>
    <row r="500" spans="1:4">
      <c r="A500" t="s">
        <v>2215</v>
      </c>
      <c r="B500" t="s">
        <v>4224</v>
      </c>
      <c r="C500" s="188">
        <v>1</v>
      </c>
      <c r="D500" s="188">
        <v>0</v>
      </c>
    </row>
    <row r="501" spans="1:4">
      <c r="A501" t="s">
        <v>2216</v>
      </c>
      <c r="B501" t="s">
        <v>4225</v>
      </c>
      <c r="C501" s="188">
        <v>16</v>
      </c>
      <c r="D501" s="188">
        <v>7</v>
      </c>
    </row>
    <row r="502" spans="1:4">
      <c r="A502" t="s">
        <v>2217</v>
      </c>
      <c r="B502" t="s">
        <v>4226</v>
      </c>
      <c r="C502" s="188">
        <v>2</v>
      </c>
      <c r="D502" s="188">
        <v>3</v>
      </c>
    </row>
    <row r="503" spans="1:4">
      <c r="A503" t="s">
        <v>2218</v>
      </c>
      <c r="B503" t="s">
        <v>4227</v>
      </c>
      <c r="C503" s="188">
        <v>0</v>
      </c>
      <c r="D503" s="188">
        <v>0</v>
      </c>
    </row>
    <row r="504" spans="1:4">
      <c r="A504" t="s">
        <v>2219</v>
      </c>
      <c r="B504" t="s">
        <v>4228</v>
      </c>
      <c r="C504" s="188">
        <v>1</v>
      </c>
      <c r="D504" s="188">
        <v>4</v>
      </c>
    </row>
    <row r="505" spans="1:4">
      <c r="A505" t="s">
        <v>2220</v>
      </c>
      <c r="B505" t="s">
        <v>5276</v>
      </c>
      <c r="C505" s="188">
        <v>11</v>
      </c>
      <c r="D505" s="188">
        <v>10</v>
      </c>
    </row>
    <row r="506" spans="1:4">
      <c r="A506" t="s">
        <v>2221</v>
      </c>
      <c r="B506" t="s">
        <v>4229</v>
      </c>
      <c r="C506" s="188">
        <v>0</v>
      </c>
      <c r="D506" s="188">
        <v>0</v>
      </c>
    </row>
    <row r="507" spans="1:4">
      <c r="A507" t="s">
        <v>2222</v>
      </c>
      <c r="B507" t="s">
        <v>4230</v>
      </c>
      <c r="C507" s="188">
        <v>7</v>
      </c>
      <c r="D507" s="188">
        <v>3</v>
      </c>
    </row>
    <row r="508" spans="1:4">
      <c r="A508" t="s">
        <v>2223</v>
      </c>
      <c r="B508" t="s">
        <v>4231</v>
      </c>
      <c r="C508" s="188">
        <v>17</v>
      </c>
      <c r="D508" s="188">
        <v>16</v>
      </c>
    </row>
    <row r="509" spans="1:4">
      <c r="A509" t="s">
        <v>2224</v>
      </c>
      <c r="B509" t="s">
        <v>4232</v>
      </c>
      <c r="C509" s="188">
        <v>45</v>
      </c>
      <c r="D509" s="188">
        <v>47</v>
      </c>
    </row>
    <row r="510" spans="1:4">
      <c r="A510" t="s">
        <v>2225</v>
      </c>
      <c r="B510" t="s">
        <v>4233</v>
      </c>
      <c r="C510" s="188">
        <v>3</v>
      </c>
      <c r="D510" s="188">
        <v>1</v>
      </c>
    </row>
    <row r="511" spans="1:4">
      <c r="A511" t="s">
        <v>2226</v>
      </c>
      <c r="B511" t="s">
        <v>4234</v>
      </c>
      <c r="C511" s="188">
        <v>1</v>
      </c>
      <c r="D511" s="188">
        <v>0</v>
      </c>
    </row>
    <row r="512" spans="1:4">
      <c r="A512" t="s">
        <v>2227</v>
      </c>
      <c r="B512" t="s">
        <v>4235</v>
      </c>
      <c r="C512" s="188">
        <v>1</v>
      </c>
      <c r="D512" s="188">
        <v>1</v>
      </c>
    </row>
    <row r="513" spans="1:4">
      <c r="A513" t="s">
        <v>2228</v>
      </c>
      <c r="B513" t="s">
        <v>4236</v>
      </c>
      <c r="C513" s="188">
        <v>2</v>
      </c>
      <c r="D513" s="188">
        <v>2</v>
      </c>
    </row>
    <row r="514" spans="1:4">
      <c r="A514" t="s">
        <v>2229</v>
      </c>
      <c r="B514" t="s">
        <v>4237</v>
      </c>
      <c r="C514" s="188">
        <v>4</v>
      </c>
      <c r="D514" s="188">
        <v>0</v>
      </c>
    </row>
    <row r="515" spans="1:4">
      <c r="A515" t="s">
        <v>2230</v>
      </c>
      <c r="B515" t="s">
        <v>4238</v>
      </c>
      <c r="C515" s="188">
        <v>5</v>
      </c>
      <c r="D515" s="188">
        <v>3</v>
      </c>
    </row>
    <row r="516" spans="1:4">
      <c r="A516" t="s">
        <v>2231</v>
      </c>
      <c r="B516" t="s">
        <v>4239</v>
      </c>
      <c r="C516" s="188">
        <v>5</v>
      </c>
      <c r="D516" s="188">
        <v>3</v>
      </c>
    </row>
    <row r="517" spans="1:4">
      <c r="A517" t="s">
        <v>2232</v>
      </c>
      <c r="B517" t="s">
        <v>4240</v>
      </c>
      <c r="C517" s="188">
        <v>141</v>
      </c>
      <c r="D517" s="188">
        <v>105</v>
      </c>
    </row>
    <row r="518" spans="1:4">
      <c r="A518" t="s">
        <v>2233</v>
      </c>
      <c r="B518" t="s">
        <v>4241</v>
      </c>
      <c r="C518" s="188">
        <v>12</v>
      </c>
      <c r="D518" s="188">
        <v>6</v>
      </c>
    </row>
    <row r="519" spans="1:4">
      <c r="A519" t="s">
        <v>2234</v>
      </c>
      <c r="B519" t="s">
        <v>4242</v>
      </c>
      <c r="C519" s="188">
        <v>15</v>
      </c>
      <c r="D519" s="188">
        <v>14</v>
      </c>
    </row>
    <row r="520" spans="1:4">
      <c r="A520" t="s">
        <v>2235</v>
      </c>
      <c r="B520" t="s">
        <v>4243</v>
      </c>
      <c r="C520" s="188">
        <v>18</v>
      </c>
      <c r="D520" s="188">
        <v>18</v>
      </c>
    </row>
    <row r="521" spans="1:4">
      <c r="A521" t="s">
        <v>2236</v>
      </c>
      <c r="B521" t="s">
        <v>4244</v>
      </c>
      <c r="C521" s="188">
        <v>0</v>
      </c>
      <c r="D521" s="188">
        <v>0</v>
      </c>
    </row>
    <row r="522" spans="1:4">
      <c r="A522" t="s">
        <v>2237</v>
      </c>
      <c r="B522" t="s">
        <v>4245</v>
      </c>
      <c r="C522" s="188">
        <v>8</v>
      </c>
      <c r="D522" s="188">
        <v>9</v>
      </c>
    </row>
    <row r="523" spans="1:4">
      <c r="A523" t="s">
        <v>2238</v>
      </c>
      <c r="B523" t="s">
        <v>4246</v>
      </c>
      <c r="C523" s="188">
        <v>6</v>
      </c>
      <c r="D523" s="188">
        <v>8</v>
      </c>
    </row>
    <row r="524" spans="1:4">
      <c r="A524" t="s">
        <v>2239</v>
      </c>
      <c r="B524" t="s">
        <v>4247</v>
      </c>
      <c r="C524" s="188">
        <v>11</v>
      </c>
      <c r="D524" s="188">
        <v>6</v>
      </c>
    </row>
    <row r="525" spans="1:4">
      <c r="A525" t="s">
        <v>2240</v>
      </c>
      <c r="B525" t="s">
        <v>4248</v>
      </c>
      <c r="C525" s="188">
        <v>6</v>
      </c>
      <c r="D525" s="188">
        <v>11</v>
      </c>
    </row>
    <row r="526" spans="1:4">
      <c r="A526" t="s">
        <v>2241</v>
      </c>
      <c r="B526" t="s">
        <v>4249</v>
      </c>
      <c r="C526" s="188">
        <v>71</v>
      </c>
      <c r="D526" s="188">
        <v>59</v>
      </c>
    </row>
    <row r="527" spans="1:4">
      <c r="A527" t="s">
        <v>2242</v>
      </c>
      <c r="B527" t="s">
        <v>4250</v>
      </c>
      <c r="C527" s="188">
        <v>17</v>
      </c>
      <c r="D527" s="188">
        <v>13</v>
      </c>
    </row>
    <row r="528" spans="1:4">
      <c r="A528" t="s">
        <v>2243</v>
      </c>
      <c r="B528" t="s">
        <v>4251</v>
      </c>
      <c r="C528" s="188">
        <v>6</v>
      </c>
      <c r="D528" s="188">
        <v>5</v>
      </c>
    </row>
    <row r="529" spans="1:4">
      <c r="A529" t="s">
        <v>2244</v>
      </c>
      <c r="B529" t="s">
        <v>4252</v>
      </c>
      <c r="C529" s="188">
        <v>0</v>
      </c>
      <c r="D529" s="188">
        <v>1</v>
      </c>
    </row>
    <row r="530" spans="1:4">
      <c r="A530" t="s">
        <v>2245</v>
      </c>
      <c r="B530" t="s">
        <v>4253</v>
      </c>
      <c r="C530" s="188">
        <v>3</v>
      </c>
      <c r="D530" s="188">
        <v>0</v>
      </c>
    </row>
    <row r="531" spans="1:4">
      <c r="A531" t="s">
        <v>2246</v>
      </c>
      <c r="B531" t="s">
        <v>4254</v>
      </c>
      <c r="C531" s="188">
        <v>6</v>
      </c>
      <c r="D531" s="188">
        <v>6</v>
      </c>
    </row>
    <row r="532" spans="1:4">
      <c r="A532" t="s">
        <v>2247</v>
      </c>
      <c r="B532" t="s">
        <v>4255</v>
      </c>
      <c r="C532" s="188">
        <v>5</v>
      </c>
      <c r="D532" s="188">
        <v>1</v>
      </c>
    </row>
    <row r="533" spans="1:4">
      <c r="A533" t="s">
        <v>2248</v>
      </c>
      <c r="B533" t="s">
        <v>4256</v>
      </c>
      <c r="C533" s="188">
        <v>0</v>
      </c>
      <c r="D533" s="188">
        <v>0</v>
      </c>
    </row>
    <row r="534" spans="1:4">
      <c r="A534" t="s">
        <v>2249</v>
      </c>
      <c r="B534" t="s">
        <v>4257</v>
      </c>
      <c r="C534" s="188">
        <v>1</v>
      </c>
      <c r="D534" s="188">
        <v>0</v>
      </c>
    </row>
    <row r="535" spans="1:4">
      <c r="A535" t="s">
        <v>2250</v>
      </c>
      <c r="B535" t="s">
        <v>4258</v>
      </c>
      <c r="C535" s="188">
        <v>10</v>
      </c>
      <c r="D535" s="188">
        <v>11</v>
      </c>
    </row>
    <row r="536" spans="1:4">
      <c r="A536" t="s">
        <v>2251</v>
      </c>
      <c r="B536" t="s">
        <v>4259</v>
      </c>
      <c r="C536" s="188">
        <v>25</v>
      </c>
      <c r="D536" s="188">
        <v>22</v>
      </c>
    </row>
    <row r="537" spans="1:4">
      <c r="A537" t="s">
        <v>2252</v>
      </c>
      <c r="B537" t="s">
        <v>4260</v>
      </c>
      <c r="C537" s="188">
        <v>4</v>
      </c>
      <c r="D537" s="188">
        <v>3</v>
      </c>
    </row>
    <row r="538" spans="1:4">
      <c r="A538" t="s">
        <v>2253</v>
      </c>
      <c r="B538" t="s">
        <v>4261</v>
      </c>
      <c r="C538" s="188">
        <v>10</v>
      </c>
      <c r="D538" s="188">
        <v>6</v>
      </c>
    </row>
    <row r="539" spans="1:4">
      <c r="A539" t="s">
        <v>2254</v>
      </c>
      <c r="B539" t="s">
        <v>4262</v>
      </c>
      <c r="C539" s="188">
        <v>11</v>
      </c>
      <c r="D539" s="188">
        <v>5</v>
      </c>
    </row>
    <row r="540" spans="1:4">
      <c r="A540" t="s">
        <v>2255</v>
      </c>
      <c r="B540" t="s">
        <v>4263</v>
      </c>
      <c r="C540" s="188">
        <v>4</v>
      </c>
      <c r="D540" s="188">
        <v>6</v>
      </c>
    </row>
    <row r="541" spans="1:4">
      <c r="A541" t="s">
        <v>2256</v>
      </c>
      <c r="B541" t="s">
        <v>4264</v>
      </c>
      <c r="C541" s="188">
        <v>52</v>
      </c>
      <c r="D541" s="188">
        <v>36</v>
      </c>
    </row>
    <row r="542" spans="1:4">
      <c r="A542" t="s">
        <v>2257</v>
      </c>
      <c r="B542" t="s">
        <v>4265</v>
      </c>
      <c r="C542" s="188">
        <v>18</v>
      </c>
      <c r="D542" s="188">
        <v>11</v>
      </c>
    </row>
    <row r="543" spans="1:4">
      <c r="A543" t="s">
        <v>2258</v>
      </c>
      <c r="B543" t="s">
        <v>4266</v>
      </c>
      <c r="C543" s="188">
        <v>11</v>
      </c>
      <c r="D543" s="188">
        <v>1</v>
      </c>
    </row>
    <row r="544" spans="1:4">
      <c r="A544" t="s">
        <v>2259</v>
      </c>
      <c r="B544" t="s">
        <v>4267</v>
      </c>
      <c r="C544" s="188">
        <v>2</v>
      </c>
      <c r="D544" s="188">
        <v>2</v>
      </c>
    </row>
    <row r="545" spans="1:4">
      <c r="A545" t="s">
        <v>2260</v>
      </c>
      <c r="B545" t="s">
        <v>4268</v>
      </c>
      <c r="C545" s="188">
        <v>0</v>
      </c>
      <c r="D545" s="188">
        <v>0</v>
      </c>
    </row>
    <row r="546" spans="1:4">
      <c r="A546" t="s">
        <v>2261</v>
      </c>
      <c r="B546" t="s">
        <v>4269</v>
      </c>
      <c r="C546" s="188">
        <v>3</v>
      </c>
      <c r="D546" s="188">
        <v>1</v>
      </c>
    </row>
    <row r="547" spans="1:4">
      <c r="A547" t="s">
        <v>2262</v>
      </c>
      <c r="B547" t="s">
        <v>4270</v>
      </c>
      <c r="C547" s="188">
        <v>0</v>
      </c>
      <c r="D547" s="188">
        <v>1</v>
      </c>
    </row>
    <row r="548" spans="1:4">
      <c r="A548" t="s">
        <v>2263</v>
      </c>
      <c r="B548" t="s">
        <v>4271</v>
      </c>
      <c r="C548" s="188">
        <v>0</v>
      </c>
      <c r="D548" s="188">
        <v>2</v>
      </c>
    </row>
    <row r="549" spans="1:4">
      <c r="A549" t="s">
        <v>2264</v>
      </c>
      <c r="B549" t="s">
        <v>4272</v>
      </c>
      <c r="C549" s="188">
        <v>2</v>
      </c>
      <c r="D549" s="188">
        <v>2</v>
      </c>
    </row>
    <row r="550" spans="1:4">
      <c r="A550" t="s">
        <v>2265</v>
      </c>
      <c r="B550" t="s">
        <v>4273</v>
      </c>
      <c r="C550" s="188">
        <v>7</v>
      </c>
      <c r="D550" s="188">
        <v>8</v>
      </c>
    </row>
    <row r="551" spans="1:4">
      <c r="A551" t="s">
        <v>2266</v>
      </c>
      <c r="B551" t="s">
        <v>4274</v>
      </c>
      <c r="C551" s="188">
        <v>0</v>
      </c>
      <c r="D551" s="188">
        <v>1</v>
      </c>
    </row>
    <row r="552" spans="1:4">
      <c r="A552" t="s">
        <v>2267</v>
      </c>
      <c r="B552" t="s">
        <v>4275</v>
      </c>
      <c r="C552" s="188">
        <v>1</v>
      </c>
      <c r="D552" s="188">
        <v>0</v>
      </c>
    </row>
    <row r="553" spans="1:4">
      <c r="A553" t="s">
        <v>2268</v>
      </c>
      <c r="B553" t="s">
        <v>4276</v>
      </c>
      <c r="C553" s="188">
        <v>1</v>
      </c>
      <c r="D553" s="188">
        <v>0</v>
      </c>
    </row>
    <row r="554" spans="1:4">
      <c r="A554" t="s">
        <v>2269</v>
      </c>
      <c r="B554" t="s">
        <v>4277</v>
      </c>
      <c r="C554" s="188">
        <v>4</v>
      </c>
      <c r="D554" s="188">
        <v>0</v>
      </c>
    </row>
    <row r="555" spans="1:4">
      <c r="A555" t="s">
        <v>2270</v>
      </c>
      <c r="B555" t="s">
        <v>4278</v>
      </c>
      <c r="C555" s="188">
        <v>0</v>
      </c>
      <c r="D555" s="188">
        <v>1</v>
      </c>
    </row>
    <row r="556" spans="1:4">
      <c r="A556" t="s">
        <v>2271</v>
      </c>
      <c r="B556" t="s">
        <v>4227</v>
      </c>
      <c r="C556" s="188">
        <v>10</v>
      </c>
      <c r="D556" s="188">
        <v>3</v>
      </c>
    </row>
    <row r="557" spans="1:4">
      <c r="A557" t="s">
        <v>2272</v>
      </c>
      <c r="B557" t="s">
        <v>4279</v>
      </c>
      <c r="C557" s="188">
        <v>0</v>
      </c>
      <c r="D557" s="188">
        <v>2</v>
      </c>
    </row>
    <row r="558" spans="1:4">
      <c r="A558" t="s">
        <v>2273</v>
      </c>
      <c r="B558" t="s">
        <v>5366</v>
      </c>
      <c r="C558" s="188">
        <v>0</v>
      </c>
      <c r="D558" s="188">
        <v>0</v>
      </c>
    </row>
    <row r="559" spans="1:4">
      <c r="A559" t="s">
        <v>2274</v>
      </c>
      <c r="B559" t="s">
        <v>4280</v>
      </c>
      <c r="C559" s="188">
        <v>0</v>
      </c>
      <c r="D559" s="188">
        <v>0</v>
      </c>
    </row>
    <row r="560" spans="1:4">
      <c r="A560" t="s">
        <v>2275</v>
      </c>
      <c r="B560" t="s">
        <v>4281</v>
      </c>
      <c r="C560" s="188">
        <v>1</v>
      </c>
      <c r="D560" s="188">
        <v>0</v>
      </c>
    </row>
    <row r="561" spans="1:4">
      <c r="A561" t="s">
        <v>2276</v>
      </c>
      <c r="B561" t="s">
        <v>4282</v>
      </c>
      <c r="C561" s="188">
        <v>0</v>
      </c>
      <c r="D561" s="188">
        <v>0</v>
      </c>
    </row>
    <row r="562" spans="1:4">
      <c r="A562" t="s">
        <v>2277</v>
      </c>
      <c r="B562" t="s">
        <v>5470</v>
      </c>
      <c r="C562" s="188">
        <v>0</v>
      </c>
      <c r="D562" s="188">
        <v>1</v>
      </c>
    </row>
    <row r="563" spans="1:4">
      <c r="A563" t="s">
        <v>2278</v>
      </c>
      <c r="B563" t="s">
        <v>4283</v>
      </c>
      <c r="C563" s="188">
        <v>5</v>
      </c>
      <c r="D563" s="188">
        <v>3</v>
      </c>
    </row>
    <row r="564" spans="1:4">
      <c r="A564" t="s">
        <v>2279</v>
      </c>
      <c r="B564" t="s">
        <v>4284</v>
      </c>
      <c r="C564" s="188">
        <v>0</v>
      </c>
      <c r="D564" s="188">
        <v>0</v>
      </c>
    </row>
    <row r="565" spans="1:4">
      <c r="A565" t="s">
        <v>2280</v>
      </c>
      <c r="B565" t="s">
        <v>4285</v>
      </c>
      <c r="C565" s="188">
        <v>1</v>
      </c>
      <c r="D565" s="188">
        <v>0</v>
      </c>
    </row>
    <row r="566" spans="1:4">
      <c r="A566" t="s">
        <v>2281</v>
      </c>
      <c r="B566" t="s">
        <v>4286</v>
      </c>
      <c r="C566" s="188">
        <v>0</v>
      </c>
      <c r="D566" s="188">
        <v>0</v>
      </c>
    </row>
    <row r="567" spans="1:4">
      <c r="A567" t="s">
        <v>2282</v>
      </c>
      <c r="B567" t="s">
        <v>4287</v>
      </c>
      <c r="C567" s="188">
        <v>0</v>
      </c>
      <c r="D567" s="188">
        <v>0</v>
      </c>
    </row>
    <row r="568" spans="1:4">
      <c r="A568" t="s">
        <v>2283</v>
      </c>
      <c r="B568" t="s">
        <v>4288</v>
      </c>
      <c r="C568" s="188">
        <v>0</v>
      </c>
      <c r="D568" s="188">
        <v>0</v>
      </c>
    </row>
    <row r="569" spans="1:4">
      <c r="A569" t="s">
        <v>2284</v>
      </c>
      <c r="B569" t="s">
        <v>4289</v>
      </c>
      <c r="C569" s="188">
        <v>0</v>
      </c>
      <c r="D569" s="188">
        <v>1</v>
      </c>
    </row>
    <row r="570" spans="1:4">
      <c r="A570" t="s">
        <v>2285</v>
      </c>
      <c r="B570" t="s">
        <v>4290</v>
      </c>
      <c r="C570" s="188">
        <v>1</v>
      </c>
      <c r="D570" s="188">
        <v>1</v>
      </c>
    </row>
    <row r="571" spans="1:4">
      <c r="A571" t="s">
        <v>2286</v>
      </c>
      <c r="B571" t="s">
        <v>4291</v>
      </c>
      <c r="C571" s="188">
        <v>0</v>
      </c>
      <c r="D571" s="188">
        <v>1</v>
      </c>
    </row>
    <row r="572" spans="1:4">
      <c r="A572" t="s">
        <v>2287</v>
      </c>
      <c r="B572" t="s">
        <v>4292</v>
      </c>
      <c r="C572" s="188">
        <v>0</v>
      </c>
      <c r="D572" s="188">
        <v>0</v>
      </c>
    </row>
    <row r="573" spans="1:4">
      <c r="A573" t="s">
        <v>2288</v>
      </c>
      <c r="B573" t="s">
        <v>4293</v>
      </c>
      <c r="C573" s="188">
        <v>1</v>
      </c>
      <c r="D573" s="188">
        <v>1</v>
      </c>
    </row>
    <row r="574" spans="1:4">
      <c r="A574" t="s">
        <v>2289</v>
      </c>
      <c r="B574" t="s">
        <v>4294</v>
      </c>
      <c r="C574" s="188">
        <v>2</v>
      </c>
      <c r="D574" s="188">
        <v>3</v>
      </c>
    </row>
    <row r="575" spans="1:4">
      <c r="A575" t="s">
        <v>2290</v>
      </c>
      <c r="B575" t="s">
        <v>4295</v>
      </c>
      <c r="C575" s="188">
        <v>3</v>
      </c>
      <c r="D575" s="188">
        <v>3</v>
      </c>
    </row>
    <row r="576" spans="1:4">
      <c r="A576" t="s">
        <v>2291</v>
      </c>
      <c r="B576" t="s">
        <v>4296</v>
      </c>
      <c r="C576" s="188">
        <v>0</v>
      </c>
      <c r="D576" s="188">
        <v>0</v>
      </c>
    </row>
    <row r="577" spans="1:4">
      <c r="A577" t="s">
        <v>2292</v>
      </c>
      <c r="B577" t="s">
        <v>4297</v>
      </c>
      <c r="C577" s="188">
        <v>7</v>
      </c>
      <c r="D577" s="188">
        <v>1</v>
      </c>
    </row>
    <row r="578" spans="1:4">
      <c r="A578" t="s">
        <v>2293</v>
      </c>
      <c r="B578" t="s">
        <v>4298</v>
      </c>
      <c r="C578" s="188">
        <v>9</v>
      </c>
      <c r="D578" s="188">
        <v>6</v>
      </c>
    </row>
    <row r="579" spans="1:4">
      <c r="A579" t="s">
        <v>2294</v>
      </c>
      <c r="B579" t="s">
        <v>4299</v>
      </c>
      <c r="C579" s="188">
        <v>0</v>
      </c>
      <c r="D579" s="188">
        <v>0</v>
      </c>
    </row>
    <row r="580" spans="1:4">
      <c r="A580" t="s">
        <v>2295</v>
      </c>
      <c r="B580" t="s">
        <v>4300</v>
      </c>
      <c r="C580" s="188">
        <v>0</v>
      </c>
      <c r="D580" s="188">
        <v>0</v>
      </c>
    </row>
    <row r="581" spans="1:4">
      <c r="A581" t="s">
        <v>2296</v>
      </c>
      <c r="B581" t="s">
        <v>4301</v>
      </c>
      <c r="C581" s="188">
        <v>1</v>
      </c>
      <c r="D581" s="188">
        <v>0</v>
      </c>
    </row>
    <row r="582" spans="1:4">
      <c r="A582" t="s">
        <v>2297</v>
      </c>
      <c r="B582" t="s">
        <v>4302</v>
      </c>
      <c r="C582" s="188">
        <v>2</v>
      </c>
      <c r="D582" s="188">
        <v>0</v>
      </c>
    </row>
    <row r="583" spans="1:4">
      <c r="A583" t="s">
        <v>2298</v>
      </c>
      <c r="B583" t="s">
        <v>4303</v>
      </c>
      <c r="C583" s="188">
        <v>1</v>
      </c>
      <c r="D583" s="188">
        <v>5</v>
      </c>
    </row>
    <row r="584" spans="1:4">
      <c r="A584" t="s">
        <v>2299</v>
      </c>
      <c r="B584" t="s">
        <v>4304</v>
      </c>
      <c r="C584" s="188">
        <v>0</v>
      </c>
      <c r="D584" s="188">
        <v>0</v>
      </c>
    </row>
    <row r="585" spans="1:4">
      <c r="A585" t="s">
        <v>2300</v>
      </c>
      <c r="B585" t="s">
        <v>4305</v>
      </c>
      <c r="C585" s="188">
        <v>0</v>
      </c>
      <c r="D585" s="188">
        <v>0</v>
      </c>
    </row>
    <row r="586" spans="1:4">
      <c r="A586" t="s">
        <v>2301</v>
      </c>
      <c r="B586" t="s">
        <v>4306</v>
      </c>
      <c r="C586" s="188">
        <v>0</v>
      </c>
      <c r="D586" s="188">
        <v>0</v>
      </c>
    </row>
    <row r="587" spans="1:4">
      <c r="A587" t="s">
        <v>2302</v>
      </c>
      <c r="B587" t="s">
        <v>4307</v>
      </c>
      <c r="C587" s="188">
        <v>0</v>
      </c>
      <c r="D587" s="188">
        <v>0</v>
      </c>
    </row>
    <row r="588" spans="1:4">
      <c r="A588" t="s">
        <v>2303</v>
      </c>
      <c r="B588" t="s">
        <v>4308</v>
      </c>
      <c r="C588" s="188">
        <v>0</v>
      </c>
      <c r="D588" s="188">
        <v>0</v>
      </c>
    </row>
    <row r="589" spans="1:4">
      <c r="A589" t="s">
        <v>2304</v>
      </c>
      <c r="B589" t="s">
        <v>4309</v>
      </c>
      <c r="C589" s="188">
        <v>2</v>
      </c>
      <c r="D589" s="188">
        <v>2</v>
      </c>
    </row>
    <row r="590" spans="1:4">
      <c r="A590" t="s">
        <v>2305</v>
      </c>
      <c r="B590" t="s">
        <v>4310</v>
      </c>
      <c r="C590" s="188">
        <v>0</v>
      </c>
      <c r="D590" s="188">
        <v>0</v>
      </c>
    </row>
    <row r="591" spans="1:4">
      <c r="A591" t="s">
        <v>2306</v>
      </c>
      <c r="B591" t="s">
        <v>4311</v>
      </c>
      <c r="C591" s="188">
        <v>0</v>
      </c>
      <c r="D591" s="188">
        <v>0</v>
      </c>
    </row>
    <row r="592" spans="1:4">
      <c r="A592" t="s">
        <v>2307</v>
      </c>
      <c r="B592" t="s">
        <v>4312</v>
      </c>
      <c r="C592" s="188">
        <v>0</v>
      </c>
      <c r="D592" s="188">
        <v>0</v>
      </c>
    </row>
    <row r="593" spans="1:4">
      <c r="A593" t="s">
        <v>2308</v>
      </c>
      <c r="B593" t="s">
        <v>4313</v>
      </c>
      <c r="C593" s="188">
        <v>0</v>
      </c>
      <c r="D593" s="188">
        <v>0</v>
      </c>
    </row>
    <row r="594" spans="1:4">
      <c r="A594" t="s">
        <v>2309</v>
      </c>
      <c r="B594" t="s">
        <v>4314</v>
      </c>
      <c r="C594" s="188">
        <v>1</v>
      </c>
      <c r="D594" s="188">
        <v>1</v>
      </c>
    </row>
    <row r="595" spans="1:4">
      <c r="A595" t="s">
        <v>2310</v>
      </c>
      <c r="B595" t="s">
        <v>4315</v>
      </c>
      <c r="C595" s="188">
        <v>31</v>
      </c>
      <c r="D595" s="188">
        <v>51</v>
      </c>
    </row>
    <row r="596" spans="1:4">
      <c r="A596" t="s">
        <v>2311</v>
      </c>
      <c r="B596" t="s">
        <v>4316</v>
      </c>
      <c r="C596" s="188">
        <v>1</v>
      </c>
      <c r="D596" s="188">
        <v>0</v>
      </c>
    </row>
    <row r="597" spans="1:4">
      <c r="A597" t="s">
        <v>2312</v>
      </c>
      <c r="B597" t="s">
        <v>4317</v>
      </c>
      <c r="C597" s="188">
        <v>1</v>
      </c>
      <c r="D597" s="188">
        <v>0</v>
      </c>
    </row>
    <row r="598" spans="1:4">
      <c r="A598" t="s">
        <v>2313</v>
      </c>
      <c r="B598" t="s">
        <v>4318</v>
      </c>
      <c r="C598" s="188">
        <v>26</v>
      </c>
      <c r="D598" s="188">
        <v>8</v>
      </c>
    </row>
    <row r="599" spans="1:4">
      <c r="A599" t="s">
        <v>2314</v>
      </c>
      <c r="B599" t="s">
        <v>4267</v>
      </c>
      <c r="C599" s="188">
        <v>0</v>
      </c>
      <c r="D599" s="188">
        <v>0</v>
      </c>
    </row>
    <row r="600" spans="1:4">
      <c r="A600" t="s">
        <v>2315</v>
      </c>
      <c r="B600" t="s">
        <v>4319</v>
      </c>
      <c r="C600" s="188">
        <v>0</v>
      </c>
      <c r="D600" s="188">
        <v>0</v>
      </c>
    </row>
    <row r="601" spans="1:4">
      <c r="A601" t="s">
        <v>2316</v>
      </c>
      <c r="B601" t="s">
        <v>4311</v>
      </c>
      <c r="C601" s="188">
        <v>6</v>
      </c>
      <c r="D601" s="188">
        <v>0</v>
      </c>
    </row>
    <row r="602" spans="1:4">
      <c r="A602" t="s">
        <v>2317</v>
      </c>
      <c r="B602" t="s">
        <v>4320</v>
      </c>
      <c r="C602" s="188">
        <v>1</v>
      </c>
      <c r="D602" s="188">
        <v>0</v>
      </c>
    </row>
    <row r="603" spans="1:4">
      <c r="A603" t="s">
        <v>2318</v>
      </c>
      <c r="B603" t="s">
        <v>4321</v>
      </c>
      <c r="C603" s="188">
        <v>1</v>
      </c>
      <c r="D603" s="188">
        <v>0</v>
      </c>
    </row>
    <row r="604" spans="1:4">
      <c r="A604" t="s">
        <v>2319</v>
      </c>
      <c r="B604" t="s">
        <v>4322</v>
      </c>
      <c r="C604" s="188">
        <v>0</v>
      </c>
      <c r="D604" s="188">
        <v>0</v>
      </c>
    </row>
    <row r="605" spans="1:4">
      <c r="A605" t="s">
        <v>2320</v>
      </c>
      <c r="B605" t="s">
        <v>4323</v>
      </c>
      <c r="C605" s="188">
        <v>0</v>
      </c>
      <c r="D605" s="188">
        <v>2</v>
      </c>
    </row>
    <row r="606" spans="1:4">
      <c r="A606" t="s">
        <v>2321</v>
      </c>
      <c r="B606" t="s">
        <v>4324</v>
      </c>
      <c r="C606" s="188">
        <v>8</v>
      </c>
      <c r="D606" s="188">
        <v>2</v>
      </c>
    </row>
    <row r="607" spans="1:4">
      <c r="A607" t="s">
        <v>2322</v>
      </c>
      <c r="B607" t="s">
        <v>4325</v>
      </c>
      <c r="C607" s="188">
        <v>0</v>
      </c>
      <c r="D607" s="188">
        <v>0</v>
      </c>
    </row>
    <row r="608" spans="1:4">
      <c r="A608" t="s">
        <v>2323</v>
      </c>
      <c r="B608" t="s">
        <v>4326</v>
      </c>
      <c r="C608" s="188">
        <v>0</v>
      </c>
      <c r="D608" s="188">
        <v>1</v>
      </c>
    </row>
    <row r="609" spans="1:4">
      <c r="A609" t="s">
        <v>2324</v>
      </c>
      <c r="B609" t="s">
        <v>4327</v>
      </c>
      <c r="C609" s="188">
        <v>8</v>
      </c>
      <c r="D609" s="188">
        <v>3</v>
      </c>
    </row>
    <row r="610" spans="1:4">
      <c r="A610" t="s">
        <v>2325</v>
      </c>
      <c r="B610" t="s">
        <v>4328</v>
      </c>
      <c r="C610" s="188">
        <v>0</v>
      </c>
      <c r="D610" s="188">
        <v>1</v>
      </c>
    </row>
    <row r="611" spans="1:4">
      <c r="A611" t="s">
        <v>2326</v>
      </c>
      <c r="B611" t="s">
        <v>4329</v>
      </c>
      <c r="C611" s="188">
        <v>0</v>
      </c>
      <c r="D611" s="188">
        <v>0</v>
      </c>
    </row>
    <row r="612" spans="1:4">
      <c r="A612" t="s">
        <v>2327</v>
      </c>
      <c r="B612" t="s">
        <v>4330</v>
      </c>
      <c r="C612" s="188">
        <v>1</v>
      </c>
      <c r="D612" s="188">
        <v>2</v>
      </c>
    </row>
    <row r="613" spans="1:4">
      <c r="A613" t="s">
        <v>2328</v>
      </c>
      <c r="B613" t="s">
        <v>4331</v>
      </c>
      <c r="C613" s="188">
        <v>0</v>
      </c>
      <c r="D613" s="188">
        <v>1</v>
      </c>
    </row>
    <row r="614" spans="1:4">
      <c r="A614" t="s">
        <v>2329</v>
      </c>
      <c r="B614" t="s">
        <v>4332</v>
      </c>
      <c r="C614" s="188">
        <v>0</v>
      </c>
      <c r="D614" s="188">
        <v>0</v>
      </c>
    </row>
    <row r="615" spans="1:4">
      <c r="A615" t="s">
        <v>2330</v>
      </c>
      <c r="B615" t="s">
        <v>4333</v>
      </c>
      <c r="C615" s="188">
        <v>0</v>
      </c>
      <c r="D615" s="188">
        <v>0</v>
      </c>
    </row>
    <row r="616" spans="1:4">
      <c r="A616" t="s">
        <v>2331</v>
      </c>
      <c r="B616" t="s">
        <v>4334</v>
      </c>
      <c r="C616" s="188">
        <v>4</v>
      </c>
      <c r="D616" s="188">
        <v>2</v>
      </c>
    </row>
    <row r="617" spans="1:4">
      <c r="A617" t="s">
        <v>2332</v>
      </c>
      <c r="B617" t="s">
        <v>4335</v>
      </c>
      <c r="C617" s="188">
        <v>0</v>
      </c>
      <c r="D617" s="188">
        <v>0</v>
      </c>
    </row>
    <row r="618" spans="1:4">
      <c r="A618" t="s">
        <v>2333</v>
      </c>
      <c r="B618" t="s">
        <v>4336</v>
      </c>
      <c r="C618" s="188">
        <v>0</v>
      </c>
      <c r="D618" s="188">
        <v>0</v>
      </c>
    </row>
    <row r="619" spans="1:4">
      <c r="A619" t="s">
        <v>2334</v>
      </c>
      <c r="B619" t="s">
        <v>4337</v>
      </c>
      <c r="C619" s="188">
        <v>0</v>
      </c>
      <c r="D619" s="188">
        <v>0</v>
      </c>
    </row>
    <row r="620" spans="1:4">
      <c r="A620" t="s">
        <v>2335</v>
      </c>
      <c r="B620" t="s">
        <v>4338</v>
      </c>
      <c r="C620" s="188">
        <v>2</v>
      </c>
      <c r="D620" s="188">
        <v>0</v>
      </c>
    </row>
    <row r="621" spans="1:4">
      <c r="A621" t="s">
        <v>2336</v>
      </c>
      <c r="B621" t="s">
        <v>4339</v>
      </c>
      <c r="C621" s="188">
        <v>6</v>
      </c>
      <c r="D621" s="188">
        <v>1</v>
      </c>
    </row>
    <row r="622" spans="1:4">
      <c r="A622" t="s">
        <v>2337</v>
      </c>
      <c r="B622" t="s">
        <v>4340</v>
      </c>
      <c r="C622" s="188">
        <v>1</v>
      </c>
      <c r="D622" s="188">
        <v>0</v>
      </c>
    </row>
    <row r="623" spans="1:4">
      <c r="A623" t="s">
        <v>2338</v>
      </c>
      <c r="B623" t="s">
        <v>4341</v>
      </c>
      <c r="C623" s="188">
        <v>7</v>
      </c>
      <c r="D623" s="188">
        <v>2</v>
      </c>
    </row>
    <row r="624" spans="1:4">
      <c r="A624" t="s">
        <v>2339</v>
      </c>
      <c r="B624" t="s">
        <v>4342</v>
      </c>
      <c r="C624" s="188">
        <v>1</v>
      </c>
      <c r="D624" s="188">
        <v>0</v>
      </c>
    </row>
    <row r="625" spans="1:4">
      <c r="A625" t="s">
        <v>2340</v>
      </c>
      <c r="B625" t="s">
        <v>4343</v>
      </c>
      <c r="C625" s="188">
        <v>1</v>
      </c>
      <c r="D625" s="188">
        <v>0</v>
      </c>
    </row>
    <row r="626" spans="1:4">
      <c r="A626" t="s">
        <v>2341</v>
      </c>
      <c r="B626" t="s">
        <v>4344</v>
      </c>
      <c r="C626" s="188">
        <v>1</v>
      </c>
      <c r="D626" s="188">
        <v>0</v>
      </c>
    </row>
    <row r="627" spans="1:4">
      <c r="A627" t="s">
        <v>2342</v>
      </c>
      <c r="B627" t="s">
        <v>4345</v>
      </c>
      <c r="C627" s="188">
        <v>1</v>
      </c>
      <c r="D627" s="188">
        <v>0</v>
      </c>
    </row>
    <row r="628" spans="1:4">
      <c r="A628" t="s">
        <v>2343</v>
      </c>
      <c r="B628" t="s">
        <v>4346</v>
      </c>
      <c r="C628" s="188">
        <v>1</v>
      </c>
      <c r="D628" s="188">
        <v>0</v>
      </c>
    </row>
    <row r="629" spans="1:4">
      <c r="A629" t="s">
        <v>2344</v>
      </c>
      <c r="B629" t="s">
        <v>4347</v>
      </c>
      <c r="C629" s="188">
        <v>1</v>
      </c>
      <c r="D629" s="188">
        <v>0</v>
      </c>
    </row>
    <row r="630" spans="1:4">
      <c r="A630" t="s">
        <v>2345</v>
      </c>
      <c r="B630" t="s">
        <v>4348</v>
      </c>
      <c r="C630" s="188">
        <v>1</v>
      </c>
      <c r="D630" s="188">
        <v>0</v>
      </c>
    </row>
    <row r="631" spans="1:4">
      <c r="A631" t="s">
        <v>2346</v>
      </c>
      <c r="B631" t="s">
        <v>4349</v>
      </c>
      <c r="C631" s="188">
        <v>1</v>
      </c>
      <c r="D631" s="188">
        <v>0</v>
      </c>
    </row>
    <row r="632" spans="1:4">
      <c r="A632" t="s">
        <v>2347</v>
      </c>
      <c r="B632" t="s">
        <v>4288</v>
      </c>
      <c r="C632" s="188">
        <v>2</v>
      </c>
      <c r="D632" s="188">
        <v>0</v>
      </c>
    </row>
    <row r="633" spans="1:4">
      <c r="A633" t="s">
        <v>2348</v>
      </c>
      <c r="B633" t="s">
        <v>4350</v>
      </c>
      <c r="C633" s="188">
        <v>1</v>
      </c>
      <c r="D633" s="188">
        <v>0</v>
      </c>
    </row>
    <row r="634" spans="1:4">
      <c r="A634" t="s">
        <v>2349</v>
      </c>
      <c r="B634" t="s">
        <v>4351</v>
      </c>
      <c r="C634" s="188">
        <v>1</v>
      </c>
      <c r="D634" s="188">
        <v>0</v>
      </c>
    </row>
    <row r="635" spans="1:4">
      <c r="A635" t="s">
        <v>2350</v>
      </c>
      <c r="B635" t="s">
        <v>4352</v>
      </c>
      <c r="C635" s="188">
        <v>5</v>
      </c>
      <c r="D635" s="188">
        <v>1</v>
      </c>
    </row>
    <row r="636" spans="1:4">
      <c r="A636" t="s">
        <v>2351</v>
      </c>
      <c r="B636" t="s">
        <v>4353</v>
      </c>
      <c r="C636" s="188">
        <v>1</v>
      </c>
      <c r="D636" s="188">
        <v>0</v>
      </c>
    </row>
    <row r="637" spans="1:4">
      <c r="A637" t="s">
        <v>2352</v>
      </c>
      <c r="B637" t="s">
        <v>4354</v>
      </c>
      <c r="C637" s="188">
        <v>0</v>
      </c>
      <c r="D637" s="188">
        <v>0</v>
      </c>
    </row>
    <row r="638" spans="1:4">
      <c r="A638" t="s">
        <v>2353</v>
      </c>
      <c r="B638" t="s">
        <v>4355</v>
      </c>
      <c r="C638" s="188">
        <v>31</v>
      </c>
      <c r="D638" s="188">
        <v>14</v>
      </c>
    </row>
    <row r="639" spans="1:4">
      <c r="A639" t="s">
        <v>2354</v>
      </c>
      <c r="B639" t="s">
        <v>4356</v>
      </c>
      <c r="C639" s="188">
        <v>0</v>
      </c>
      <c r="D639" s="188">
        <v>1</v>
      </c>
    </row>
    <row r="640" spans="1:4">
      <c r="A640" t="s">
        <v>2355</v>
      </c>
      <c r="B640" t="s">
        <v>4357</v>
      </c>
      <c r="C640" s="188">
        <v>2</v>
      </c>
      <c r="D640" s="188">
        <v>0</v>
      </c>
    </row>
    <row r="641" spans="1:4">
      <c r="A641" t="s">
        <v>2356</v>
      </c>
      <c r="B641" t="s">
        <v>4358</v>
      </c>
      <c r="C641" s="188">
        <v>114</v>
      </c>
      <c r="D641" s="188">
        <v>78</v>
      </c>
    </row>
    <row r="642" spans="1:4">
      <c r="A642" t="s">
        <v>2357</v>
      </c>
      <c r="B642" t="s">
        <v>4359</v>
      </c>
      <c r="C642" s="188">
        <v>16</v>
      </c>
      <c r="D642" s="188">
        <v>9</v>
      </c>
    </row>
    <row r="643" spans="1:4">
      <c r="A643" t="s">
        <v>2358</v>
      </c>
      <c r="B643" t="s">
        <v>5270</v>
      </c>
      <c r="C643" s="188">
        <v>20</v>
      </c>
      <c r="D643" s="188">
        <v>24</v>
      </c>
    </row>
    <row r="644" spans="1:4">
      <c r="A644" t="s">
        <v>2359</v>
      </c>
      <c r="B644" t="s">
        <v>4360</v>
      </c>
      <c r="C644" s="188">
        <v>0</v>
      </c>
      <c r="D644" s="188">
        <v>0</v>
      </c>
    </row>
    <row r="645" spans="1:4">
      <c r="A645" t="s">
        <v>2360</v>
      </c>
      <c r="B645" t="s">
        <v>4361</v>
      </c>
      <c r="C645" s="188">
        <v>5</v>
      </c>
      <c r="D645" s="188">
        <v>3</v>
      </c>
    </row>
    <row r="646" spans="1:4">
      <c r="A646" t="s">
        <v>2361</v>
      </c>
      <c r="B646" t="s">
        <v>4362</v>
      </c>
      <c r="C646" s="188">
        <v>4</v>
      </c>
      <c r="D646" s="188">
        <v>3</v>
      </c>
    </row>
    <row r="647" spans="1:4">
      <c r="A647" t="s">
        <v>2362</v>
      </c>
      <c r="B647" t="s">
        <v>4363</v>
      </c>
      <c r="C647" s="188">
        <v>0</v>
      </c>
      <c r="D647" s="188">
        <v>2</v>
      </c>
    </row>
    <row r="648" spans="1:4">
      <c r="A648" t="s">
        <v>2363</v>
      </c>
      <c r="B648" t="s">
        <v>4364</v>
      </c>
      <c r="C648" s="188">
        <v>0</v>
      </c>
      <c r="D648" s="188">
        <v>0</v>
      </c>
    </row>
    <row r="649" spans="1:4">
      <c r="A649" t="s">
        <v>2364</v>
      </c>
      <c r="B649" t="s">
        <v>4365</v>
      </c>
      <c r="C649" s="188">
        <v>171</v>
      </c>
      <c r="D649" s="188">
        <v>115</v>
      </c>
    </row>
    <row r="650" spans="1:4">
      <c r="A650" t="s">
        <v>2365</v>
      </c>
      <c r="B650" t="s">
        <v>4366</v>
      </c>
      <c r="C650" s="188">
        <v>1</v>
      </c>
      <c r="D650" s="188">
        <v>0</v>
      </c>
    </row>
    <row r="651" spans="1:4">
      <c r="A651" t="s">
        <v>2366</v>
      </c>
      <c r="B651" t="s">
        <v>4367</v>
      </c>
      <c r="C651" s="188">
        <v>1</v>
      </c>
      <c r="D651" s="188">
        <v>2</v>
      </c>
    </row>
    <row r="652" spans="1:4">
      <c r="A652" t="s">
        <v>2367</v>
      </c>
      <c r="B652" t="s">
        <v>4368</v>
      </c>
      <c r="C652" s="188">
        <v>6</v>
      </c>
      <c r="D652" s="188">
        <v>5</v>
      </c>
    </row>
    <row r="653" spans="1:4">
      <c r="A653" t="s">
        <v>2368</v>
      </c>
      <c r="B653" t="s">
        <v>4369</v>
      </c>
      <c r="C653" s="188">
        <v>0</v>
      </c>
      <c r="D653" s="188">
        <v>0</v>
      </c>
    </row>
    <row r="654" spans="1:4">
      <c r="A654" t="s">
        <v>2369</v>
      </c>
      <c r="B654" t="s">
        <v>4370</v>
      </c>
      <c r="C654" s="188">
        <v>0</v>
      </c>
      <c r="D654" s="188">
        <v>0</v>
      </c>
    </row>
    <row r="655" spans="1:4">
      <c r="A655" t="s">
        <v>2370</v>
      </c>
      <c r="B655" t="s">
        <v>4371</v>
      </c>
      <c r="C655" s="188">
        <v>18</v>
      </c>
      <c r="D655" s="188">
        <v>11</v>
      </c>
    </row>
    <row r="656" spans="1:4">
      <c r="A656" t="s">
        <v>2371</v>
      </c>
      <c r="B656" t="s">
        <v>4372</v>
      </c>
      <c r="C656" s="188">
        <v>6</v>
      </c>
      <c r="D656" s="188">
        <v>2</v>
      </c>
    </row>
    <row r="657" spans="1:4">
      <c r="A657" t="s">
        <v>2372</v>
      </c>
      <c r="B657" t="s">
        <v>4373</v>
      </c>
      <c r="C657" s="188">
        <v>24</v>
      </c>
      <c r="D657" s="188">
        <v>15</v>
      </c>
    </row>
    <row r="658" spans="1:4">
      <c r="A658" t="s">
        <v>2373</v>
      </c>
      <c r="B658" t="s">
        <v>4374</v>
      </c>
      <c r="C658" s="188">
        <v>1</v>
      </c>
      <c r="D658" s="188">
        <v>1</v>
      </c>
    </row>
    <row r="659" spans="1:4">
      <c r="A659" t="s">
        <v>2374</v>
      </c>
      <c r="B659" t="s">
        <v>4375</v>
      </c>
      <c r="C659" s="188">
        <v>0</v>
      </c>
      <c r="D659" s="188">
        <v>0</v>
      </c>
    </row>
    <row r="660" spans="1:4">
      <c r="A660" t="s">
        <v>2375</v>
      </c>
      <c r="B660" t="s">
        <v>4376</v>
      </c>
      <c r="C660" s="188">
        <v>10</v>
      </c>
      <c r="D660" s="188">
        <v>3</v>
      </c>
    </row>
    <row r="661" spans="1:4">
      <c r="A661" t="s">
        <v>2376</v>
      </c>
      <c r="B661" t="s">
        <v>4377</v>
      </c>
      <c r="C661" s="188">
        <v>392</v>
      </c>
      <c r="D661" s="188">
        <v>360</v>
      </c>
    </row>
    <row r="662" spans="1:4">
      <c r="A662" t="s">
        <v>2377</v>
      </c>
      <c r="B662" t="s">
        <v>4378</v>
      </c>
      <c r="C662" s="188">
        <v>0</v>
      </c>
      <c r="D662" s="188">
        <v>0</v>
      </c>
    </row>
    <row r="663" spans="1:4">
      <c r="A663" t="s">
        <v>2378</v>
      </c>
      <c r="B663" t="s">
        <v>5310</v>
      </c>
      <c r="C663" s="188">
        <v>5</v>
      </c>
      <c r="D663" s="188">
        <v>2</v>
      </c>
    </row>
    <row r="664" spans="1:4">
      <c r="A664" t="s">
        <v>2379</v>
      </c>
      <c r="B664" t="s">
        <v>4379</v>
      </c>
      <c r="C664" s="188">
        <v>0</v>
      </c>
      <c r="D664" s="188">
        <v>0</v>
      </c>
    </row>
    <row r="665" spans="1:4">
      <c r="A665" t="s">
        <v>2380</v>
      </c>
      <c r="B665" t="s">
        <v>4380</v>
      </c>
      <c r="C665" s="188">
        <v>0</v>
      </c>
      <c r="D665" s="188">
        <v>0</v>
      </c>
    </row>
    <row r="666" spans="1:4">
      <c r="A666" t="s">
        <v>2381</v>
      </c>
      <c r="B666" t="s">
        <v>4381</v>
      </c>
      <c r="C666" s="188">
        <v>0</v>
      </c>
      <c r="D666" s="188">
        <v>0</v>
      </c>
    </row>
    <row r="667" spans="1:4">
      <c r="A667" t="s">
        <v>2382</v>
      </c>
      <c r="B667" t="s">
        <v>4382</v>
      </c>
      <c r="C667" s="188">
        <v>8</v>
      </c>
      <c r="D667" s="188">
        <v>4</v>
      </c>
    </row>
    <row r="668" spans="1:4">
      <c r="A668" t="s">
        <v>2383</v>
      </c>
      <c r="B668" t="s">
        <v>4383</v>
      </c>
      <c r="C668" s="188">
        <v>8</v>
      </c>
      <c r="D668" s="188">
        <v>11</v>
      </c>
    </row>
    <row r="669" spans="1:4">
      <c r="A669" t="s">
        <v>2384</v>
      </c>
      <c r="B669" t="s">
        <v>4384</v>
      </c>
      <c r="C669" s="188">
        <v>2</v>
      </c>
      <c r="D669" s="188">
        <v>5</v>
      </c>
    </row>
    <row r="670" spans="1:4">
      <c r="A670" t="s">
        <v>2385</v>
      </c>
      <c r="B670" t="s">
        <v>4385</v>
      </c>
      <c r="C670" s="188">
        <v>0</v>
      </c>
      <c r="D670" s="188">
        <v>0</v>
      </c>
    </row>
    <row r="671" spans="1:4">
      <c r="A671" t="s">
        <v>2386</v>
      </c>
      <c r="B671" t="s">
        <v>4386</v>
      </c>
      <c r="C671" s="188">
        <v>12</v>
      </c>
      <c r="D671" s="188">
        <v>13</v>
      </c>
    </row>
    <row r="672" spans="1:4">
      <c r="A672" t="s">
        <v>2387</v>
      </c>
      <c r="B672" t="s">
        <v>4385</v>
      </c>
      <c r="C672" s="188">
        <v>1</v>
      </c>
      <c r="D672" s="188">
        <v>0</v>
      </c>
    </row>
    <row r="673" spans="1:4">
      <c r="A673" t="s">
        <v>2388</v>
      </c>
      <c r="B673" t="s">
        <v>4387</v>
      </c>
      <c r="C673" s="188">
        <v>2117</v>
      </c>
      <c r="D673" s="188">
        <v>1462</v>
      </c>
    </row>
    <row r="674" spans="1:4">
      <c r="A674" t="s">
        <v>2389</v>
      </c>
      <c r="B674" t="s">
        <v>4388</v>
      </c>
      <c r="C674" s="188">
        <v>173</v>
      </c>
      <c r="D674" s="188">
        <v>117</v>
      </c>
    </row>
    <row r="675" spans="1:4">
      <c r="A675" t="s">
        <v>2390</v>
      </c>
      <c r="B675" t="s">
        <v>4389</v>
      </c>
      <c r="C675" s="188">
        <v>263</v>
      </c>
      <c r="D675" s="188">
        <v>589</v>
      </c>
    </row>
    <row r="676" spans="1:4">
      <c r="A676" t="s">
        <v>2391</v>
      </c>
      <c r="B676" t="s">
        <v>4390</v>
      </c>
      <c r="C676" s="188">
        <v>79</v>
      </c>
      <c r="D676" s="188">
        <v>127</v>
      </c>
    </row>
    <row r="677" spans="1:4">
      <c r="A677" t="s">
        <v>2392</v>
      </c>
      <c r="B677" t="s">
        <v>4391</v>
      </c>
      <c r="C677" s="188">
        <v>1</v>
      </c>
      <c r="D677" s="188">
        <v>9</v>
      </c>
    </row>
    <row r="678" spans="1:4">
      <c r="A678" t="s">
        <v>2393</v>
      </c>
      <c r="B678" t="s">
        <v>4392</v>
      </c>
      <c r="C678" s="188">
        <v>3</v>
      </c>
      <c r="D678" s="188">
        <v>1</v>
      </c>
    </row>
    <row r="679" spans="1:4">
      <c r="A679" t="s">
        <v>2394</v>
      </c>
      <c r="B679" t="s">
        <v>4393</v>
      </c>
      <c r="C679" s="188">
        <v>0</v>
      </c>
      <c r="D679" s="188">
        <v>0</v>
      </c>
    </row>
    <row r="680" spans="1:4">
      <c r="A680" t="s">
        <v>2395</v>
      </c>
      <c r="B680" t="s">
        <v>5293</v>
      </c>
      <c r="C680" s="188">
        <v>3</v>
      </c>
      <c r="D680" s="188">
        <v>2</v>
      </c>
    </row>
    <row r="681" spans="1:4">
      <c r="A681" t="s">
        <v>2396</v>
      </c>
      <c r="B681" t="s">
        <v>4394</v>
      </c>
      <c r="C681" s="188">
        <v>734</v>
      </c>
      <c r="D681" s="188">
        <v>236</v>
      </c>
    </row>
    <row r="682" spans="1:4">
      <c r="A682" t="s">
        <v>2397</v>
      </c>
      <c r="B682" t="s">
        <v>4395</v>
      </c>
      <c r="C682" s="188">
        <v>0</v>
      </c>
      <c r="D682" s="188">
        <v>0</v>
      </c>
    </row>
    <row r="683" spans="1:4">
      <c r="A683" t="s">
        <v>2398</v>
      </c>
      <c r="B683" t="s">
        <v>4396</v>
      </c>
      <c r="C683" s="188">
        <v>3</v>
      </c>
      <c r="D683" s="188">
        <v>1</v>
      </c>
    </row>
    <row r="684" spans="1:4">
      <c r="A684" t="s">
        <v>2399</v>
      </c>
      <c r="B684" t="s">
        <v>4397</v>
      </c>
      <c r="C684" s="188">
        <v>4</v>
      </c>
      <c r="D684" s="188">
        <v>1</v>
      </c>
    </row>
    <row r="685" spans="1:4">
      <c r="A685" t="s">
        <v>2400</v>
      </c>
      <c r="B685" t="s">
        <v>4398</v>
      </c>
      <c r="C685" s="188">
        <v>791</v>
      </c>
      <c r="D685" s="188">
        <v>596</v>
      </c>
    </row>
    <row r="686" spans="1:4">
      <c r="A686" t="s">
        <v>2401</v>
      </c>
      <c r="B686" t="s">
        <v>4399</v>
      </c>
      <c r="C686" s="188">
        <v>2</v>
      </c>
      <c r="D686" s="188">
        <v>0</v>
      </c>
    </row>
    <row r="687" spans="1:4">
      <c r="A687" t="s">
        <v>2402</v>
      </c>
      <c r="B687" t="s">
        <v>4400</v>
      </c>
      <c r="C687" s="188">
        <v>0</v>
      </c>
      <c r="D687" s="188">
        <v>0</v>
      </c>
    </row>
    <row r="688" spans="1:4">
      <c r="A688" t="s">
        <v>2403</v>
      </c>
      <c r="B688" t="s">
        <v>4401</v>
      </c>
      <c r="C688" s="188">
        <v>0</v>
      </c>
      <c r="D688" s="188">
        <v>0</v>
      </c>
    </row>
    <row r="689" spans="1:4">
      <c r="A689" t="s">
        <v>2404</v>
      </c>
      <c r="B689" t="s">
        <v>4402</v>
      </c>
      <c r="C689" s="188">
        <v>1</v>
      </c>
      <c r="D689" s="188">
        <v>1</v>
      </c>
    </row>
    <row r="690" spans="1:4">
      <c r="A690" t="s">
        <v>2405</v>
      </c>
      <c r="B690" t="s">
        <v>4404</v>
      </c>
      <c r="C690" s="188">
        <v>0</v>
      </c>
      <c r="D690" s="188">
        <v>0</v>
      </c>
    </row>
    <row r="691" spans="1:4">
      <c r="A691" t="s">
        <v>2406</v>
      </c>
      <c r="B691" t="s">
        <v>4405</v>
      </c>
      <c r="C691" s="188">
        <v>4</v>
      </c>
      <c r="D691" s="188">
        <v>3</v>
      </c>
    </row>
    <row r="692" spans="1:4">
      <c r="A692" t="s">
        <v>2407</v>
      </c>
      <c r="B692" t="s">
        <v>4406</v>
      </c>
      <c r="C692" s="188">
        <v>0</v>
      </c>
      <c r="D692" s="188">
        <v>2</v>
      </c>
    </row>
    <row r="693" spans="1:4">
      <c r="A693" t="s">
        <v>2408</v>
      </c>
      <c r="B693" t="s">
        <v>4407</v>
      </c>
      <c r="C693" s="188">
        <v>0</v>
      </c>
      <c r="D693" s="188">
        <v>1</v>
      </c>
    </row>
    <row r="694" spans="1:4">
      <c r="A694" t="s">
        <v>2409</v>
      </c>
      <c r="B694" t="s">
        <v>4408</v>
      </c>
      <c r="C694" s="188">
        <v>0</v>
      </c>
      <c r="D694" s="188">
        <v>0</v>
      </c>
    </row>
    <row r="695" spans="1:4">
      <c r="A695" t="s">
        <v>2410</v>
      </c>
      <c r="B695" t="s">
        <v>4409</v>
      </c>
      <c r="C695" s="188">
        <v>2</v>
      </c>
      <c r="D695" s="188">
        <v>0</v>
      </c>
    </row>
    <row r="696" spans="1:4">
      <c r="A696" t="s">
        <v>2411</v>
      </c>
      <c r="B696" t="s">
        <v>4410</v>
      </c>
      <c r="C696" s="188">
        <v>1</v>
      </c>
      <c r="D696" s="188">
        <v>0</v>
      </c>
    </row>
    <row r="697" spans="1:4">
      <c r="A697" t="s">
        <v>2412</v>
      </c>
      <c r="B697" t="s">
        <v>4411</v>
      </c>
      <c r="C697" s="188">
        <v>14</v>
      </c>
      <c r="D697" s="188">
        <v>9</v>
      </c>
    </row>
    <row r="698" spans="1:4">
      <c r="A698" t="s">
        <v>2413</v>
      </c>
      <c r="B698" t="s">
        <v>4412</v>
      </c>
      <c r="C698" s="188">
        <v>19</v>
      </c>
      <c r="D698" s="188">
        <v>6</v>
      </c>
    </row>
    <row r="699" spans="1:4">
      <c r="A699" t="s">
        <v>2414</v>
      </c>
      <c r="B699" t="s">
        <v>4413</v>
      </c>
      <c r="C699" s="188">
        <v>3</v>
      </c>
      <c r="D699" s="188">
        <v>2</v>
      </c>
    </row>
    <row r="700" spans="1:4">
      <c r="A700" t="s">
        <v>2415</v>
      </c>
      <c r="B700" t="s">
        <v>4414</v>
      </c>
      <c r="C700" s="188">
        <v>39</v>
      </c>
      <c r="D700" s="188">
        <v>15</v>
      </c>
    </row>
    <row r="701" spans="1:4">
      <c r="A701" t="s">
        <v>2416</v>
      </c>
      <c r="B701" t="s">
        <v>4415</v>
      </c>
      <c r="C701" s="188">
        <v>78</v>
      </c>
      <c r="D701" s="188">
        <v>77</v>
      </c>
    </row>
    <row r="702" spans="1:4">
      <c r="A702" t="s">
        <v>2417</v>
      </c>
      <c r="B702" t="s">
        <v>4416</v>
      </c>
      <c r="C702" s="188">
        <v>9</v>
      </c>
      <c r="D702" s="188">
        <v>8</v>
      </c>
    </row>
    <row r="703" spans="1:4">
      <c r="A703" t="s">
        <v>2418</v>
      </c>
      <c r="B703" t="s">
        <v>4417</v>
      </c>
      <c r="C703" s="188">
        <v>6</v>
      </c>
      <c r="D703" s="188">
        <v>5</v>
      </c>
    </row>
    <row r="704" spans="1:4">
      <c r="A704" t="s">
        <v>2419</v>
      </c>
      <c r="B704" t="s">
        <v>4418</v>
      </c>
      <c r="C704" s="188">
        <v>7</v>
      </c>
      <c r="D704" s="188">
        <v>6</v>
      </c>
    </row>
    <row r="705" spans="1:4">
      <c r="A705" t="s">
        <v>2420</v>
      </c>
      <c r="B705" t="s">
        <v>4419</v>
      </c>
      <c r="C705" s="188">
        <v>0</v>
      </c>
      <c r="D705" s="188">
        <v>0</v>
      </c>
    </row>
    <row r="706" spans="1:4">
      <c r="A706" t="s">
        <v>2421</v>
      </c>
      <c r="B706" t="s">
        <v>4420</v>
      </c>
      <c r="C706" s="188">
        <v>9</v>
      </c>
      <c r="D706" s="188">
        <v>0</v>
      </c>
    </row>
    <row r="707" spans="1:4">
      <c r="A707" t="s">
        <v>2422</v>
      </c>
      <c r="B707" t="s">
        <v>4421</v>
      </c>
      <c r="C707" s="188">
        <v>1</v>
      </c>
      <c r="D707" s="188">
        <v>0</v>
      </c>
    </row>
    <row r="708" spans="1:4">
      <c r="A708" t="s">
        <v>2423</v>
      </c>
      <c r="B708" t="s">
        <v>4422</v>
      </c>
      <c r="C708" s="188">
        <v>0</v>
      </c>
      <c r="D708" s="188">
        <v>0</v>
      </c>
    </row>
    <row r="709" spans="1:4">
      <c r="A709" t="s">
        <v>2424</v>
      </c>
      <c r="B709" t="s">
        <v>4423</v>
      </c>
      <c r="C709" s="188">
        <v>7</v>
      </c>
      <c r="D709" s="188">
        <v>4</v>
      </c>
    </row>
    <row r="710" spans="1:4">
      <c r="A710" t="s">
        <v>2425</v>
      </c>
      <c r="B710" t="s">
        <v>4424</v>
      </c>
      <c r="C710" s="188">
        <v>12</v>
      </c>
      <c r="D710" s="188">
        <v>3</v>
      </c>
    </row>
    <row r="711" spans="1:4">
      <c r="A711" t="s">
        <v>2426</v>
      </c>
      <c r="B711" t="s">
        <v>4425</v>
      </c>
      <c r="C711" s="188">
        <v>4</v>
      </c>
      <c r="D711" s="188">
        <v>2</v>
      </c>
    </row>
    <row r="712" spans="1:4">
      <c r="A712" t="s">
        <v>2427</v>
      </c>
      <c r="B712" t="s">
        <v>4426</v>
      </c>
      <c r="C712" s="188">
        <v>2</v>
      </c>
      <c r="D712" s="188">
        <v>0</v>
      </c>
    </row>
    <row r="713" spans="1:4">
      <c r="A713" t="s">
        <v>2428</v>
      </c>
      <c r="B713" t="s">
        <v>4427</v>
      </c>
      <c r="C713" s="188">
        <v>3</v>
      </c>
      <c r="D713" s="188">
        <v>3</v>
      </c>
    </row>
    <row r="714" spans="1:4">
      <c r="A714" t="s">
        <v>2429</v>
      </c>
      <c r="B714" t="s">
        <v>4428</v>
      </c>
      <c r="C714" s="188">
        <v>7</v>
      </c>
      <c r="D714" s="188">
        <v>3</v>
      </c>
    </row>
    <row r="715" spans="1:4">
      <c r="A715" t="s">
        <v>2430</v>
      </c>
      <c r="B715" t="s">
        <v>4429</v>
      </c>
      <c r="C715" s="188">
        <v>1</v>
      </c>
      <c r="D715" s="188">
        <v>0</v>
      </c>
    </row>
    <row r="716" spans="1:4">
      <c r="A716" t="s">
        <v>2431</v>
      </c>
      <c r="B716" t="s">
        <v>4430</v>
      </c>
      <c r="C716" s="188">
        <v>4</v>
      </c>
      <c r="D716" s="188">
        <v>5</v>
      </c>
    </row>
    <row r="717" spans="1:4">
      <c r="A717" t="s">
        <v>2432</v>
      </c>
      <c r="B717" t="s">
        <v>4431</v>
      </c>
      <c r="C717" s="188">
        <v>0</v>
      </c>
      <c r="D717" s="188">
        <v>0</v>
      </c>
    </row>
    <row r="718" spans="1:4">
      <c r="A718" t="s">
        <v>2433</v>
      </c>
      <c r="B718" t="s">
        <v>4432</v>
      </c>
      <c r="C718" s="188">
        <v>0</v>
      </c>
      <c r="D718" s="188">
        <v>2</v>
      </c>
    </row>
    <row r="719" spans="1:4">
      <c r="A719" t="s">
        <v>2434</v>
      </c>
      <c r="B719" t="s">
        <v>4433</v>
      </c>
      <c r="C719" s="188">
        <v>2</v>
      </c>
      <c r="D719" s="188">
        <v>0</v>
      </c>
    </row>
    <row r="720" spans="1:4">
      <c r="A720" t="s">
        <v>2435</v>
      </c>
      <c r="B720" t="s">
        <v>4434</v>
      </c>
      <c r="C720" s="188">
        <v>20</v>
      </c>
      <c r="D720" s="188">
        <v>12</v>
      </c>
    </row>
    <row r="721" spans="1:4">
      <c r="A721" t="s">
        <v>2436</v>
      </c>
      <c r="B721" t="s">
        <v>4435</v>
      </c>
      <c r="C721" s="188">
        <v>3</v>
      </c>
      <c r="D721" s="188">
        <v>3</v>
      </c>
    </row>
    <row r="722" spans="1:4">
      <c r="A722" t="s">
        <v>2437</v>
      </c>
      <c r="B722" t="s">
        <v>4436</v>
      </c>
      <c r="C722" s="188">
        <v>0</v>
      </c>
      <c r="D722" s="188">
        <v>0</v>
      </c>
    </row>
    <row r="723" spans="1:4">
      <c r="A723" t="s">
        <v>2438</v>
      </c>
      <c r="B723" t="s">
        <v>4437</v>
      </c>
      <c r="C723" s="188">
        <v>8</v>
      </c>
      <c r="D723" s="188">
        <v>12</v>
      </c>
    </row>
    <row r="724" spans="1:4">
      <c r="A724" t="s">
        <v>2439</v>
      </c>
      <c r="B724" t="s">
        <v>4438</v>
      </c>
      <c r="C724" s="188">
        <v>3</v>
      </c>
      <c r="D724" s="188">
        <v>6</v>
      </c>
    </row>
    <row r="725" spans="1:4">
      <c r="A725" t="s">
        <v>2440</v>
      </c>
      <c r="B725" t="s">
        <v>4439</v>
      </c>
      <c r="C725" s="188">
        <v>0</v>
      </c>
      <c r="D725" s="188">
        <v>0</v>
      </c>
    </row>
    <row r="726" spans="1:4">
      <c r="A726" t="s">
        <v>2441</v>
      </c>
      <c r="B726" t="s">
        <v>4440</v>
      </c>
      <c r="C726" s="188">
        <v>2</v>
      </c>
      <c r="D726" s="188">
        <v>0</v>
      </c>
    </row>
    <row r="727" spans="1:4">
      <c r="A727" t="s">
        <v>2442</v>
      </c>
      <c r="B727" t="s">
        <v>4441</v>
      </c>
      <c r="C727" s="188">
        <v>2</v>
      </c>
      <c r="D727" s="188">
        <v>0</v>
      </c>
    </row>
    <row r="728" spans="1:4">
      <c r="A728" t="s">
        <v>2443</v>
      </c>
      <c r="B728" t="s">
        <v>4442</v>
      </c>
      <c r="C728" s="188">
        <v>14</v>
      </c>
      <c r="D728" s="188">
        <v>11</v>
      </c>
    </row>
    <row r="729" spans="1:4">
      <c r="A729" t="s">
        <v>2444</v>
      </c>
      <c r="B729" t="s">
        <v>4443</v>
      </c>
      <c r="C729" s="188">
        <v>1</v>
      </c>
      <c r="D729" s="188">
        <v>3</v>
      </c>
    </row>
    <row r="730" spans="1:4">
      <c r="A730" t="s">
        <v>2445</v>
      </c>
      <c r="B730" t="s">
        <v>4444</v>
      </c>
      <c r="C730" s="188">
        <v>0</v>
      </c>
      <c r="D730" s="188">
        <v>0</v>
      </c>
    </row>
    <row r="731" spans="1:4">
      <c r="A731" t="s">
        <v>2446</v>
      </c>
      <c r="B731" t="s">
        <v>4445</v>
      </c>
      <c r="C731" s="188">
        <v>3</v>
      </c>
      <c r="D731" s="188">
        <v>0</v>
      </c>
    </row>
    <row r="732" spans="1:4">
      <c r="A732" t="s">
        <v>2447</v>
      </c>
      <c r="B732" t="s">
        <v>4446</v>
      </c>
      <c r="C732" s="188">
        <v>0</v>
      </c>
      <c r="D732" s="188">
        <v>1</v>
      </c>
    </row>
    <row r="733" spans="1:4">
      <c r="A733" t="s">
        <v>2448</v>
      </c>
      <c r="B733" t="s">
        <v>4447</v>
      </c>
      <c r="C733" s="188">
        <v>1</v>
      </c>
      <c r="D733" s="188">
        <v>0</v>
      </c>
    </row>
    <row r="734" spans="1:4">
      <c r="A734" t="s">
        <v>2449</v>
      </c>
      <c r="B734" t="s">
        <v>4448</v>
      </c>
      <c r="C734" s="188">
        <v>1</v>
      </c>
      <c r="D734" s="188">
        <v>0</v>
      </c>
    </row>
    <row r="735" spans="1:4">
      <c r="A735" t="s">
        <v>2450</v>
      </c>
      <c r="B735" t="s">
        <v>4449</v>
      </c>
      <c r="C735" s="188">
        <v>0</v>
      </c>
      <c r="D735" s="188">
        <v>0</v>
      </c>
    </row>
    <row r="736" spans="1:4">
      <c r="A736" t="s">
        <v>2451</v>
      </c>
      <c r="B736" t="s">
        <v>4450</v>
      </c>
      <c r="C736" s="188">
        <v>0</v>
      </c>
      <c r="D736" s="188">
        <v>0</v>
      </c>
    </row>
    <row r="737" spans="1:4">
      <c r="A737" t="s">
        <v>2452</v>
      </c>
      <c r="B737" t="s">
        <v>4451</v>
      </c>
      <c r="C737" s="188">
        <v>8</v>
      </c>
      <c r="D737" s="188">
        <v>14</v>
      </c>
    </row>
    <row r="738" spans="1:4">
      <c r="A738" t="s">
        <v>2453</v>
      </c>
      <c r="B738" t="s">
        <v>4452</v>
      </c>
      <c r="C738" s="188">
        <v>1</v>
      </c>
      <c r="D738" s="188">
        <v>0</v>
      </c>
    </row>
    <row r="739" spans="1:4">
      <c r="A739" t="s">
        <v>2454</v>
      </c>
      <c r="B739" t="s">
        <v>4453</v>
      </c>
      <c r="C739" s="188">
        <v>0</v>
      </c>
      <c r="D739" s="188">
        <v>0</v>
      </c>
    </row>
    <row r="740" spans="1:4">
      <c r="A740" t="s">
        <v>2455</v>
      </c>
      <c r="B740" t="s">
        <v>4454</v>
      </c>
      <c r="C740" s="188">
        <v>0</v>
      </c>
      <c r="D740" s="188">
        <v>0</v>
      </c>
    </row>
    <row r="741" spans="1:4">
      <c r="A741" t="s">
        <v>2456</v>
      </c>
      <c r="B741" t="s">
        <v>4455</v>
      </c>
      <c r="C741" s="188">
        <v>0</v>
      </c>
      <c r="D741" s="188">
        <v>0</v>
      </c>
    </row>
    <row r="742" spans="1:4">
      <c r="A742" t="s">
        <v>2457</v>
      </c>
      <c r="B742" t="s">
        <v>4456</v>
      </c>
      <c r="C742" s="188">
        <v>0</v>
      </c>
      <c r="D742" s="188">
        <v>1</v>
      </c>
    </row>
    <row r="743" spans="1:4">
      <c r="A743" t="s">
        <v>2458</v>
      </c>
      <c r="B743" t="s">
        <v>4457</v>
      </c>
      <c r="C743" s="188">
        <v>0</v>
      </c>
      <c r="D743" s="188">
        <v>0</v>
      </c>
    </row>
    <row r="744" spans="1:4">
      <c r="A744" t="s">
        <v>2459</v>
      </c>
      <c r="B744" t="s">
        <v>4458</v>
      </c>
      <c r="C744" s="188">
        <v>11</v>
      </c>
      <c r="D744" s="188">
        <v>6</v>
      </c>
    </row>
    <row r="745" spans="1:4">
      <c r="A745" t="s">
        <v>2460</v>
      </c>
      <c r="B745" t="s">
        <v>4459</v>
      </c>
      <c r="C745" s="188">
        <v>3</v>
      </c>
      <c r="D745" s="188">
        <v>3</v>
      </c>
    </row>
    <row r="746" spans="1:4">
      <c r="A746" t="s">
        <v>2461</v>
      </c>
      <c r="B746" t="s">
        <v>4460</v>
      </c>
      <c r="C746" s="188">
        <v>4</v>
      </c>
      <c r="D746" s="188">
        <v>1</v>
      </c>
    </row>
    <row r="747" spans="1:4">
      <c r="A747" t="s">
        <v>2462</v>
      </c>
      <c r="B747" t="s">
        <v>4461</v>
      </c>
      <c r="C747" s="188">
        <v>0</v>
      </c>
      <c r="D747" s="188">
        <v>0</v>
      </c>
    </row>
    <row r="748" spans="1:4">
      <c r="A748" t="s">
        <v>2463</v>
      </c>
      <c r="B748" t="s">
        <v>4462</v>
      </c>
      <c r="C748" s="188">
        <v>21</v>
      </c>
      <c r="D748" s="188">
        <v>22</v>
      </c>
    </row>
    <row r="749" spans="1:4">
      <c r="A749" t="s">
        <v>2464</v>
      </c>
      <c r="B749" t="s">
        <v>4463</v>
      </c>
      <c r="C749" s="188">
        <v>0</v>
      </c>
      <c r="D749" s="188">
        <v>0</v>
      </c>
    </row>
    <row r="750" spans="1:4">
      <c r="A750" t="s">
        <v>2465</v>
      </c>
      <c r="B750" t="s">
        <v>4431</v>
      </c>
      <c r="C750" s="188">
        <v>1</v>
      </c>
      <c r="D750" s="188">
        <v>1</v>
      </c>
    </row>
    <row r="751" spans="1:4">
      <c r="A751" t="s">
        <v>2466</v>
      </c>
      <c r="B751" t="s">
        <v>4464</v>
      </c>
      <c r="C751" s="188">
        <v>0</v>
      </c>
      <c r="D751" s="188">
        <v>0</v>
      </c>
    </row>
    <row r="752" spans="1:4">
      <c r="A752" t="s">
        <v>2467</v>
      </c>
      <c r="B752" t="s">
        <v>4465</v>
      </c>
      <c r="C752" s="188">
        <v>0</v>
      </c>
      <c r="D752" s="188">
        <v>0</v>
      </c>
    </row>
    <row r="753" spans="1:4">
      <c r="A753" t="s">
        <v>2468</v>
      </c>
      <c r="B753" t="s">
        <v>5445</v>
      </c>
      <c r="C753" s="188">
        <v>0</v>
      </c>
      <c r="D753" s="188">
        <v>3</v>
      </c>
    </row>
    <row r="754" spans="1:4">
      <c r="A754" t="s">
        <v>2469</v>
      </c>
      <c r="B754" t="s">
        <v>4466</v>
      </c>
      <c r="C754" s="188">
        <v>0</v>
      </c>
      <c r="D754" s="188">
        <v>0</v>
      </c>
    </row>
    <row r="755" spans="1:4">
      <c r="A755" t="s">
        <v>2470</v>
      </c>
      <c r="B755" t="s">
        <v>4467</v>
      </c>
      <c r="C755" s="188">
        <v>0</v>
      </c>
      <c r="D755" s="188">
        <v>0</v>
      </c>
    </row>
    <row r="756" spans="1:4">
      <c r="A756" t="s">
        <v>2471</v>
      </c>
      <c r="B756" t="s">
        <v>4468</v>
      </c>
      <c r="C756" s="188">
        <v>7</v>
      </c>
      <c r="D756" s="188">
        <v>2</v>
      </c>
    </row>
    <row r="757" spans="1:4">
      <c r="A757" t="s">
        <v>2472</v>
      </c>
      <c r="B757" t="s">
        <v>4469</v>
      </c>
      <c r="C757" s="188">
        <v>3</v>
      </c>
      <c r="D757" s="188">
        <v>2</v>
      </c>
    </row>
    <row r="758" spans="1:4">
      <c r="A758" t="s">
        <v>2473</v>
      </c>
      <c r="B758" t="s">
        <v>4470</v>
      </c>
      <c r="C758" s="188">
        <v>0</v>
      </c>
      <c r="D758" s="188">
        <v>0</v>
      </c>
    </row>
    <row r="759" spans="1:4">
      <c r="A759" t="s">
        <v>2474</v>
      </c>
      <c r="B759" t="s">
        <v>4471</v>
      </c>
      <c r="C759" s="188">
        <v>2</v>
      </c>
      <c r="D759" s="188">
        <v>6</v>
      </c>
    </row>
    <row r="760" spans="1:4">
      <c r="A760" t="s">
        <v>2475</v>
      </c>
      <c r="B760" t="s">
        <v>4472</v>
      </c>
      <c r="C760" s="188">
        <v>0</v>
      </c>
      <c r="D760" s="188">
        <v>0</v>
      </c>
    </row>
    <row r="761" spans="1:4">
      <c r="A761" t="s">
        <v>2476</v>
      </c>
      <c r="B761" t="s">
        <v>4473</v>
      </c>
      <c r="C761" s="188">
        <v>1</v>
      </c>
      <c r="D761" s="188">
        <v>0</v>
      </c>
    </row>
    <row r="762" spans="1:4">
      <c r="A762" t="s">
        <v>2477</v>
      </c>
      <c r="B762" t="s">
        <v>4474</v>
      </c>
      <c r="C762" s="188">
        <v>14</v>
      </c>
      <c r="D762" s="188">
        <v>8</v>
      </c>
    </row>
    <row r="763" spans="1:4">
      <c r="A763" t="s">
        <v>2478</v>
      </c>
      <c r="B763" t="s">
        <v>4475</v>
      </c>
      <c r="C763" s="188">
        <v>0</v>
      </c>
      <c r="D763" s="188">
        <v>0</v>
      </c>
    </row>
    <row r="764" spans="1:4">
      <c r="A764" t="s">
        <v>2479</v>
      </c>
      <c r="B764" t="s">
        <v>4476</v>
      </c>
      <c r="C764" s="188">
        <v>1</v>
      </c>
      <c r="D764" s="188">
        <v>0</v>
      </c>
    </row>
    <row r="765" spans="1:4">
      <c r="A765" t="s">
        <v>2480</v>
      </c>
      <c r="B765" t="s">
        <v>4477</v>
      </c>
      <c r="C765" s="188">
        <v>1</v>
      </c>
      <c r="D765" s="188">
        <v>0</v>
      </c>
    </row>
    <row r="766" spans="1:4">
      <c r="A766" t="s">
        <v>2481</v>
      </c>
      <c r="B766" t="s">
        <v>4478</v>
      </c>
      <c r="C766" s="188">
        <v>1</v>
      </c>
      <c r="D766" s="188">
        <v>1</v>
      </c>
    </row>
    <row r="767" spans="1:4">
      <c r="A767" t="s">
        <v>2482</v>
      </c>
      <c r="B767" t="s">
        <v>4479</v>
      </c>
      <c r="C767" s="188">
        <v>0</v>
      </c>
      <c r="D767" s="188">
        <v>0</v>
      </c>
    </row>
    <row r="768" spans="1:4">
      <c r="A768" t="s">
        <v>2483</v>
      </c>
      <c r="B768" t="s">
        <v>4480</v>
      </c>
      <c r="C768" s="188">
        <v>1</v>
      </c>
      <c r="D768" s="188">
        <v>0</v>
      </c>
    </row>
    <row r="769" spans="1:4">
      <c r="A769" t="s">
        <v>2484</v>
      </c>
      <c r="B769" t="s">
        <v>4479</v>
      </c>
      <c r="C769" s="188">
        <v>1</v>
      </c>
      <c r="D769" s="188">
        <v>0</v>
      </c>
    </row>
    <row r="770" spans="1:4">
      <c r="A770" t="s">
        <v>2485</v>
      </c>
      <c r="B770" t="s">
        <v>4481</v>
      </c>
      <c r="C770" s="188">
        <v>1</v>
      </c>
      <c r="D770" s="188">
        <v>0</v>
      </c>
    </row>
    <row r="771" spans="1:4">
      <c r="A771" t="s">
        <v>2486</v>
      </c>
      <c r="B771" t="s">
        <v>4482</v>
      </c>
      <c r="C771" s="188">
        <v>1</v>
      </c>
      <c r="D771" s="188">
        <v>0</v>
      </c>
    </row>
    <row r="772" spans="1:4">
      <c r="A772" t="s">
        <v>2487</v>
      </c>
      <c r="B772" t="s">
        <v>4483</v>
      </c>
      <c r="C772" s="188">
        <v>1</v>
      </c>
      <c r="D772" s="188">
        <v>1</v>
      </c>
    </row>
    <row r="773" spans="1:4">
      <c r="A773" t="s">
        <v>2488</v>
      </c>
      <c r="B773" t="s">
        <v>4484</v>
      </c>
      <c r="C773" s="188">
        <v>1</v>
      </c>
      <c r="D773" s="188">
        <v>0</v>
      </c>
    </row>
    <row r="774" spans="1:4">
      <c r="A774" t="s">
        <v>2489</v>
      </c>
      <c r="B774" t="s">
        <v>4485</v>
      </c>
      <c r="C774" s="188">
        <v>2124</v>
      </c>
      <c r="D774" s="188">
        <v>1470</v>
      </c>
    </row>
    <row r="775" spans="1:4">
      <c r="A775" t="s">
        <v>2490</v>
      </c>
      <c r="B775" t="s">
        <v>4486</v>
      </c>
      <c r="C775" s="188">
        <v>441</v>
      </c>
      <c r="D775" s="188">
        <v>311</v>
      </c>
    </row>
    <row r="776" spans="1:4">
      <c r="A776" t="s">
        <v>2491</v>
      </c>
      <c r="B776" t="s">
        <v>4487</v>
      </c>
      <c r="C776" s="188">
        <v>13</v>
      </c>
      <c r="D776" s="188">
        <v>6</v>
      </c>
    </row>
    <row r="777" spans="1:4">
      <c r="A777" t="s">
        <v>2492</v>
      </c>
      <c r="B777" t="s">
        <v>4488</v>
      </c>
      <c r="C777" s="188">
        <v>26</v>
      </c>
      <c r="D777" s="188">
        <v>25</v>
      </c>
    </row>
    <row r="778" spans="1:4">
      <c r="A778" t="s">
        <v>2493</v>
      </c>
      <c r="B778" t="s">
        <v>4489</v>
      </c>
      <c r="C778" s="188">
        <v>970</v>
      </c>
      <c r="D778" s="188">
        <v>612</v>
      </c>
    </row>
    <row r="779" spans="1:4">
      <c r="A779" t="s">
        <v>2494</v>
      </c>
      <c r="B779" t="s">
        <v>5294</v>
      </c>
      <c r="C779" s="188">
        <v>57</v>
      </c>
      <c r="D779" s="188">
        <v>45</v>
      </c>
    </row>
    <row r="780" spans="1:4">
      <c r="A780" t="s">
        <v>2495</v>
      </c>
      <c r="B780" t="s">
        <v>4490</v>
      </c>
      <c r="C780" s="188">
        <v>21</v>
      </c>
      <c r="D780" s="188">
        <v>21</v>
      </c>
    </row>
    <row r="781" spans="1:4">
      <c r="A781" t="s">
        <v>2496</v>
      </c>
      <c r="B781" t="s">
        <v>4491</v>
      </c>
      <c r="C781" s="188">
        <v>832</v>
      </c>
      <c r="D781" s="188">
        <v>566</v>
      </c>
    </row>
    <row r="782" spans="1:4">
      <c r="A782" t="s">
        <v>2497</v>
      </c>
      <c r="B782" t="s">
        <v>4492</v>
      </c>
      <c r="C782" s="188">
        <v>409</v>
      </c>
      <c r="D782" s="188">
        <v>307</v>
      </c>
    </row>
    <row r="783" spans="1:4">
      <c r="A783" t="s">
        <v>2498</v>
      </c>
      <c r="B783" t="s">
        <v>4493</v>
      </c>
      <c r="C783" s="188">
        <v>940</v>
      </c>
      <c r="D783" s="188">
        <v>647</v>
      </c>
    </row>
    <row r="784" spans="1:4">
      <c r="A784" t="s">
        <v>2499</v>
      </c>
      <c r="B784" t="s">
        <v>4494</v>
      </c>
      <c r="C784" s="188">
        <v>33</v>
      </c>
      <c r="D784" s="188">
        <v>26</v>
      </c>
    </row>
    <row r="785" spans="1:4">
      <c r="A785" t="s">
        <v>2500</v>
      </c>
      <c r="B785" t="s">
        <v>4495</v>
      </c>
      <c r="C785" s="188">
        <v>232</v>
      </c>
      <c r="D785" s="188">
        <v>385</v>
      </c>
    </row>
    <row r="786" spans="1:4">
      <c r="A786" t="s">
        <v>2501</v>
      </c>
      <c r="B786" t="s">
        <v>4496</v>
      </c>
      <c r="C786" s="188">
        <v>2106</v>
      </c>
      <c r="D786" s="188">
        <v>1461</v>
      </c>
    </row>
    <row r="787" spans="1:4">
      <c r="A787" t="s">
        <v>2502</v>
      </c>
      <c r="B787" t="s">
        <v>4497</v>
      </c>
      <c r="C787" s="188">
        <v>2</v>
      </c>
      <c r="D787" s="188">
        <v>4</v>
      </c>
    </row>
    <row r="788" spans="1:4">
      <c r="A788" t="s">
        <v>2503</v>
      </c>
      <c r="B788" t="s">
        <v>4498</v>
      </c>
      <c r="C788" s="188">
        <v>2</v>
      </c>
      <c r="D788" s="188">
        <v>1</v>
      </c>
    </row>
    <row r="789" spans="1:4">
      <c r="A789" t="s">
        <v>2504</v>
      </c>
      <c r="B789" t="s">
        <v>4499</v>
      </c>
      <c r="C789" s="188">
        <v>0</v>
      </c>
      <c r="D789" s="188">
        <v>0</v>
      </c>
    </row>
    <row r="790" spans="1:4">
      <c r="A790" t="s">
        <v>2505</v>
      </c>
      <c r="B790" t="s">
        <v>4500</v>
      </c>
      <c r="C790" s="188">
        <v>0</v>
      </c>
      <c r="D790" s="188">
        <v>0</v>
      </c>
    </row>
    <row r="791" spans="1:4">
      <c r="A791" t="s">
        <v>2506</v>
      </c>
      <c r="B791" t="s">
        <v>5295</v>
      </c>
      <c r="C791" s="188">
        <v>0</v>
      </c>
      <c r="D791" s="188">
        <v>2</v>
      </c>
    </row>
    <row r="792" spans="1:4">
      <c r="A792" t="s">
        <v>2507</v>
      </c>
      <c r="B792" t="s">
        <v>4501</v>
      </c>
      <c r="C792" s="188">
        <v>0</v>
      </c>
      <c r="D792" s="188">
        <v>0</v>
      </c>
    </row>
    <row r="793" spans="1:4">
      <c r="A793" t="s">
        <v>2508</v>
      </c>
      <c r="B793" t="s">
        <v>4502</v>
      </c>
      <c r="C793" s="188">
        <v>0</v>
      </c>
      <c r="D793" s="188">
        <v>0</v>
      </c>
    </row>
    <row r="794" spans="1:4">
      <c r="A794" t="s">
        <v>2509</v>
      </c>
      <c r="B794" t="s">
        <v>4503</v>
      </c>
      <c r="C794" s="188">
        <v>0</v>
      </c>
      <c r="D794" s="188">
        <v>0</v>
      </c>
    </row>
    <row r="795" spans="1:4">
      <c r="A795" t="s">
        <v>2510</v>
      </c>
      <c r="B795" t="s">
        <v>4504</v>
      </c>
      <c r="C795" s="188">
        <v>0</v>
      </c>
      <c r="D795" s="188">
        <v>0</v>
      </c>
    </row>
    <row r="796" spans="1:4">
      <c r="A796" t="s">
        <v>2511</v>
      </c>
      <c r="B796" t="s">
        <v>4505</v>
      </c>
      <c r="C796" s="188">
        <v>1</v>
      </c>
      <c r="D796" s="188">
        <v>0</v>
      </c>
    </row>
    <row r="797" spans="1:4">
      <c r="A797" t="s">
        <v>2512</v>
      </c>
      <c r="B797" t="s">
        <v>4506</v>
      </c>
      <c r="C797" s="188">
        <v>0</v>
      </c>
      <c r="D797" s="188">
        <v>2</v>
      </c>
    </row>
    <row r="798" spans="1:4">
      <c r="A798" t="s">
        <v>2513</v>
      </c>
      <c r="B798" t="s">
        <v>4507</v>
      </c>
      <c r="C798" s="188">
        <v>6</v>
      </c>
      <c r="D798" s="188">
        <v>0</v>
      </c>
    </row>
    <row r="799" spans="1:4">
      <c r="A799" t="s">
        <v>2514</v>
      </c>
      <c r="B799" t="s">
        <v>4498</v>
      </c>
      <c r="C799" s="188">
        <v>0</v>
      </c>
      <c r="D799" s="188">
        <v>0</v>
      </c>
    </row>
    <row r="800" spans="1:4">
      <c r="A800" t="s">
        <v>2515</v>
      </c>
      <c r="B800" t="s">
        <v>4508</v>
      </c>
      <c r="C800" s="188">
        <v>0</v>
      </c>
      <c r="D800" s="188">
        <v>0</v>
      </c>
    </row>
    <row r="801" spans="1:4">
      <c r="A801" t="s">
        <v>2516</v>
      </c>
      <c r="B801" t="s">
        <v>4509</v>
      </c>
      <c r="C801" s="188">
        <v>0</v>
      </c>
      <c r="D801" s="188">
        <v>0</v>
      </c>
    </row>
    <row r="802" spans="1:4">
      <c r="A802" t="s">
        <v>2517</v>
      </c>
      <c r="B802" t="s">
        <v>4510</v>
      </c>
      <c r="C802" s="188">
        <v>1</v>
      </c>
      <c r="D802" s="188">
        <v>1</v>
      </c>
    </row>
    <row r="803" spans="1:4">
      <c r="A803" t="s">
        <v>2518</v>
      </c>
      <c r="B803" t="s">
        <v>4511</v>
      </c>
      <c r="C803" s="188">
        <v>2</v>
      </c>
      <c r="D803" s="188">
        <v>0</v>
      </c>
    </row>
    <row r="804" spans="1:4">
      <c r="A804" t="s">
        <v>2519</v>
      </c>
      <c r="B804" t="s">
        <v>4512</v>
      </c>
      <c r="C804" s="188">
        <v>1</v>
      </c>
      <c r="D804" s="188">
        <v>2</v>
      </c>
    </row>
    <row r="805" spans="1:4">
      <c r="A805" t="s">
        <v>2520</v>
      </c>
      <c r="B805" t="s">
        <v>4513</v>
      </c>
      <c r="C805" s="188">
        <v>1</v>
      </c>
      <c r="D805" s="188">
        <v>0</v>
      </c>
    </row>
    <row r="806" spans="1:4">
      <c r="A806" t="s">
        <v>2521</v>
      </c>
      <c r="B806" t="s">
        <v>4514</v>
      </c>
      <c r="C806" s="188">
        <v>0</v>
      </c>
      <c r="D806" s="188">
        <v>2</v>
      </c>
    </row>
    <row r="807" spans="1:4">
      <c r="A807" t="s">
        <v>2522</v>
      </c>
      <c r="B807" t="s">
        <v>4515</v>
      </c>
      <c r="C807" s="188">
        <v>80</v>
      </c>
      <c r="D807" s="188">
        <v>44</v>
      </c>
    </row>
    <row r="808" spans="1:4">
      <c r="A808" t="s">
        <v>2523</v>
      </c>
      <c r="B808" t="s">
        <v>4516</v>
      </c>
      <c r="C808" s="188">
        <v>0</v>
      </c>
      <c r="D808" s="188">
        <v>0</v>
      </c>
    </row>
    <row r="809" spans="1:4">
      <c r="A809" t="s">
        <v>2524</v>
      </c>
      <c r="B809" t="s">
        <v>4517</v>
      </c>
      <c r="C809" s="188">
        <v>0</v>
      </c>
      <c r="D809" s="188">
        <v>0</v>
      </c>
    </row>
    <row r="810" spans="1:4">
      <c r="A810" t="s">
        <v>2525</v>
      </c>
      <c r="B810" t="s">
        <v>4518</v>
      </c>
      <c r="C810" s="188">
        <v>3</v>
      </c>
      <c r="D810" s="188">
        <v>2</v>
      </c>
    </row>
    <row r="811" spans="1:4">
      <c r="A811" t="s">
        <v>2526</v>
      </c>
      <c r="B811" t="s">
        <v>4519</v>
      </c>
      <c r="C811" s="188">
        <v>3</v>
      </c>
      <c r="D811" s="188">
        <v>1</v>
      </c>
    </row>
    <row r="812" spans="1:4">
      <c r="A812" t="s">
        <v>2527</v>
      </c>
      <c r="B812" t="s">
        <v>5297</v>
      </c>
      <c r="C812" s="188">
        <v>56</v>
      </c>
      <c r="D812" s="188">
        <v>44</v>
      </c>
    </row>
    <row r="813" spans="1:4">
      <c r="A813" t="s">
        <v>2528</v>
      </c>
      <c r="B813" t="s">
        <v>4520</v>
      </c>
      <c r="C813" s="188">
        <v>18</v>
      </c>
      <c r="D813" s="188">
        <v>19</v>
      </c>
    </row>
    <row r="814" spans="1:4">
      <c r="A814" t="s">
        <v>2529</v>
      </c>
      <c r="B814" t="s">
        <v>4521</v>
      </c>
      <c r="C814" s="188">
        <v>0</v>
      </c>
      <c r="D814" s="188">
        <v>6</v>
      </c>
    </row>
    <row r="815" spans="1:4">
      <c r="A815" t="s">
        <v>2530</v>
      </c>
      <c r="B815" t="s">
        <v>5298</v>
      </c>
      <c r="C815" s="188">
        <v>1</v>
      </c>
      <c r="D815" s="188">
        <v>1</v>
      </c>
    </row>
    <row r="816" spans="1:4">
      <c r="A816" t="s">
        <v>2531</v>
      </c>
      <c r="B816" t="s">
        <v>4522</v>
      </c>
      <c r="C816" s="188">
        <v>0</v>
      </c>
      <c r="D816" s="188">
        <v>0</v>
      </c>
    </row>
    <row r="817" spans="1:4">
      <c r="A817" t="s">
        <v>2532</v>
      </c>
      <c r="B817" t="s">
        <v>4523</v>
      </c>
      <c r="C817" s="188">
        <v>0</v>
      </c>
      <c r="D817" s="188">
        <v>0</v>
      </c>
    </row>
    <row r="818" spans="1:4">
      <c r="A818" t="s">
        <v>2533</v>
      </c>
      <c r="B818" t="s">
        <v>4524</v>
      </c>
      <c r="C818" s="188">
        <v>3</v>
      </c>
      <c r="D818" s="188">
        <v>5</v>
      </c>
    </row>
    <row r="819" spans="1:4">
      <c r="A819" t="s">
        <v>2534</v>
      </c>
      <c r="B819" t="s">
        <v>4525</v>
      </c>
      <c r="C819" s="188">
        <v>0</v>
      </c>
      <c r="D819" s="188">
        <v>0</v>
      </c>
    </row>
    <row r="820" spans="1:4">
      <c r="A820" t="s">
        <v>2535</v>
      </c>
      <c r="B820" t="s">
        <v>4526</v>
      </c>
      <c r="C820" s="188">
        <v>0</v>
      </c>
      <c r="D820" s="188">
        <v>0</v>
      </c>
    </row>
    <row r="821" spans="1:4">
      <c r="A821" t="s">
        <v>2536</v>
      </c>
      <c r="B821" t="s">
        <v>4527</v>
      </c>
      <c r="C821" s="188">
        <v>0</v>
      </c>
      <c r="D821" s="188">
        <v>0</v>
      </c>
    </row>
    <row r="822" spans="1:4">
      <c r="A822" t="s">
        <v>2537</v>
      </c>
      <c r="B822" t="s">
        <v>4528</v>
      </c>
      <c r="C822" s="188">
        <v>0</v>
      </c>
      <c r="D822" s="188">
        <v>0</v>
      </c>
    </row>
    <row r="823" spans="1:4">
      <c r="A823" t="s">
        <v>2538</v>
      </c>
      <c r="B823" t="s">
        <v>4529</v>
      </c>
      <c r="C823" s="188">
        <v>0</v>
      </c>
      <c r="D823" s="188">
        <v>0</v>
      </c>
    </row>
    <row r="824" spans="1:4">
      <c r="A824" t="s">
        <v>2539</v>
      </c>
      <c r="B824" t="s">
        <v>4530</v>
      </c>
      <c r="C824" s="188">
        <v>0</v>
      </c>
      <c r="D824" s="188">
        <v>0</v>
      </c>
    </row>
    <row r="825" spans="1:4">
      <c r="A825" t="s">
        <v>2540</v>
      </c>
      <c r="B825" t="s">
        <v>4531</v>
      </c>
      <c r="C825" s="188">
        <v>0</v>
      </c>
      <c r="D825" s="188">
        <v>0</v>
      </c>
    </row>
    <row r="826" spans="1:4">
      <c r="A826" t="s">
        <v>2541</v>
      </c>
      <c r="B826" t="s">
        <v>4532</v>
      </c>
      <c r="C826" s="188">
        <v>0</v>
      </c>
      <c r="D826" s="188">
        <v>0</v>
      </c>
    </row>
    <row r="827" spans="1:4">
      <c r="A827" t="s">
        <v>2542</v>
      </c>
      <c r="B827" t="s">
        <v>4533</v>
      </c>
      <c r="C827" s="188">
        <v>0</v>
      </c>
      <c r="D827" s="188">
        <v>0</v>
      </c>
    </row>
    <row r="828" spans="1:4">
      <c r="A828" t="s">
        <v>2543</v>
      </c>
      <c r="B828" t="s">
        <v>4534</v>
      </c>
      <c r="C828" s="188">
        <v>0</v>
      </c>
      <c r="D828" s="188">
        <v>0</v>
      </c>
    </row>
    <row r="829" spans="1:4">
      <c r="A829" t="s">
        <v>2544</v>
      </c>
      <c r="B829" t="s">
        <v>4535</v>
      </c>
      <c r="C829" s="188">
        <v>0</v>
      </c>
      <c r="D829" s="188">
        <v>0</v>
      </c>
    </row>
    <row r="830" spans="1:4">
      <c r="A830" t="s">
        <v>2545</v>
      </c>
      <c r="B830" t="s">
        <v>4536</v>
      </c>
      <c r="C830" s="188">
        <v>0</v>
      </c>
      <c r="D830" s="188">
        <v>0</v>
      </c>
    </row>
    <row r="831" spans="1:4">
      <c r="A831" t="s">
        <v>2546</v>
      </c>
      <c r="B831" t="s">
        <v>4537</v>
      </c>
      <c r="C831" s="188">
        <v>0</v>
      </c>
      <c r="D831" s="188">
        <v>0</v>
      </c>
    </row>
    <row r="832" spans="1:4">
      <c r="A832" t="s">
        <v>2547</v>
      </c>
      <c r="B832" t="s">
        <v>4538</v>
      </c>
      <c r="C832" s="188">
        <v>0</v>
      </c>
      <c r="D832" s="188">
        <v>0</v>
      </c>
    </row>
    <row r="833" spans="1:4">
      <c r="A833" t="s">
        <v>2548</v>
      </c>
      <c r="B833" t="s">
        <v>4539</v>
      </c>
      <c r="C833" s="188">
        <v>0</v>
      </c>
      <c r="D833" s="188">
        <v>0</v>
      </c>
    </row>
    <row r="834" spans="1:4">
      <c r="A834" t="s">
        <v>2549</v>
      </c>
      <c r="B834" t="s">
        <v>4540</v>
      </c>
      <c r="C834" s="188">
        <v>0</v>
      </c>
      <c r="D834" s="188">
        <v>0</v>
      </c>
    </row>
    <row r="835" spans="1:4">
      <c r="A835" t="s">
        <v>2550</v>
      </c>
      <c r="B835" t="s">
        <v>4541</v>
      </c>
      <c r="C835" s="188">
        <v>0</v>
      </c>
      <c r="D835" s="188">
        <v>0</v>
      </c>
    </row>
    <row r="836" spans="1:4">
      <c r="A836" t="s">
        <v>2551</v>
      </c>
      <c r="B836" t="s">
        <v>5316</v>
      </c>
      <c r="C836" s="188">
        <v>3</v>
      </c>
      <c r="D836" s="188">
        <v>3</v>
      </c>
    </row>
    <row r="837" spans="1:4">
      <c r="A837" t="s">
        <v>2552</v>
      </c>
      <c r="B837" t="s">
        <v>4542</v>
      </c>
      <c r="C837" s="188">
        <v>2</v>
      </c>
      <c r="D837" s="188">
        <v>0</v>
      </c>
    </row>
    <row r="838" spans="1:4">
      <c r="A838" t="s">
        <v>2553</v>
      </c>
      <c r="B838" t="s">
        <v>4543</v>
      </c>
      <c r="C838" s="188">
        <v>0</v>
      </c>
      <c r="D838" s="188">
        <v>0</v>
      </c>
    </row>
    <row r="839" spans="1:4">
      <c r="A839" t="s">
        <v>2554</v>
      </c>
      <c r="B839" t="s">
        <v>4544</v>
      </c>
      <c r="C839" s="188">
        <v>0</v>
      </c>
      <c r="D839" s="188">
        <v>0</v>
      </c>
    </row>
    <row r="840" spans="1:4">
      <c r="A840" t="s">
        <v>2555</v>
      </c>
      <c r="B840" t="s">
        <v>4545</v>
      </c>
      <c r="C840" s="188">
        <v>3</v>
      </c>
      <c r="D840" s="188">
        <v>1</v>
      </c>
    </row>
    <row r="841" spans="1:4">
      <c r="A841" t="s">
        <v>2556</v>
      </c>
      <c r="B841" t="s">
        <v>4546</v>
      </c>
      <c r="C841" s="188">
        <v>0</v>
      </c>
      <c r="D841" s="188">
        <v>1</v>
      </c>
    </row>
    <row r="842" spans="1:4">
      <c r="A842" t="s">
        <v>2557</v>
      </c>
      <c r="B842" t="s">
        <v>4547</v>
      </c>
      <c r="C842" s="188">
        <v>0</v>
      </c>
      <c r="D842" s="188">
        <v>0</v>
      </c>
    </row>
    <row r="843" spans="1:4">
      <c r="A843" t="s">
        <v>2558</v>
      </c>
      <c r="B843" t="s">
        <v>4548</v>
      </c>
      <c r="C843" s="188">
        <v>0</v>
      </c>
      <c r="D843" s="188">
        <v>0</v>
      </c>
    </row>
    <row r="844" spans="1:4">
      <c r="A844" t="s">
        <v>2559</v>
      </c>
      <c r="B844" t="s">
        <v>4549</v>
      </c>
      <c r="C844" s="188">
        <v>0</v>
      </c>
      <c r="D844" s="188">
        <v>0</v>
      </c>
    </row>
    <row r="845" spans="1:4">
      <c r="A845" t="s">
        <v>2560</v>
      </c>
      <c r="B845" t="s">
        <v>4550</v>
      </c>
      <c r="C845" s="188">
        <v>4</v>
      </c>
      <c r="D845" s="188">
        <v>4</v>
      </c>
    </row>
    <row r="846" spans="1:4">
      <c r="A846" t="s">
        <v>2561</v>
      </c>
      <c r="B846" t="s">
        <v>4551</v>
      </c>
      <c r="C846" s="188">
        <v>28</v>
      </c>
      <c r="D846" s="188">
        <v>17</v>
      </c>
    </row>
    <row r="847" spans="1:4">
      <c r="A847" t="s">
        <v>2562</v>
      </c>
      <c r="B847" t="s">
        <v>4552</v>
      </c>
      <c r="C847" s="188">
        <v>13</v>
      </c>
      <c r="D847" s="188">
        <v>13</v>
      </c>
    </row>
    <row r="848" spans="1:4">
      <c r="A848" t="s">
        <v>2563</v>
      </c>
      <c r="B848" t="s">
        <v>4553</v>
      </c>
      <c r="C848" s="188">
        <v>3</v>
      </c>
      <c r="D848" s="188">
        <v>1</v>
      </c>
    </row>
    <row r="849" spans="1:4">
      <c r="A849" t="s">
        <v>2564</v>
      </c>
      <c r="B849" t="s">
        <v>4554</v>
      </c>
      <c r="C849" s="188">
        <v>4</v>
      </c>
      <c r="D849" s="188">
        <v>4</v>
      </c>
    </row>
    <row r="850" spans="1:4">
      <c r="A850" t="s">
        <v>2565</v>
      </c>
      <c r="B850" t="s">
        <v>4555</v>
      </c>
      <c r="C850" s="188">
        <v>2</v>
      </c>
      <c r="D850" s="188">
        <v>4</v>
      </c>
    </row>
    <row r="851" spans="1:4">
      <c r="A851" t="s">
        <v>2566</v>
      </c>
      <c r="B851" t="s">
        <v>4556</v>
      </c>
      <c r="C851" s="188">
        <v>1</v>
      </c>
      <c r="D851" s="188">
        <v>5</v>
      </c>
    </row>
    <row r="852" spans="1:4">
      <c r="A852" t="s">
        <v>2567</v>
      </c>
      <c r="B852" t="s">
        <v>4557</v>
      </c>
      <c r="C852" s="188">
        <v>1</v>
      </c>
      <c r="D852" s="188">
        <v>1</v>
      </c>
    </row>
    <row r="853" spans="1:4">
      <c r="A853" t="s">
        <v>2568</v>
      </c>
      <c r="B853" t="s">
        <v>4558</v>
      </c>
      <c r="C853" s="188">
        <v>0</v>
      </c>
      <c r="D853" s="188">
        <v>1</v>
      </c>
    </row>
    <row r="854" spans="1:4">
      <c r="A854" t="s">
        <v>2569</v>
      </c>
      <c r="B854" t="s">
        <v>4559</v>
      </c>
      <c r="C854" s="188">
        <v>9</v>
      </c>
      <c r="D854" s="188">
        <v>3</v>
      </c>
    </row>
    <row r="855" spans="1:4">
      <c r="A855" t="s">
        <v>2570</v>
      </c>
      <c r="B855" t="s">
        <v>4560</v>
      </c>
      <c r="C855" s="188">
        <v>0</v>
      </c>
      <c r="D855" s="188">
        <v>0</v>
      </c>
    </row>
    <row r="856" spans="1:4">
      <c r="A856" t="s">
        <v>2571</v>
      </c>
      <c r="B856" t="s">
        <v>4561</v>
      </c>
      <c r="C856" s="188">
        <v>33</v>
      </c>
      <c r="D856" s="188">
        <v>18</v>
      </c>
    </row>
    <row r="857" spans="1:4">
      <c r="A857" t="s">
        <v>2572</v>
      </c>
      <c r="B857" t="s">
        <v>4562</v>
      </c>
      <c r="C857" s="188">
        <v>9</v>
      </c>
      <c r="D857" s="188">
        <v>11</v>
      </c>
    </row>
    <row r="858" spans="1:4">
      <c r="A858" t="s">
        <v>2573</v>
      </c>
      <c r="B858" t="s">
        <v>4563</v>
      </c>
      <c r="C858" s="188">
        <v>237</v>
      </c>
      <c r="D858" s="188">
        <v>145</v>
      </c>
    </row>
    <row r="859" spans="1:4">
      <c r="A859" t="s">
        <v>2574</v>
      </c>
      <c r="B859" t="s">
        <v>4564</v>
      </c>
      <c r="C859" s="188">
        <v>1</v>
      </c>
      <c r="D859" s="188">
        <v>0</v>
      </c>
    </row>
    <row r="860" spans="1:4">
      <c r="A860" t="s">
        <v>2575</v>
      </c>
      <c r="B860" t="s">
        <v>4565</v>
      </c>
      <c r="C860" s="188">
        <v>5</v>
      </c>
      <c r="D860" s="188">
        <v>7</v>
      </c>
    </row>
    <row r="861" spans="1:4">
      <c r="A861" t="s">
        <v>2576</v>
      </c>
      <c r="B861" t="s">
        <v>4566</v>
      </c>
      <c r="C861" s="188">
        <v>8</v>
      </c>
      <c r="D861" s="188">
        <v>6</v>
      </c>
    </row>
    <row r="862" spans="1:4">
      <c r="A862" t="s">
        <v>2577</v>
      </c>
      <c r="B862" t="s">
        <v>4567</v>
      </c>
      <c r="C862" s="188">
        <v>25</v>
      </c>
      <c r="D862" s="188">
        <v>22</v>
      </c>
    </row>
    <row r="863" spans="1:4">
      <c r="A863" t="s">
        <v>2578</v>
      </c>
      <c r="B863" t="s">
        <v>4568</v>
      </c>
      <c r="C863" s="188">
        <v>3</v>
      </c>
      <c r="D863" s="188">
        <v>2</v>
      </c>
    </row>
    <row r="864" spans="1:4">
      <c r="A864" t="s">
        <v>2579</v>
      </c>
      <c r="B864" t="s">
        <v>4569</v>
      </c>
      <c r="C864" s="188">
        <v>3</v>
      </c>
      <c r="D864" s="188">
        <v>1</v>
      </c>
    </row>
    <row r="865" spans="1:4">
      <c r="A865" t="s">
        <v>2580</v>
      </c>
      <c r="B865" t="s">
        <v>4570</v>
      </c>
      <c r="C865" s="188">
        <v>37</v>
      </c>
      <c r="D865" s="188">
        <v>27</v>
      </c>
    </row>
    <row r="866" spans="1:4">
      <c r="A866" t="s">
        <v>2581</v>
      </c>
      <c r="B866" t="s">
        <v>5300</v>
      </c>
      <c r="C866" s="188">
        <v>12</v>
      </c>
      <c r="D866" s="188">
        <v>4</v>
      </c>
    </row>
    <row r="867" spans="1:4">
      <c r="A867" t="s">
        <v>2582</v>
      </c>
      <c r="B867" t="s">
        <v>4572</v>
      </c>
      <c r="C867" s="188">
        <v>11</v>
      </c>
      <c r="D867" s="188">
        <v>3</v>
      </c>
    </row>
    <row r="868" spans="1:4">
      <c r="A868" t="s">
        <v>2583</v>
      </c>
      <c r="B868" t="s">
        <v>4571</v>
      </c>
      <c r="C868" s="188">
        <v>26</v>
      </c>
      <c r="D868" s="188">
        <v>16</v>
      </c>
    </row>
    <row r="869" spans="1:4">
      <c r="A869" t="s">
        <v>2584</v>
      </c>
      <c r="B869" t="s">
        <v>4573</v>
      </c>
      <c r="C869" s="188">
        <v>4</v>
      </c>
      <c r="D869" s="188">
        <v>4</v>
      </c>
    </row>
    <row r="870" spans="1:4">
      <c r="A870" t="s">
        <v>2585</v>
      </c>
      <c r="B870" t="s">
        <v>5301</v>
      </c>
      <c r="C870" s="188">
        <v>11</v>
      </c>
      <c r="D870" s="188">
        <v>7</v>
      </c>
    </row>
    <row r="871" spans="1:4">
      <c r="A871" t="s">
        <v>2586</v>
      </c>
      <c r="B871" t="s">
        <v>4574</v>
      </c>
      <c r="C871" s="188">
        <v>1</v>
      </c>
      <c r="D871" s="188">
        <v>0</v>
      </c>
    </row>
    <row r="872" spans="1:4">
      <c r="A872" t="s">
        <v>2587</v>
      </c>
      <c r="B872" t="s">
        <v>4575</v>
      </c>
      <c r="C872" s="188">
        <v>25</v>
      </c>
      <c r="D872" s="188">
        <v>25</v>
      </c>
    </row>
    <row r="873" spans="1:4">
      <c r="A873" t="s">
        <v>2588</v>
      </c>
      <c r="B873" t="s">
        <v>4576</v>
      </c>
      <c r="C873" s="188">
        <v>16</v>
      </c>
      <c r="D873" s="188">
        <v>3</v>
      </c>
    </row>
    <row r="874" spans="1:4">
      <c r="A874" t="s">
        <v>2589</v>
      </c>
      <c r="B874" t="s">
        <v>5304</v>
      </c>
      <c r="C874" s="188">
        <v>8</v>
      </c>
      <c r="D874" s="188">
        <v>5</v>
      </c>
    </row>
    <row r="875" spans="1:4">
      <c r="A875" t="s">
        <v>2590</v>
      </c>
      <c r="B875" t="s">
        <v>5305</v>
      </c>
      <c r="C875" s="188">
        <v>37</v>
      </c>
      <c r="D875" s="188">
        <v>21</v>
      </c>
    </row>
    <row r="876" spans="1:4">
      <c r="A876" t="s">
        <v>2591</v>
      </c>
      <c r="B876" t="s">
        <v>4577</v>
      </c>
      <c r="C876" s="188">
        <v>1</v>
      </c>
      <c r="D876" s="188">
        <v>2</v>
      </c>
    </row>
    <row r="877" spans="1:4">
      <c r="A877" t="s">
        <v>2592</v>
      </c>
      <c r="B877" t="s">
        <v>4578</v>
      </c>
      <c r="C877" s="188">
        <v>0</v>
      </c>
      <c r="D877" s="188">
        <v>1</v>
      </c>
    </row>
    <row r="878" spans="1:4">
      <c r="A878" t="s">
        <v>2593</v>
      </c>
      <c r="B878" t="s">
        <v>5306</v>
      </c>
      <c r="C878" s="188">
        <v>5</v>
      </c>
      <c r="D878" s="188">
        <v>1</v>
      </c>
    </row>
    <row r="879" spans="1:4">
      <c r="A879" t="s">
        <v>2594</v>
      </c>
      <c r="B879" t="s">
        <v>4579</v>
      </c>
      <c r="C879" s="188">
        <v>0</v>
      </c>
      <c r="D879" s="188">
        <v>0</v>
      </c>
    </row>
    <row r="880" spans="1:4">
      <c r="A880" t="s">
        <v>2595</v>
      </c>
      <c r="B880" t="s">
        <v>4580</v>
      </c>
      <c r="C880" s="188">
        <v>13</v>
      </c>
      <c r="D880" s="188">
        <v>6</v>
      </c>
    </row>
    <row r="881" spans="1:4">
      <c r="A881" t="s">
        <v>2596</v>
      </c>
      <c r="B881" t="s">
        <v>5308</v>
      </c>
      <c r="C881" s="188">
        <v>77</v>
      </c>
      <c r="D881" s="188">
        <v>45</v>
      </c>
    </row>
    <row r="882" spans="1:4">
      <c r="A882" t="s">
        <v>2597</v>
      </c>
      <c r="B882" t="s">
        <v>5309</v>
      </c>
      <c r="C882" s="188">
        <v>170</v>
      </c>
      <c r="D882" s="188">
        <v>83</v>
      </c>
    </row>
    <row r="883" spans="1:4">
      <c r="A883" t="s">
        <v>2598</v>
      </c>
      <c r="B883" t="s">
        <v>4581</v>
      </c>
      <c r="C883" s="188">
        <v>88</v>
      </c>
      <c r="D883" s="188">
        <v>81</v>
      </c>
    </row>
    <row r="884" spans="1:4">
      <c r="A884" t="s">
        <v>2599</v>
      </c>
      <c r="B884" t="s">
        <v>4582</v>
      </c>
      <c r="C884" s="188">
        <v>203</v>
      </c>
      <c r="D884" s="188">
        <v>135</v>
      </c>
    </row>
    <row r="885" spans="1:4">
      <c r="A885" t="s">
        <v>2600</v>
      </c>
      <c r="B885" t="s">
        <v>4583</v>
      </c>
      <c r="C885" s="188">
        <v>1890</v>
      </c>
      <c r="D885" s="188">
        <v>1435</v>
      </c>
    </row>
    <row r="886" spans="1:4">
      <c r="A886" t="s">
        <v>2601</v>
      </c>
      <c r="B886" t="s">
        <v>4584</v>
      </c>
      <c r="C886" s="188">
        <v>0</v>
      </c>
      <c r="D886" s="188">
        <v>0</v>
      </c>
    </row>
    <row r="887" spans="1:4">
      <c r="A887" t="s">
        <v>2602</v>
      </c>
      <c r="B887" t="s">
        <v>4585</v>
      </c>
      <c r="C887" s="188">
        <v>2</v>
      </c>
      <c r="D887" s="188">
        <v>0</v>
      </c>
    </row>
    <row r="888" spans="1:4">
      <c r="A888" t="s">
        <v>2603</v>
      </c>
      <c r="B888" t="s">
        <v>4586</v>
      </c>
      <c r="C888" s="188">
        <v>3</v>
      </c>
      <c r="D888" s="188">
        <v>2</v>
      </c>
    </row>
    <row r="889" spans="1:4">
      <c r="A889" t="s">
        <v>2604</v>
      </c>
      <c r="B889" t="s">
        <v>4587</v>
      </c>
      <c r="C889" s="188">
        <v>283</v>
      </c>
      <c r="D889" s="188">
        <v>175</v>
      </c>
    </row>
    <row r="890" spans="1:4">
      <c r="A890" t="s">
        <v>2605</v>
      </c>
      <c r="B890" t="s">
        <v>4588</v>
      </c>
      <c r="C890" s="188">
        <v>5</v>
      </c>
      <c r="D890" s="188">
        <v>5</v>
      </c>
    </row>
    <row r="891" spans="1:4">
      <c r="A891" t="s">
        <v>2606</v>
      </c>
      <c r="B891" t="s">
        <v>4589</v>
      </c>
      <c r="C891" s="188">
        <v>0</v>
      </c>
      <c r="D891" s="188">
        <v>0</v>
      </c>
    </row>
    <row r="892" spans="1:4">
      <c r="A892" t="s">
        <v>2607</v>
      </c>
      <c r="B892" t="s">
        <v>4590</v>
      </c>
      <c r="C892" s="188">
        <v>3</v>
      </c>
      <c r="D892" s="188">
        <v>0</v>
      </c>
    </row>
    <row r="893" spans="1:4">
      <c r="A893" t="s">
        <v>2608</v>
      </c>
      <c r="B893" t="s">
        <v>5299</v>
      </c>
      <c r="C893" s="188">
        <v>0</v>
      </c>
      <c r="D893" s="188">
        <v>2</v>
      </c>
    </row>
    <row r="894" spans="1:4">
      <c r="A894" t="s">
        <v>2609</v>
      </c>
      <c r="B894" t="s">
        <v>4591</v>
      </c>
      <c r="C894" s="188">
        <v>4</v>
      </c>
      <c r="D894" s="188">
        <v>0</v>
      </c>
    </row>
    <row r="895" spans="1:4">
      <c r="A895" t="s">
        <v>2610</v>
      </c>
      <c r="B895" t="s">
        <v>4592</v>
      </c>
      <c r="C895" s="188">
        <v>0</v>
      </c>
      <c r="D895" s="188">
        <v>0</v>
      </c>
    </row>
    <row r="896" spans="1:4">
      <c r="A896" t="s">
        <v>2611</v>
      </c>
      <c r="B896" t="s">
        <v>4593</v>
      </c>
      <c r="C896" s="188">
        <v>41</v>
      </c>
      <c r="D896" s="188">
        <v>31</v>
      </c>
    </row>
    <row r="897" spans="1:4">
      <c r="A897" t="s">
        <v>2612</v>
      </c>
      <c r="B897" t="s">
        <v>4594</v>
      </c>
      <c r="C897" s="188">
        <v>253</v>
      </c>
      <c r="D897" s="188">
        <v>156</v>
      </c>
    </row>
    <row r="898" spans="1:4">
      <c r="A898" t="s">
        <v>2613</v>
      </c>
      <c r="B898" t="s">
        <v>4595</v>
      </c>
      <c r="C898" s="188">
        <v>83</v>
      </c>
      <c r="D898" s="188">
        <v>50</v>
      </c>
    </row>
    <row r="899" spans="1:4">
      <c r="A899" t="s">
        <v>2614</v>
      </c>
      <c r="B899" t="s">
        <v>4596</v>
      </c>
      <c r="C899" s="188">
        <v>0</v>
      </c>
      <c r="D899" s="188">
        <v>0</v>
      </c>
    </row>
    <row r="900" spans="1:4">
      <c r="A900" t="s">
        <v>2615</v>
      </c>
      <c r="B900" t="s">
        <v>4597</v>
      </c>
      <c r="C900" s="188">
        <v>0</v>
      </c>
      <c r="D900" s="188">
        <v>0</v>
      </c>
    </row>
    <row r="901" spans="1:4">
      <c r="A901" t="s">
        <v>2616</v>
      </c>
      <c r="B901" t="s">
        <v>4598</v>
      </c>
      <c r="C901" s="188">
        <v>0</v>
      </c>
      <c r="D901" s="188">
        <v>1</v>
      </c>
    </row>
    <row r="902" spans="1:4">
      <c r="A902" t="s">
        <v>2617</v>
      </c>
      <c r="B902" t="s">
        <v>4599</v>
      </c>
      <c r="C902" s="188">
        <v>0</v>
      </c>
      <c r="D902" s="188">
        <v>0</v>
      </c>
    </row>
    <row r="903" spans="1:4">
      <c r="A903" t="s">
        <v>2618</v>
      </c>
      <c r="B903" t="s">
        <v>4600</v>
      </c>
      <c r="C903" s="188">
        <v>0</v>
      </c>
      <c r="D903" s="188">
        <v>0</v>
      </c>
    </row>
    <row r="904" spans="1:4">
      <c r="A904" t="s">
        <v>2619</v>
      </c>
      <c r="B904" t="s">
        <v>4601</v>
      </c>
      <c r="C904" s="188">
        <v>0</v>
      </c>
      <c r="D904" s="188">
        <v>0</v>
      </c>
    </row>
    <row r="905" spans="1:4">
      <c r="A905" t="s">
        <v>2620</v>
      </c>
      <c r="B905" t="s">
        <v>4602</v>
      </c>
      <c r="C905" s="188">
        <v>50</v>
      </c>
      <c r="D905" s="188">
        <v>37</v>
      </c>
    </row>
    <row r="906" spans="1:4">
      <c r="A906" t="s">
        <v>2621</v>
      </c>
      <c r="B906" t="s">
        <v>4603</v>
      </c>
      <c r="C906" s="188">
        <v>32</v>
      </c>
      <c r="D906" s="188">
        <v>26</v>
      </c>
    </row>
    <row r="907" spans="1:4">
      <c r="A907" t="s">
        <v>2622</v>
      </c>
      <c r="B907" t="s">
        <v>4604</v>
      </c>
      <c r="C907" s="188">
        <v>1087</v>
      </c>
      <c r="D907" s="188">
        <v>709</v>
      </c>
    </row>
    <row r="908" spans="1:4">
      <c r="A908" t="s">
        <v>2623</v>
      </c>
      <c r="B908" t="s">
        <v>4605</v>
      </c>
      <c r="C908" s="188">
        <v>2</v>
      </c>
      <c r="D908" s="188">
        <v>52</v>
      </c>
    </row>
    <row r="909" spans="1:4">
      <c r="A909" t="s">
        <v>2624</v>
      </c>
      <c r="B909" t="s">
        <v>4606</v>
      </c>
      <c r="C909" s="188">
        <v>0</v>
      </c>
      <c r="D909" s="188">
        <v>0</v>
      </c>
    </row>
    <row r="910" spans="1:4">
      <c r="A910" t="s">
        <v>2625</v>
      </c>
      <c r="B910" t="s">
        <v>4607</v>
      </c>
      <c r="C910" s="188">
        <v>0</v>
      </c>
      <c r="D910" s="188">
        <v>1</v>
      </c>
    </row>
    <row r="911" spans="1:4">
      <c r="A911" t="s">
        <v>2626</v>
      </c>
      <c r="B911" t="s">
        <v>4608</v>
      </c>
      <c r="C911" s="188">
        <v>1</v>
      </c>
      <c r="D911" s="188">
        <v>3</v>
      </c>
    </row>
    <row r="912" spans="1:4">
      <c r="A912" t="s">
        <v>2627</v>
      </c>
      <c r="B912" t="s">
        <v>5307</v>
      </c>
      <c r="C912" s="188">
        <v>2</v>
      </c>
      <c r="D912" s="188">
        <v>1</v>
      </c>
    </row>
    <row r="913" spans="1:4">
      <c r="A913" t="s">
        <v>2628</v>
      </c>
      <c r="B913" t="s">
        <v>4609</v>
      </c>
      <c r="C913" s="188">
        <v>0</v>
      </c>
      <c r="D913" s="188">
        <v>0</v>
      </c>
    </row>
    <row r="914" spans="1:4">
      <c r="A914" t="s">
        <v>2629</v>
      </c>
      <c r="B914" t="s">
        <v>4610</v>
      </c>
      <c r="C914" s="188">
        <v>0</v>
      </c>
      <c r="D914" s="188">
        <v>0</v>
      </c>
    </row>
    <row r="915" spans="1:4">
      <c r="A915" t="s">
        <v>2630</v>
      </c>
      <c r="B915" t="s">
        <v>4611</v>
      </c>
      <c r="C915" s="188">
        <v>2</v>
      </c>
      <c r="D915" s="188">
        <v>9</v>
      </c>
    </row>
    <row r="916" spans="1:4">
      <c r="A916" t="s">
        <v>2631</v>
      </c>
      <c r="B916" t="s">
        <v>4612</v>
      </c>
      <c r="C916" s="188">
        <v>2</v>
      </c>
      <c r="D916" s="188">
        <v>1</v>
      </c>
    </row>
    <row r="917" spans="1:4">
      <c r="A917" t="s">
        <v>2632</v>
      </c>
      <c r="B917" t="s">
        <v>4613</v>
      </c>
      <c r="C917" s="188">
        <v>0</v>
      </c>
      <c r="D917" s="188">
        <v>1</v>
      </c>
    </row>
    <row r="918" spans="1:4">
      <c r="A918" t="s">
        <v>2633</v>
      </c>
      <c r="B918" t="s">
        <v>4614</v>
      </c>
      <c r="C918" s="188">
        <v>22</v>
      </c>
      <c r="D918" s="188">
        <v>11</v>
      </c>
    </row>
    <row r="919" spans="1:4">
      <c r="A919" t="s">
        <v>2634</v>
      </c>
      <c r="B919" t="s">
        <v>4615</v>
      </c>
      <c r="C919" s="188">
        <v>0</v>
      </c>
      <c r="D919" s="188">
        <v>0</v>
      </c>
    </row>
    <row r="920" spans="1:4">
      <c r="A920" t="s">
        <v>2635</v>
      </c>
      <c r="B920" t="s">
        <v>4616</v>
      </c>
      <c r="C920" s="188">
        <v>0</v>
      </c>
      <c r="D920" s="188">
        <v>0</v>
      </c>
    </row>
    <row r="921" spans="1:4">
      <c r="A921" t="s">
        <v>2636</v>
      </c>
      <c r="B921" t="s">
        <v>4617</v>
      </c>
      <c r="C921" s="188">
        <v>1</v>
      </c>
      <c r="D921" s="188">
        <v>1</v>
      </c>
    </row>
    <row r="922" spans="1:4">
      <c r="A922" t="s">
        <v>2637</v>
      </c>
      <c r="B922" t="s">
        <v>4618</v>
      </c>
      <c r="C922" s="188">
        <v>0</v>
      </c>
      <c r="D922" s="188">
        <v>0</v>
      </c>
    </row>
    <row r="923" spans="1:4">
      <c r="A923" t="s">
        <v>2638</v>
      </c>
      <c r="B923" t="s">
        <v>4619</v>
      </c>
      <c r="C923" s="188">
        <v>0</v>
      </c>
      <c r="D923" s="188">
        <v>0</v>
      </c>
    </row>
    <row r="924" spans="1:4">
      <c r="A924" t="s">
        <v>2639</v>
      </c>
      <c r="B924" t="s">
        <v>4620</v>
      </c>
      <c r="C924" s="188">
        <v>0</v>
      </c>
      <c r="D924" s="188">
        <v>0</v>
      </c>
    </row>
    <row r="925" spans="1:4">
      <c r="A925" t="s">
        <v>2640</v>
      </c>
      <c r="B925" t="s">
        <v>4621</v>
      </c>
      <c r="C925" s="188">
        <v>0</v>
      </c>
      <c r="D925" s="188">
        <v>0</v>
      </c>
    </row>
    <row r="926" spans="1:4">
      <c r="A926" t="s">
        <v>2641</v>
      </c>
      <c r="B926" t="s">
        <v>4622</v>
      </c>
      <c r="C926" s="188">
        <v>1</v>
      </c>
      <c r="D926" s="188">
        <v>0</v>
      </c>
    </row>
    <row r="927" spans="1:4">
      <c r="A927" t="s">
        <v>2642</v>
      </c>
      <c r="B927" t="s">
        <v>4623</v>
      </c>
      <c r="C927" s="188">
        <v>1</v>
      </c>
      <c r="D927" s="188">
        <v>2</v>
      </c>
    </row>
    <row r="928" spans="1:4">
      <c r="A928" t="s">
        <v>2643</v>
      </c>
      <c r="B928" t="s">
        <v>4624</v>
      </c>
      <c r="C928" s="188">
        <v>0</v>
      </c>
      <c r="D928" s="188">
        <v>0</v>
      </c>
    </row>
    <row r="929" spans="1:4">
      <c r="A929" t="s">
        <v>2644</v>
      </c>
      <c r="B929" t="s">
        <v>4625</v>
      </c>
      <c r="C929" s="188">
        <v>0</v>
      </c>
      <c r="D929" s="188">
        <v>0</v>
      </c>
    </row>
    <row r="930" spans="1:4">
      <c r="A930" t="s">
        <v>2645</v>
      </c>
      <c r="B930" t="s">
        <v>4626</v>
      </c>
      <c r="C930" s="188">
        <v>1</v>
      </c>
      <c r="D930" s="188">
        <v>1</v>
      </c>
    </row>
    <row r="931" spans="1:4">
      <c r="A931" t="s">
        <v>2646</v>
      </c>
      <c r="B931" t="s">
        <v>4627</v>
      </c>
      <c r="C931" s="188">
        <v>0</v>
      </c>
      <c r="D931" s="188">
        <v>0</v>
      </c>
    </row>
    <row r="932" spans="1:4">
      <c r="A932" t="s">
        <v>2647</v>
      </c>
      <c r="B932" t="s">
        <v>4628</v>
      </c>
      <c r="C932" s="188">
        <v>1</v>
      </c>
      <c r="D932" s="188">
        <v>0</v>
      </c>
    </row>
    <row r="933" spans="1:4">
      <c r="A933" t="s">
        <v>2648</v>
      </c>
      <c r="B933" t="s">
        <v>4629</v>
      </c>
      <c r="C933" s="188">
        <v>1</v>
      </c>
      <c r="D933" s="188">
        <v>1</v>
      </c>
    </row>
    <row r="934" spans="1:4">
      <c r="A934" t="s">
        <v>2649</v>
      </c>
      <c r="B934" t="s">
        <v>4630</v>
      </c>
      <c r="C934" s="188">
        <v>4</v>
      </c>
      <c r="D934" s="188">
        <v>7</v>
      </c>
    </row>
    <row r="935" spans="1:4">
      <c r="A935" t="s">
        <v>2650</v>
      </c>
      <c r="B935" t="s">
        <v>4631</v>
      </c>
      <c r="C935" s="188">
        <v>1</v>
      </c>
      <c r="D935" s="188">
        <v>0</v>
      </c>
    </row>
    <row r="936" spans="1:4">
      <c r="A936" t="s">
        <v>2651</v>
      </c>
      <c r="B936" t="s">
        <v>4632</v>
      </c>
      <c r="C936" s="188">
        <v>2</v>
      </c>
      <c r="D936" s="188">
        <v>1</v>
      </c>
    </row>
    <row r="937" spans="1:4">
      <c r="A937" t="s">
        <v>2652</v>
      </c>
      <c r="B937" t="s">
        <v>4633</v>
      </c>
      <c r="C937" s="188">
        <v>1</v>
      </c>
      <c r="D937" s="188">
        <v>0</v>
      </c>
    </row>
    <row r="938" spans="1:4">
      <c r="A938" t="s">
        <v>2653</v>
      </c>
      <c r="B938" t="s">
        <v>4634</v>
      </c>
      <c r="C938" s="188">
        <v>1</v>
      </c>
      <c r="D938" s="188">
        <v>0</v>
      </c>
    </row>
    <row r="939" spans="1:4">
      <c r="A939" t="s">
        <v>2654</v>
      </c>
      <c r="B939" t="s">
        <v>4635</v>
      </c>
      <c r="C939" s="188">
        <v>407</v>
      </c>
      <c r="D939" s="188">
        <v>329</v>
      </c>
    </row>
    <row r="940" spans="1:4">
      <c r="A940" t="s">
        <v>2655</v>
      </c>
      <c r="B940" t="s">
        <v>4636</v>
      </c>
      <c r="C940" s="188">
        <v>35</v>
      </c>
      <c r="D940" s="188">
        <v>8</v>
      </c>
    </row>
    <row r="941" spans="1:4">
      <c r="A941" t="s">
        <v>2656</v>
      </c>
      <c r="B941" t="s">
        <v>4637</v>
      </c>
      <c r="C941" s="188">
        <v>287</v>
      </c>
      <c r="D941" s="188">
        <v>236</v>
      </c>
    </row>
    <row r="942" spans="1:4">
      <c r="A942" t="s">
        <v>2657</v>
      </c>
      <c r="B942" t="s">
        <v>4638</v>
      </c>
      <c r="C942" s="188">
        <v>0</v>
      </c>
      <c r="D942" s="188">
        <v>0</v>
      </c>
    </row>
    <row r="943" spans="1:4">
      <c r="A943" t="s">
        <v>2658</v>
      </c>
      <c r="B943" t="s">
        <v>4639</v>
      </c>
      <c r="C943" s="188">
        <v>0</v>
      </c>
      <c r="D943" s="188">
        <v>0</v>
      </c>
    </row>
    <row r="944" spans="1:4">
      <c r="A944" t="s">
        <v>2659</v>
      </c>
      <c r="B944" t="s">
        <v>4640</v>
      </c>
      <c r="C944" s="188">
        <v>0</v>
      </c>
      <c r="D944" s="188">
        <v>0</v>
      </c>
    </row>
    <row r="945" spans="1:4">
      <c r="A945" t="s">
        <v>2660</v>
      </c>
      <c r="B945" t="s">
        <v>4641</v>
      </c>
      <c r="C945" s="188">
        <v>0</v>
      </c>
      <c r="D945" s="188">
        <v>0</v>
      </c>
    </row>
    <row r="946" spans="1:4">
      <c r="A946" t="s">
        <v>2661</v>
      </c>
      <c r="B946" t="s">
        <v>4642</v>
      </c>
      <c r="C946" s="188">
        <v>0</v>
      </c>
      <c r="D946" s="188">
        <v>0</v>
      </c>
    </row>
    <row r="947" spans="1:4">
      <c r="A947">
        <v>241025</v>
      </c>
      <c r="B947" t="s">
        <v>4643</v>
      </c>
      <c r="C947" s="188">
        <v>0</v>
      </c>
      <c r="D947" s="188">
        <v>0</v>
      </c>
    </row>
    <row r="948" spans="1:4">
      <c r="A948" t="s">
        <v>2662</v>
      </c>
      <c r="B948" t="s">
        <v>4644</v>
      </c>
      <c r="C948" s="188">
        <v>0</v>
      </c>
      <c r="D948" s="188">
        <v>0</v>
      </c>
    </row>
    <row r="949" spans="1:4">
      <c r="A949" t="s">
        <v>2663</v>
      </c>
      <c r="B949" t="s">
        <v>4645</v>
      </c>
      <c r="C949" s="188">
        <v>0</v>
      </c>
      <c r="D949" s="188">
        <v>0</v>
      </c>
    </row>
    <row r="950" spans="1:4">
      <c r="A950" t="s">
        <v>2664</v>
      </c>
      <c r="B950" t="s">
        <v>4646</v>
      </c>
      <c r="C950" s="188">
        <v>880</v>
      </c>
      <c r="D950" s="188">
        <v>601</v>
      </c>
    </row>
    <row r="951" spans="1:4">
      <c r="A951" t="s">
        <v>2665</v>
      </c>
      <c r="B951" t="s">
        <v>4647</v>
      </c>
      <c r="C951" s="188">
        <v>821</v>
      </c>
      <c r="D951" s="188">
        <v>601</v>
      </c>
    </row>
    <row r="952" spans="1:4">
      <c r="A952" t="s">
        <v>2666</v>
      </c>
      <c r="B952" t="s">
        <v>4648</v>
      </c>
      <c r="C952" s="188">
        <v>0</v>
      </c>
      <c r="D952" s="188">
        <v>0</v>
      </c>
    </row>
    <row r="953" spans="1:4">
      <c r="A953" t="s">
        <v>2667</v>
      </c>
      <c r="B953" t="s">
        <v>4649</v>
      </c>
      <c r="C953" s="188">
        <v>0</v>
      </c>
      <c r="D953" s="188">
        <v>0</v>
      </c>
    </row>
    <row r="954" spans="1:4">
      <c r="A954" t="s">
        <v>2668</v>
      </c>
      <c r="B954" t="s">
        <v>4650</v>
      </c>
      <c r="C954" s="188">
        <v>0</v>
      </c>
      <c r="D954" s="188">
        <v>0</v>
      </c>
    </row>
    <row r="955" spans="1:4">
      <c r="A955" t="s">
        <v>2669</v>
      </c>
      <c r="B955" t="s">
        <v>4651</v>
      </c>
      <c r="C955" s="188">
        <v>0</v>
      </c>
      <c r="D955" s="188">
        <v>0</v>
      </c>
    </row>
    <row r="956" spans="1:4">
      <c r="A956" t="s">
        <v>2670</v>
      </c>
      <c r="B956" t="s">
        <v>4652</v>
      </c>
      <c r="C956" s="188">
        <v>0</v>
      </c>
      <c r="D956" s="188">
        <v>0</v>
      </c>
    </row>
    <row r="957" spans="1:4">
      <c r="A957" t="s">
        <v>2671</v>
      </c>
      <c r="B957" t="s">
        <v>4653</v>
      </c>
      <c r="C957" s="188">
        <v>0</v>
      </c>
      <c r="D957" s="188">
        <v>0</v>
      </c>
    </row>
    <row r="958" spans="1:4">
      <c r="A958" t="s">
        <v>2672</v>
      </c>
      <c r="B958" t="s">
        <v>5338</v>
      </c>
      <c r="C958" s="188">
        <v>3186</v>
      </c>
      <c r="D958" s="188">
        <v>1946</v>
      </c>
    </row>
    <row r="959" spans="1:4">
      <c r="A959" t="s">
        <v>2673</v>
      </c>
      <c r="B959" t="s">
        <v>4654</v>
      </c>
      <c r="C959" s="188">
        <v>204</v>
      </c>
      <c r="D959" s="188">
        <v>116</v>
      </c>
    </row>
    <row r="960" spans="1:4">
      <c r="A960" t="s">
        <v>2674</v>
      </c>
      <c r="B960" t="s">
        <v>4655</v>
      </c>
      <c r="C960" s="188">
        <v>769</v>
      </c>
      <c r="D960" s="188">
        <v>528</v>
      </c>
    </row>
    <row r="961" spans="1:4">
      <c r="A961" t="s">
        <v>2675</v>
      </c>
      <c r="B961" t="s">
        <v>4656</v>
      </c>
      <c r="C961" s="188">
        <v>0</v>
      </c>
      <c r="D961" s="188">
        <v>0</v>
      </c>
    </row>
    <row r="962" spans="1:4">
      <c r="A962" t="s">
        <v>2676</v>
      </c>
      <c r="B962" t="s">
        <v>4657</v>
      </c>
      <c r="C962" s="188">
        <v>0</v>
      </c>
      <c r="D962" s="188">
        <v>88</v>
      </c>
    </row>
    <row r="963" spans="1:4">
      <c r="A963" t="s">
        <v>2677</v>
      </c>
      <c r="B963" t="s">
        <v>4658</v>
      </c>
      <c r="C963" s="188">
        <v>0</v>
      </c>
      <c r="D963" s="188">
        <v>0</v>
      </c>
    </row>
    <row r="964" spans="1:4">
      <c r="A964" t="s">
        <v>2678</v>
      </c>
      <c r="B964" t="s">
        <v>4659</v>
      </c>
      <c r="C964" s="188">
        <v>0</v>
      </c>
      <c r="D964" s="188">
        <v>0</v>
      </c>
    </row>
    <row r="965" spans="1:4">
      <c r="A965" t="s">
        <v>2679</v>
      </c>
      <c r="B965" t="s">
        <v>5339</v>
      </c>
      <c r="C965" s="188">
        <v>3178</v>
      </c>
      <c r="D965" s="188">
        <v>1939</v>
      </c>
    </row>
    <row r="966" spans="1:4">
      <c r="A966" t="s">
        <v>2680</v>
      </c>
      <c r="B966" t="s">
        <v>4050</v>
      </c>
      <c r="C966" s="188">
        <v>47</v>
      </c>
      <c r="D966" s="188">
        <v>45</v>
      </c>
    </row>
    <row r="967" spans="1:4">
      <c r="A967" t="s">
        <v>2681</v>
      </c>
      <c r="B967" t="s">
        <v>4660</v>
      </c>
      <c r="C967" s="188">
        <v>0</v>
      </c>
      <c r="D967" s="188">
        <v>0</v>
      </c>
    </row>
    <row r="968" spans="1:4">
      <c r="A968" t="s">
        <v>2682</v>
      </c>
      <c r="B968" t="s">
        <v>4661</v>
      </c>
      <c r="C968" s="188">
        <v>0</v>
      </c>
      <c r="D968" s="188">
        <v>0</v>
      </c>
    </row>
    <row r="969" spans="1:4">
      <c r="A969" t="s">
        <v>2683</v>
      </c>
      <c r="B969" t="s">
        <v>4107</v>
      </c>
      <c r="C969" s="188">
        <v>26</v>
      </c>
      <c r="D969" s="188">
        <v>12</v>
      </c>
    </row>
    <row r="970" spans="1:4">
      <c r="A970" t="s">
        <v>2684</v>
      </c>
      <c r="B970" t="s">
        <v>4662</v>
      </c>
      <c r="C970" s="188">
        <v>0</v>
      </c>
      <c r="D970" s="188">
        <v>0</v>
      </c>
    </row>
    <row r="971" spans="1:4">
      <c r="A971" t="s">
        <v>2685</v>
      </c>
      <c r="B971" t="s">
        <v>4663</v>
      </c>
      <c r="C971" s="188">
        <v>0</v>
      </c>
      <c r="D971" s="188">
        <v>0</v>
      </c>
    </row>
    <row r="972" spans="1:4">
      <c r="A972" t="s">
        <v>2686</v>
      </c>
      <c r="B972" t="s">
        <v>4664</v>
      </c>
      <c r="C972" s="188">
        <v>0</v>
      </c>
      <c r="D972" s="188">
        <v>0</v>
      </c>
    </row>
    <row r="973" spans="1:4">
      <c r="A973" t="s">
        <v>2687</v>
      </c>
      <c r="B973" t="s">
        <v>4665</v>
      </c>
      <c r="C973" s="188">
        <v>0</v>
      </c>
      <c r="D973" s="188">
        <v>0</v>
      </c>
    </row>
    <row r="974" spans="1:4">
      <c r="A974" t="s">
        <v>2688</v>
      </c>
      <c r="B974" t="s">
        <v>4666</v>
      </c>
      <c r="C974" s="188">
        <v>0</v>
      </c>
      <c r="D974" s="188">
        <v>0</v>
      </c>
    </row>
    <row r="975" spans="1:4">
      <c r="A975" t="s">
        <v>2689</v>
      </c>
      <c r="B975" t="s">
        <v>4667</v>
      </c>
      <c r="C975" s="188">
        <v>0</v>
      </c>
      <c r="D975" s="188">
        <v>0</v>
      </c>
    </row>
    <row r="976" spans="1:4">
      <c r="A976" t="s">
        <v>2690</v>
      </c>
      <c r="B976" t="s">
        <v>4669</v>
      </c>
      <c r="C976" s="188">
        <v>0</v>
      </c>
      <c r="D976" s="188">
        <v>0</v>
      </c>
    </row>
    <row r="977" spans="1:4">
      <c r="A977" t="s">
        <v>2691</v>
      </c>
      <c r="B977" t="s">
        <v>4670</v>
      </c>
      <c r="C977" s="188">
        <v>0</v>
      </c>
      <c r="D977" s="188">
        <v>0</v>
      </c>
    </row>
    <row r="978" spans="1:4">
      <c r="A978" t="s">
        <v>2692</v>
      </c>
      <c r="B978" t="s">
        <v>4671</v>
      </c>
      <c r="C978" s="188">
        <v>0</v>
      </c>
      <c r="D978" s="188">
        <v>0</v>
      </c>
    </row>
    <row r="979" spans="1:4">
      <c r="A979" t="s">
        <v>2693</v>
      </c>
      <c r="B979" t="s">
        <v>4672</v>
      </c>
      <c r="C979" s="188">
        <v>0</v>
      </c>
      <c r="D979" s="188">
        <v>0</v>
      </c>
    </row>
    <row r="980" spans="1:4">
      <c r="A980" t="s">
        <v>2694</v>
      </c>
      <c r="B980" t="s">
        <v>4673</v>
      </c>
      <c r="C980" s="188">
        <v>0</v>
      </c>
      <c r="D980" s="188">
        <v>0</v>
      </c>
    </row>
    <row r="981" spans="1:4">
      <c r="A981" t="s">
        <v>2695</v>
      </c>
      <c r="B981" t="s">
        <v>5335</v>
      </c>
      <c r="C981" s="188">
        <v>606</v>
      </c>
      <c r="D981" s="188">
        <v>461</v>
      </c>
    </row>
    <row r="982" spans="1:4">
      <c r="A982">
        <v>58500001</v>
      </c>
      <c r="B982" t="s">
        <v>4674</v>
      </c>
      <c r="C982" s="188">
        <v>2</v>
      </c>
      <c r="D982" s="188">
        <v>0</v>
      </c>
    </row>
    <row r="983" spans="1:4">
      <c r="A983" t="s">
        <v>3034</v>
      </c>
      <c r="B983" t="s">
        <v>4675</v>
      </c>
      <c r="C983" s="188">
        <v>894</v>
      </c>
      <c r="D983" s="188">
        <v>674</v>
      </c>
    </row>
    <row r="984" spans="1:4">
      <c r="A984" t="s">
        <v>3054</v>
      </c>
      <c r="B984" t="s">
        <v>4387</v>
      </c>
      <c r="C984" s="188">
        <v>6492</v>
      </c>
      <c r="D984" s="188">
        <v>5276</v>
      </c>
    </row>
    <row r="985" spans="1:4">
      <c r="A985" t="s">
        <v>2696</v>
      </c>
      <c r="B985" t="s">
        <v>4676</v>
      </c>
      <c r="C985" s="188">
        <v>12</v>
      </c>
      <c r="D985" s="188">
        <v>0</v>
      </c>
    </row>
    <row r="986" spans="1:4">
      <c r="A986" t="s">
        <v>2697</v>
      </c>
      <c r="B986" t="s">
        <v>4677</v>
      </c>
      <c r="C986" s="188">
        <v>44193</v>
      </c>
      <c r="D986" s="188">
        <v>42665</v>
      </c>
    </row>
    <row r="987" spans="1:4">
      <c r="A987" t="s">
        <v>2698</v>
      </c>
      <c r="B987" t="s">
        <v>4678</v>
      </c>
      <c r="C987" s="188">
        <v>0</v>
      </c>
      <c r="D987" s="188">
        <v>0</v>
      </c>
    </row>
    <row r="988" spans="1:4">
      <c r="A988" t="s">
        <v>2699</v>
      </c>
      <c r="B988" t="s">
        <v>4679</v>
      </c>
      <c r="C988" s="188">
        <v>5</v>
      </c>
      <c r="D988" s="188">
        <v>9</v>
      </c>
    </row>
    <row r="989" spans="1:4">
      <c r="A989" t="s">
        <v>2700</v>
      </c>
      <c r="B989" t="s">
        <v>4056</v>
      </c>
      <c r="C989" s="188">
        <v>0</v>
      </c>
      <c r="D989" s="188">
        <v>0</v>
      </c>
    </row>
    <row r="990" spans="1:4">
      <c r="A990" t="s">
        <v>2701</v>
      </c>
      <c r="B990" t="s">
        <v>4680</v>
      </c>
      <c r="C990" s="188">
        <v>2</v>
      </c>
      <c r="D990" s="188">
        <v>0</v>
      </c>
    </row>
    <row r="991" spans="1:4">
      <c r="A991" t="s">
        <v>2702</v>
      </c>
      <c r="B991" t="s">
        <v>4681</v>
      </c>
      <c r="C991" s="188">
        <v>2</v>
      </c>
      <c r="D991" s="188">
        <v>0</v>
      </c>
    </row>
    <row r="992" spans="1:4">
      <c r="A992" t="s">
        <v>2703</v>
      </c>
      <c r="B992" t="s">
        <v>4682</v>
      </c>
      <c r="C992" s="188">
        <v>1</v>
      </c>
      <c r="D992" s="188">
        <v>3</v>
      </c>
    </row>
    <row r="993" spans="1:4">
      <c r="A993" t="s">
        <v>2704</v>
      </c>
      <c r="B993" t="s">
        <v>4683</v>
      </c>
      <c r="C993" s="188">
        <v>2790</v>
      </c>
      <c r="D993" s="188">
        <v>2434</v>
      </c>
    </row>
    <row r="994" spans="1:4">
      <c r="A994" t="s">
        <v>2705</v>
      </c>
      <c r="B994" t="s">
        <v>4684</v>
      </c>
      <c r="C994" s="188">
        <v>3569</v>
      </c>
      <c r="D994" s="188">
        <v>2243</v>
      </c>
    </row>
    <row r="995" spans="1:4">
      <c r="A995" t="s">
        <v>2706</v>
      </c>
      <c r="B995" t="s">
        <v>4685</v>
      </c>
      <c r="C995" s="188">
        <v>564</v>
      </c>
      <c r="D995" s="188">
        <v>419</v>
      </c>
    </row>
    <row r="996" spans="1:4">
      <c r="A996" t="s">
        <v>2707</v>
      </c>
      <c r="B996" t="s">
        <v>4686</v>
      </c>
      <c r="C996" s="188">
        <v>560</v>
      </c>
      <c r="D996" s="188">
        <v>417</v>
      </c>
    </row>
    <row r="997" spans="1:4">
      <c r="A997" t="s">
        <v>2708</v>
      </c>
      <c r="B997" t="s">
        <v>4687</v>
      </c>
      <c r="C997" s="188">
        <v>0</v>
      </c>
      <c r="D997" s="188">
        <v>0</v>
      </c>
    </row>
    <row r="998" spans="1:4">
      <c r="A998" t="s">
        <v>2709</v>
      </c>
      <c r="B998" t="s">
        <v>4688</v>
      </c>
      <c r="C998" s="188">
        <v>0</v>
      </c>
      <c r="D998" s="188">
        <v>0</v>
      </c>
    </row>
    <row r="999" spans="1:4">
      <c r="A999" t="s">
        <v>2710</v>
      </c>
      <c r="B999" t="s">
        <v>4689</v>
      </c>
      <c r="C999" s="188">
        <v>0</v>
      </c>
      <c r="D999" s="188">
        <v>0</v>
      </c>
    </row>
    <row r="1000" spans="1:4">
      <c r="A1000" t="s">
        <v>2711</v>
      </c>
      <c r="B1000" t="s">
        <v>4126</v>
      </c>
      <c r="C1000" s="188">
        <v>0</v>
      </c>
      <c r="D1000" s="188">
        <v>0</v>
      </c>
    </row>
    <row r="1001" spans="1:4">
      <c r="A1001" t="s">
        <v>2712</v>
      </c>
      <c r="B1001" t="s">
        <v>4690</v>
      </c>
      <c r="C1001" s="188">
        <v>0</v>
      </c>
      <c r="D1001" s="188">
        <v>0</v>
      </c>
    </row>
    <row r="1002" spans="1:4">
      <c r="A1002" t="s">
        <v>2713</v>
      </c>
      <c r="B1002" t="s">
        <v>4691</v>
      </c>
      <c r="C1002" s="188">
        <v>0</v>
      </c>
      <c r="D1002" s="188">
        <v>0</v>
      </c>
    </row>
    <row r="1003" spans="1:4">
      <c r="A1003" t="s">
        <v>2714</v>
      </c>
      <c r="B1003" t="s">
        <v>4692</v>
      </c>
      <c r="C1003" s="188">
        <v>0</v>
      </c>
      <c r="D1003" s="188">
        <v>0</v>
      </c>
    </row>
    <row r="1004" spans="1:4">
      <c r="A1004" t="s">
        <v>2715</v>
      </c>
      <c r="B1004" t="s">
        <v>4693</v>
      </c>
      <c r="C1004" s="188">
        <v>0</v>
      </c>
      <c r="D1004" s="188">
        <v>0</v>
      </c>
    </row>
    <row r="1005" spans="1:4">
      <c r="A1005" t="s">
        <v>2716</v>
      </c>
      <c r="B1005" t="s">
        <v>4694</v>
      </c>
      <c r="C1005" s="188">
        <v>0</v>
      </c>
      <c r="D1005" s="188">
        <v>0</v>
      </c>
    </row>
    <row r="1006" spans="1:4">
      <c r="A1006" t="s">
        <v>2717</v>
      </c>
      <c r="B1006" t="s">
        <v>4695</v>
      </c>
      <c r="C1006" s="188">
        <v>0</v>
      </c>
      <c r="D1006" s="188">
        <v>0</v>
      </c>
    </row>
    <row r="1007" spans="1:4">
      <c r="A1007" t="s">
        <v>2718</v>
      </c>
      <c r="B1007" t="s">
        <v>4696</v>
      </c>
      <c r="C1007" s="188">
        <v>0</v>
      </c>
      <c r="D1007" s="188">
        <v>0</v>
      </c>
    </row>
    <row r="1008" spans="1:4">
      <c r="A1008" t="s">
        <v>2719</v>
      </c>
      <c r="B1008" t="s">
        <v>4697</v>
      </c>
      <c r="C1008" s="188">
        <v>94</v>
      </c>
      <c r="D1008" s="188">
        <v>91</v>
      </c>
    </row>
    <row r="1009" spans="1:4">
      <c r="A1009" t="s">
        <v>2720</v>
      </c>
      <c r="B1009" t="s">
        <v>4698</v>
      </c>
      <c r="C1009" s="188">
        <v>564</v>
      </c>
      <c r="D1009" s="188">
        <v>420</v>
      </c>
    </row>
    <row r="1010" spans="1:4">
      <c r="A1010">
        <v>241021</v>
      </c>
      <c r="B1010" t="s">
        <v>4047</v>
      </c>
      <c r="C1010" s="188">
        <v>564</v>
      </c>
      <c r="D1010" s="188">
        <v>418</v>
      </c>
    </row>
    <row r="1011" spans="1:4">
      <c r="A1011">
        <v>310001</v>
      </c>
      <c r="B1011" t="s">
        <v>4699</v>
      </c>
      <c r="C1011" s="188">
        <v>0</v>
      </c>
      <c r="D1011" s="188">
        <v>0</v>
      </c>
    </row>
    <row r="1012" spans="1:4">
      <c r="A1012">
        <v>310015</v>
      </c>
      <c r="B1012" t="s">
        <v>4700</v>
      </c>
      <c r="C1012" s="188">
        <v>564</v>
      </c>
      <c r="D1012" s="188">
        <v>420</v>
      </c>
    </row>
    <row r="1013" spans="1:4">
      <c r="A1013">
        <v>310016</v>
      </c>
      <c r="B1013" t="s">
        <v>4701</v>
      </c>
      <c r="C1013" s="188">
        <v>0</v>
      </c>
      <c r="D1013" s="188">
        <v>0</v>
      </c>
    </row>
    <row r="1014" spans="1:4">
      <c r="A1014" t="s">
        <v>2721</v>
      </c>
      <c r="B1014" t="s">
        <v>4702</v>
      </c>
      <c r="C1014" s="188">
        <v>0</v>
      </c>
      <c r="D1014" s="188">
        <v>0</v>
      </c>
    </row>
    <row r="1015" spans="1:4">
      <c r="A1015">
        <v>241027</v>
      </c>
      <c r="B1015" t="s">
        <v>4644</v>
      </c>
      <c r="C1015" s="188">
        <v>557</v>
      </c>
      <c r="D1015" s="188">
        <v>417</v>
      </c>
    </row>
    <row r="1016" spans="1:4">
      <c r="A1016" t="s">
        <v>2722</v>
      </c>
      <c r="B1016" t="s">
        <v>4703</v>
      </c>
      <c r="C1016" s="188">
        <v>463</v>
      </c>
      <c r="D1016" s="188">
        <v>348</v>
      </c>
    </row>
    <row r="1017" spans="1:4">
      <c r="A1017" t="s">
        <v>2723</v>
      </c>
      <c r="B1017" t="s">
        <v>4704</v>
      </c>
      <c r="C1017" s="188">
        <v>0</v>
      </c>
      <c r="D1017" s="188">
        <v>0</v>
      </c>
    </row>
    <row r="1018" spans="1:4">
      <c r="A1018" t="s">
        <v>2724</v>
      </c>
      <c r="B1018" t="s">
        <v>4705</v>
      </c>
      <c r="C1018" s="188">
        <v>0</v>
      </c>
      <c r="D1018" s="188">
        <v>0</v>
      </c>
    </row>
    <row r="1019" spans="1:4">
      <c r="A1019" t="s">
        <v>2725</v>
      </c>
      <c r="B1019" t="s">
        <v>4706</v>
      </c>
      <c r="C1019" s="188">
        <v>0</v>
      </c>
      <c r="D1019" s="188">
        <v>0</v>
      </c>
    </row>
    <row r="1020" spans="1:4">
      <c r="A1020">
        <v>241028</v>
      </c>
      <c r="B1020" t="s">
        <v>4707</v>
      </c>
      <c r="C1020" s="188">
        <v>0</v>
      </c>
      <c r="D1020" s="188">
        <v>0</v>
      </c>
    </row>
    <row r="1021" spans="1:4">
      <c r="A1021">
        <v>241032</v>
      </c>
      <c r="B1021" t="s">
        <v>4708</v>
      </c>
      <c r="C1021" s="188">
        <v>0</v>
      </c>
      <c r="D1021" s="188">
        <v>0</v>
      </c>
    </row>
    <row r="1022" spans="1:4">
      <c r="A1022" t="s">
        <v>2726</v>
      </c>
      <c r="B1022" t="s">
        <v>4709</v>
      </c>
      <c r="C1022" s="188">
        <v>227</v>
      </c>
      <c r="D1022" s="188">
        <v>190</v>
      </c>
    </row>
    <row r="1023" spans="1:4">
      <c r="A1023" t="s">
        <v>2727</v>
      </c>
      <c r="B1023" t="s">
        <v>4710</v>
      </c>
      <c r="C1023" s="188">
        <v>227</v>
      </c>
      <c r="D1023" s="188">
        <v>184</v>
      </c>
    </row>
    <row r="1024" spans="1:4">
      <c r="A1024" t="s">
        <v>2728</v>
      </c>
      <c r="B1024" t="s">
        <v>4711</v>
      </c>
      <c r="C1024" s="188">
        <v>545</v>
      </c>
      <c r="D1024" s="188">
        <v>403</v>
      </c>
    </row>
    <row r="1025" spans="1:4">
      <c r="A1025">
        <v>241029</v>
      </c>
      <c r="B1025" t="s">
        <v>4712</v>
      </c>
      <c r="C1025" s="188">
        <v>0</v>
      </c>
      <c r="D1025" s="188">
        <v>0</v>
      </c>
    </row>
    <row r="1026" spans="1:4">
      <c r="A1026" t="s">
        <v>2729</v>
      </c>
      <c r="B1026" t="s">
        <v>4713</v>
      </c>
      <c r="C1026" s="188">
        <v>0</v>
      </c>
      <c r="D1026" s="188">
        <v>0</v>
      </c>
    </row>
    <row r="1027" spans="1:4">
      <c r="A1027" t="s">
        <v>2730</v>
      </c>
      <c r="B1027" t="s">
        <v>4714</v>
      </c>
      <c r="C1027" s="188">
        <v>563</v>
      </c>
      <c r="D1027" s="188">
        <v>419</v>
      </c>
    </row>
    <row r="1028" spans="1:4">
      <c r="A1028" t="s">
        <v>2731</v>
      </c>
      <c r="B1028" t="s">
        <v>4715</v>
      </c>
      <c r="C1028" s="188">
        <v>0</v>
      </c>
      <c r="D1028" s="188">
        <v>0</v>
      </c>
    </row>
    <row r="1029" spans="1:4">
      <c r="A1029">
        <v>260056</v>
      </c>
      <c r="B1029" t="s">
        <v>4716</v>
      </c>
      <c r="C1029" s="188">
        <v>0</v>
      </c>
      <c r="D1029" s="188">
        <v>0</v>
      </c>
    </row>
    <row r="1030" spans="1:4">
      <c r="A1030" t="s">
        <v>2732</v>
      </c>
      <c r="B1030" t="s">
        <v>5391</v>
      </c>
      <c r="C1030" s="188">
        <v>134</v>
      </c>
      <c r="D1030" s="188">
        <v>108</v>
      </c>
    </row>
    <row r="1031" spans="1:4">
      <c r="A1031" t="s">
        <v>2733</v>
      </c>
      <c r="B1031" t="s">
        <v>4717</v>
      </c>
      <c r="C1031" s="188">
        <v>0</v>
      </c>
      <c r="D1031" s="188">
        <v>0</v>
      </c>
    </row>
    <row r="1032" spans="1:4">
      <c r="A1032" t="s">
        <v>2734</v>
      </c>
      <c r="B1032" t="s">
        <v>4718</v>
      </c>
      <c r="C1032" s="188">
        <v>2</v>
      </c>
      <c r="D1032" s="188">
        <v>1</v>
      </c>
    </row>
    <row r="1033" spans="1:4">
      <c r="A1033" t="s">
        <v>2735</v>
      </c>
      <c r="B1033" t="s">
        <v>4719</v>
      </c>
      <c r="C1033" s="188">
        <v>0</v>
      </c>
      <c r="D1033" s="188">
        <v>0</v>
      </c>
    </row>
    <row r="1034" spans="1:4">
      <c r="A1034" t="s">
        <v>2736</v>
      </c>
      <c r="B1034" t="s">
        <v>4720</v>
      </c>
      <c r="C1034" s="188">
        <v>0</v>
      </c>
      <c r="D1034" s="188">
        <v>0</v>
      </c>
    </row>
    <row r="1035" spans="1:4">
      <c r="A1035" t="s">
        <v>2737</v>
      </c>
      <c r="B1035" t="s">
        <v>4721</v>
      </c>
      <c r="C1035" s="188">
        <v>0</v>
      </c>
      <c r="D1035" s="188">
        <v>0</v>
      </c>
    </row>
    <row r="1036" spans="1:4">
      <c r="A1036" t="s">
        <v>2738</v>
      </c>
      <c r="B1036" t="s">
        <v>4722</v>
      </c>
      <c r="C1036" s="188">
        <v>1</v>
      </c>
      <c r="D1036" s="188">
        <v>2</v>
      </c>
    </row>
    <row r="1037" spans="1:4">
      <c r="A1037" t="s">
        <v>2739</v>
      </c>
      <c r="B1037" t="s">
        <v>4723</v>
      </c>
      <c r="C1037" s="188">
        <v>11</v>
      </c>
      <c r="D1037" s="188">
        <v>11</v>
      </c>
    </row>
    <row r="1038" spans="1:4">
      <c r="A1038" t="s">
        <v>2740</v>
      </c>
      <c r="B1038" t="s">
        <v>4403</v>
      </c>
      <c r="C1038" s="188">
        <v>1</v>
      </c>
      <c r="D1038" s="188">
        <v>2</v>
      </c>
    </row>
    <row r="1039" spans="1:4">
      <c r="A1039" t="s">
        <v>2741</v>
      </c>
      <c r="B1039" t="s">
        <v>4724</v>
      </c>
      <c r="C1039" s="188">
        <v>0</v>
      </c>
      <c r="D1039" s="188">
        <v>1</v>
      </c>
    </row>
    <row r="1040" spans="1:4">
      <c r="A1040" t="s">
        <v>2742</v>
      </c>
      <c r="B1040" t="s">
        <v>4725</v>
      </c>
      <c r="C1040" s="188">
        <v>0</v>
      </c>
      <c r="D1040" s="188">
        <v>0</v>
      </c>
    </row>
    <row r="1041" spans="1:4">
      <c r="A1041" t="s">
        <v>2743</v>
      </c>
      <c r="B1041" t="s">
        <v>5476</v>
      </c>
      <c r="C1041" s="188">
        <v>70</v>
      </c>
      <c r="D1041" s="188">
        <v>48</v>
      </c>
    </row>
    <row r="1042" spans="1:4">
      <c r="A1042" t="s">
        <v>2744</v>
      </c>
      <c r="B1042" t="s">
        <v>4726</v>
      </c>
      <c r="C1042" s="188">
        <v>0</v>
      </c>
      <c r="D1042" s="188">
        <v>0</v>
      </c>
    </row>
    <row r="1043" spans="1:4">
      <c r="A1043" t="s">
        <v>2745</v>
      </c>
      <c r="B1043" t="s">
        <v>4727</v>
      </c>
      <c r="C1043" s="188">
        <v>0</v>
      </c>
      <c r="D1043" s="188">
        <v>0</v>
      </c>
    </row>
    <row r="1044" spans="1:4">
      <c r="A1044" t="s">
        <v>2746</v>
      </c>
      <c r="B1044" t="s">
        <v>4728</v>
      </c>
      <c r="C1044" s="188">
        <v>11</v>
      </c>
      <c r="D1044" s="188">
        <v>15</v>
      </c>
    </row>
    <row r="1045" spans="1:4">
      <c r="A1045" t="s">
        <v>2747</v>
      </c>
      <c r="B1045" t="s">
        <v>4729</v>
      </c>
      <c r="C1045" s="188">
        <v>0</v>
      </c>
      <c r="D1045" s="188">
        <v>0</v>
      </c>
    </row>
    <row r="1046" spans="1:4">
      <c r="A1046" t="s">
        <v>2748</v>
      </c>
      <c r="B1046" t="s">
        <v>4730</v>
      </c>
      <c r="C1046" s="188">
        <v>0</v>
      </c>
      <c r="D1046" s="188">
        <v>1</v>
      </c>
    </row>
    <row r="1047" spans="1:4">
      <c r="A1047" t="s">
        <v>2749</v>
      </c>
      <c r="B1047" t="s">
        <v>4731</v>
      </c>
      <c r="C1047" s="188">
        <v>0</v>
      </c>
      <c r="D1047" s="188">
        <v>0</v>
      </c>
    </row>
    <row r="1048" spans="1:4">
      <c r="A1048" t="s">
        <v>2750</v>
      </c>
      <c r="B1048" t="s">
        <v>4732</v>
      </c>
      <c r="C1048" s="188">
        <v>3</v>
      </c>
      <c r="D1048" s="188">
        <v>0</v>
      </c>
    </row>
    <row r="1049" spans="1:4">
      <c r="A1049" t="s">
        <v>2751</v>
      </c>
      <c r="B1049" t="s">
        <v>4733</v>
      </c>
      <c r="C1049" s="188">
        <v>14</v>
      </c>
      <c r="D1049" s="188">
        <v>12</v>
      </c>
    </row>
    <row r="1050" spans="1:4">
      <c r="A1050" t="s">
        <v>2752</v>
      </c>
      <c r="B1050" t="s">
        <v>4734</v>
      </c>
      <c r="C1050" s="188">
        <v>13</v>
      </c>
      <c r="D1050" s="188">
        <v>5</v>
      </c>
    </row>
    <row r="1051" spans="1:4">
      <c r="A1051" t="s">
        <v>2753</v>
      </c>
      <c r="B1051" t="s">
        <v>4735</v>
      </c>
      <c r="C1051" s="188">
        <v>1</v>
      </c>
      <c r="D1051" s="188">
        <v>1</v>
      </c>
    </row>
    <row r="1052" spans="1:4">
      <c r="A1052" t="s">
        <v>2754</v>
      </c>
      <c r="B1052" t="s">
        <v>4736</v>
      </c>
      <c r="C1052" s="188">
        <v>3</v>
      </c>
      <c r="D1052" s="188">
        <v>1</v>
      </c>
    </row>
    <row r="1053" spans="1:4">
      <c r="A1053" t="s">
        <v>2755</v>
      </c>
      <c r="B1053" t="s">
        <v>4737</v>
      </c>
      <c r="C1053" s="188">
        <v>20</v>
      </c>
      <c r="D1053" s="188">
        <v>20</v>
      </c>
    </row>
    <row r="1054" spans="1:4">
      <c r="A1054" t="s">
        <v>2756</v>
      </c>
      <c r="B1054" t="s">
        <v>4738</v>
      </c>
      <c r="C1054" s="188">
        <v>0</v>
      </c>
      <c r="D1054" s="188">
        <v>0</v>
      </c>
    </row>
    <row r="1055" spans="1:4">
      <c r="A1055" t="s">
        <v>2757</v>
      </c>
      <c r="B1055" t="s">
        <v>4739</v>
      </c>
      <c r="C1055" s="188">
        <v>5</v>
      </c>
      <c r="D1055" s="188">
        <v>1</v>
      </c>
    </row>
    <row r="1056" spans="1:4">
      <c r="A1056" t="s">
        <v>2758</v>
      </c>
      <c r="B1056" t="s">
        <v>4740</v>
      </c>
      <c r="C1056" s="188">
        <v>18</v>
      </c>
      <c r="D1056" s="188">
        <v>9</v>
      </c>
    </row>
    <row r="1057" spans="1:4">
      <c r="A1057" t="s">
        <v>2759</v>
      </c>
      <c r="B1057" t="s">
        <v>4741</v>
      </c>
      <c r="C1057" s="188">
        <v>0</v>
      </c>
      <c r="D1057" s="188">
        <v>0</v>
      </c>
    </row>
    <row r="1058" spans="1:4">
      <c r="A1058" t="s">
        <v>2760</v>
      </c>
      <c r="B1058" t="s">
        <v>5325</v>
      </c>
      <c r="C1058" s="188">
        <v>36</v>
      </c>
      <c r="D1058" s="188">
        <v>19</v>
      </c>
    </row>
    <row r="1059" spans="1:4">
      <c r="A1059" t="s">
        <v>2761</v>
      </c>
      <c r="B1059" t="s">
        <v>4742</v>
      </c>
      <c r="C1059" s="188">
        <v>4</v>
      </c>
      <c r="D1059" s="188">
        <v>0</v>
      </c>
    </row>
    <row r="1060" spans="1:4">
      <c r="A1060" t="s">
        <v>2762</v>
      </c>
      <c r="B1060" t="s">
        <v>4743</v>
      </c>
      <c r="C1060" s="188">
        <v>1</v>
      </c>
      <c r="D1060" s="188">
        <v>0</v>
      </c>
    </row>
    <row r="1061" spans="1:4">
      <c r="A1061" t="s">
        <v>2763</v>
      </c>
      <c r="B1061" t="s">
        <v>4744</v>
      </c>
      <c r="C1061" s="188">
        <v>3</v>
      </c>
      <c r="D1061" s="188">
        <v>2</v>
      </c>
    </row>
    <row r="1062" spans="1:4">
      <c r="A1062" t="s">
        <v>2764</v>
      </c>
      <c r="B1062" t="s">
        <v>4745</v>
      </c>
      <c r="C1062" s="188">
        <v>0</v>
      </c>
      <c r="D1062" s="188">
        <v>0</v>
      </c>
    </row>
    <row r="1063" spans="1:4">
      <c r="A1063" t="s">
        <v>2765</v>
      </c>
      <c r="B1063" t="s">
        <v>4746</v>
      </c>
      <c r="C1063" s="188">
        <v>127</v>
      </c>
      <c r="D1063" s="188">
        <v>94</v>
      </c>
    </row>
    <row r="1064" spans="1:4">
      <c r="A1064" t="s">
        <v>2766</v>
      </c>
      <c r="B1064" t="s">
        <v>4747</v>
      </c>
      <c r="C1064" s="188">
        <v>0</v>
      </c>
      <c r="D1064" s="188">
        <v>0</v>
      </c>
    </row>
    <row r="1065" spans="1:4">
      <c r="A1065" t="s">
        <v>2767</v>
      </c>
      <c r="B1065" t="s">
        <v>4748</v>
      </c>
      <c r="C1065" s="188">
        <v>1</v>
      </c>
      <c r="D1065" s="188">
        <v>0</v>
      </c>
    </row>
    <row r="1066" spans="1:4">
      <c r="A1066" t="s">
        <v>2768</v>
      </c>
      <c r="B1066" t="s">
        <v>4749</v>
      </c>
      <c r="C1066" s="188">
        <v>0</v>
      </c>
      <c r="D1066" s="188">
        <v>1</v>
      </c>
    </row>
    <row r="1067" spans="1:4">
      <c r="A1067" t="s">
        <v>2769</v>
      </c>
      <c r="B1067" t="s">
        <v>4750</v>
      </c>
      <c r="C1067" s="188">
        <v>5</v>
      </c>
      <c r="D1067" s="188">
        <v>1</v>
      </c>
    </row>
    <row r="1068" spans="1:4">
      <c r="A1068" t="s">
        <v>2770</v>
      </c>
      <c r="B1068" t="s">
        <v>4751</v>
      </c>
      <c r="C1068" s="188">
        <v>0</v>
      </c>
      <c r="D1068" s="188">
        <v>0</v>
      </c>
    </row>
    <row r="1069" spans="1:4">
      <c r="A1069" t="s">
        <v>2771</v>
      </c>
      <c r="B1069" t="s">
        <v>4752</v>
      </c>
      <c r="C1069" s="188">
        <v>0</v>
      </c>
      <c r="D1069" s="188">
        <v>0</v>
      </c>
    </row>
    <row r="1070" spans="1:4">
      <c r="A1070" t="s">
        <v>2772</v>
      </c>
      <c r="B1070" t="s">
        <v>4753</v>
      </c>
      <c r="C1070" s="188">
        <v>0</v>
      </c>
      <c r="D1070" s="188">
        <v>0</v>
      </c>
    </row>
    <row r="1071" spans="1:4">
      <c r="A1071" t="s">
        <v>2773</v>
      </c>
      <c r="B1071" t="s">
        <v>4754</v>
      </c>
      <c r="C1071" s="188">
        <v>0</v>
      </c>
      <c r="D1071" s="188">
        <v>0</v>
      </c>
    </row>
    <row r="1072" spans="1:4">
      <c r="A1072" t="s">
        <v>2774</v>
      </c>
      <c r="B1072" t="s">
        <v>4755</v>
      </c>
      <c r="C1072" s="188">
        <v>0</v>
      </c>
      <c r="D1072" s="188">
        <v>2</v>
      </c>
    </row>
    <row r="1073" spans="1:4">
      <c r="A1073" t="s">
        <v>2775</v>
      </c>
      <c r="B1073" t="s">
        <v>4756</v>
      </c>
      <c r="C1073" s="188">
        <v>0</v>
      </c>
      <c r="D1073" s="188">
        <v>0</v>
      </c>
    </row>
    <row r="1074" spans="1:4">
      <c r="A1074" t="s">
        <v>2776</v>
      </c>
      <c r="B1074" t="s">
        <v>4757</v>
      </c>
      <c r="C1074" s="188">
        <v>0</v>
      </c>
      <c r="D1074" s="188">
        <v>0</v>
      </c>
    </row>
    <row r="1075" spans="1:4">
      <c r="A1075" t="s">
        <v>2777</v>
      </c>
      <c r="B1075" t="s">
        <v>4758</v>
      </c>
      <c r="C1075" s="188">
        <v>0</v>
      </c>
      <c r="D1075" s="188">
        <v>0</v>
      </c>
    </row>
    <row r="1076" spans="1:4">
      <c r="A1076" t="s">
        <v>2778</v>
      </c>
      <c r="B1076" t="s">
        <v>4759</v>
      </c>
      <c r="C1076" s="188">
        <v>1</v>
      </c>
      <c r="D1076" s="188">
        <v>0</v>
      </c>
    </row>
    <row r="1077" spans="1:4">
      <c r="A1077" t="s">
        <v>2779</v>
      </c>
      <c r="B1077" t="s">
        <v>4760</v>
      </c>
      <c r="C1077" s="188">
        <v>0</v>
      </c>
      <c r="D1077" s="188">
        <v>0</v>
      </c>
    </row>
    <row r="1078" spans="1:4">
      <c r="A1078" t="s">
        <v>2780</v>
      </c>
      <c r="B1078" t="s">
        <v>4761</v>
      </c>
      <c r="C1078" s="188">
        <v>0</v>
      </c>
      <c r="D1078" s="188">
        <v>0</v>
      </c>
    </row>
    <row r="1079" spans="1:4">
      <c r="A1079" t="s">
        <v>2781</v>
      </c>
      <c r="B1079" t="s">
        <v>4762</v>
      </c>
      <c r="C1079" s="188">
        <v>0</v>
      </c>
      <c r="D1079" s="188">
        <v>0</v>
      </c>
    </row>
    <row r="1080" spans="1:4">
      <c r="A1080" t="s">
        <v>2782</v>
      </c>
      <c r="B1080" t="s">
        <v>5317</v>
      </c>
      <c r="C1080" s="188">
        <v>46</v>
      </c>
      <c r="D1080" s="188">
        <v>26</v>
      </c>
    </row>
    <row r="1081" spans="1:4">
      <c r="A1081" t="s">
        <v>2783</v>
      </c>
      <c r="B1081" t="s">
        <v>4763</v>
      </c>
      <c r="C1081" s="188">
        <v>0</v>
      </c>
      <c r="D1081" s="188">
        <v>0</v>
      </c>
    </row>
    <row r="1082" spans="1:4">
      <c r="A1082" t="s">
        <v>2784</v>
      </c>
      <c r="B1082" t="s">
        <v>4764</v>
      </c>
      <c r="C1082" s="188">
        <v>0</v>
      </c>
      <c r="D1082" s="188">
        <v>0</v>
      </c>
    </row>
    <row r="1083" spans="1:4">
      <c r="A1083" t="s">
        <v>2785</v>
      </c>
      <c r="B1083" t="s">
        <v>4765</v>
      </c>
      <c r="C1083" s="188">
        <v>0</v>
      </c>
      <c r="D1083" s="188">
        <v>0</v>
      </c>
    </row>
    <row r="1084" spans="1:4">
      <c r="A1084" t="s">
        <v>2786</v>
      </c>
      <c r="B1084" t="s">
        <v>4766</v>
      </c>
      <c r="C1084" s="188">
        <v>0</v>
      </c>
      <c r="D1084" s="188">
        <v>0</v>
      </c>
    </row>
    <row r="1085" spans="1:4">
      <c r="A1085" t="s">
        <v>2787</v>
      </c>
      <c r="B1085" t="s">
        <v>4767</v>
      </c>
      <c r="C1085" s="188">
        <v>0</v>
      </c>
      <c r="D1085" s="188">
        <v>0</v>
      </c>
    </row>
    <row r="1086" spans="1:4">
      <c r="A1086" t="s">
        <v>2788</v>
      </c>
      <c r="B1086" t="s">
        <v>4768</v>
      </c>
      <c r="C1086" s="188">
        <v>1</v>
      </c>
      <c r="D1086" s="188">
        <v>0</v>
      </c>
    </row>
    <row r="1087" spans="1:4">
      <c r="A1087" t="s">
        <v>2789</v>
      </c>
      <c r="B1087" t="s">
        <v>4769</v>
      </c>
      <c r="C1087" s="188">
        <v>1</v>
      </c>
      <c r="D1087" s="188">
        <v>0</v>
      </c>
    </row>
    <row r="1088" spans="1:4">
      <c r="A1088" t="s">
        <v>2790</v>
      </c>
      <c r="B1088" t="s">
        <v>4770</v>
      </c>
      <c r="C1088" s="188">
        <v>1</v>
      </c>
      <c r="D1088" s="188">
        <v>0</v>
      </c>
    </row>
    <row r="1089" spans="1:4">
      <c r="A1089" t="s">
        <v>2791</v>
      </c>
      <c r="B1089" t="s">
        <v>4771</v>
      </c>
      <c r="C1089" s="188">
        <v>1</v>
      </c>
      <c r="D1089" s="188">
        <v>0</v>
      </c>
    </row>
    <row r="1090" spans="1:4">
      <c r="A1090" t="s">
        <v>2792</v>
      </c>
      <c r="B1090" t="s">
        <v>4772</v>
      </c>
      <c r="C1090" s="188">
        <v>0</v>
      </c>
      <c r="D1090" s="188">
        <v>0</v>
      </c>
    </row>
    <row r="1091" spans="1:4">
      <c r="A1091" t="s">
        <v>2793</v>
      </c>
      <c r="B1091" t="s">
        <v>4773</v>
      </c>
      <c r="C1091" s="188">
        <v>51</v>
      </c>
      <c r="D1091" s="188">
        <v>16</v>
      </c>
    </row>
    <row r="1092" spans="1:4">
      <c r="A1092" t="s">
        <v>2794</v>
      </c>
      <c r="B1092" t="s">
        <v>5320</v>
      </c>
      <c r="C1092" s="188">
        <v>107</v>
      </c>
      <c r="D1092" s="188">
        <v>53</v>
      </c>
    </row>
    <row r="1093" spans="1:4">
      <c r="A1093" t="s">
        <v>2795</v>
      </c>
      <c r="B1093" t="s">
        <v>4774</v>
      </c>
      <c r="C1093" s="188">
        <v>0</v>
      </c>
      <c r="D1093" s="188">
        <v>1</v>
      </c>
    </row>
    <row r="1094" spans="1:4">
      <c r="A1094" t="s">
        <v>2796</v>
      </c>
      <c r="B1094" t="s">
        <v>4775</v>
      </c>
      <c r="C1094" s="188">
        <v>2</v>
      </c>
      <c r="D1094" s="188">
        <v>29</v>
      </c>
    </row>
    <row r="1095" spans="1:4">
      <c r="A1095" t="s">
        <v>2797</v>
      </c>
      <c r="B1095" t="s">
        <v>4776</v>
      </c>
      <c r="C1095" s="188">
        <v>3</v>
      </c>
      <c r="D1095" s="188">
        <v>8</v>
      </c>
    </row>
    <row r="1096" spans="1:4">
      <c r="A1096" t="s">
        <v>2798</v>
      </c>
      <c r="B1096" t="s">
        <v>4777</v>
      </c>
      <c r="C1096" s="188">
        <v>0</v>
      </c>
      <c r="D1096" s="188">
        <v>0</v>
      </c>
    </row>
    <row r="1097" spans="1:4">
      <c r="A1097" t="s">
        <v>2799</v>
      </c>
      <c r="B1097" t="s">
        <v>4778</v>
      </c>
      <c r="C1097" s="188">
        <v>0</v>
      </c>
      <c r="D1097" s="188">
        <v>0</v>
      </c>
    </row>
    <row r="1098" spans="1:4">
      <c r="A1098" t="s">
        <v>2800</v>
      </c>
      <c r="B1098" t="s">
        <v>4779</v>
      </c>
      <c r="C1098" s="188">
        <v>0</v>
      </c>
      <c r="D1098" s="188">
        <v>0</v>
      </c>
    </row>
    <row r="1099" spans="1:4">
      <c r="A1099" t="s">
        <v>2801</v>
      </c>
      <c r="B1099" t="s">
        <v>4780</v>
      </c>
      <c r="C1099" s="188">
        <v>0</v>
      </c>
      <c r="D1099" s="188">
        <v>0</v>
      </c>
    </row>
    <row r="1100" spans="1:4">
      <c r="A1100" t="s">
        <v>2802</v>
      </c>
      <c r="B1100" t="s">
        <v>5313</v>
      </c>
      <c r="C1100" s="188">
        <v>0</v>
      </c>
      <c r="D1100" s="188">
        <v>3</v>
      </c>
    </row>
    <row r="1101" spans="1:4">
      <c r="A1101" t="s">
        <v>2803</v>
      </c>
      <c r="B1101" t="s">
        <v>4782</v>
      </c>
      <c r="C1101" s="188">
        <v>0</v>
      </c>
      <c r="D1101" s="188">
        <v>0</v>
      </c>
    </row>
    <row r="1102" spans="1:4">
      <c r="A1102" t="s">
        <v>2804</v>
      </c>
      <c r="B1102" t="s">
        <v>4783</v>
      </c>
      <c r="C1102" s="188">
        <v>41</v>
      </c>
      <c r="D1102" s="188">
        <v>15</v>
      </c>
    </row>
    <row r="1103" spans="1:4">
      <c r="A1103" t="s">
        <v>2805</v>
      </c>
      <c r="B1103" t="s">
        <v>4784</v>
      </c>
      <c r="C1103" s="188">
        <v>11</v>
      </c>
      <c r="D1103" s="188">
        <v>1</v>
      </c>
    </row>
    <row r="1104" spans="1:4">
      <c r="A1104" t="s">
        <v>2806</v>
      </c>
      <c r="B1104" t="s">
        <v>4785</v>
      </c>
      <c r="C1104" s="188">
        <v>1</v>
      </c>
      <c r="D1104" s="188">
        <v>1</v>
      </c>
    </row>
    <row r="1105" spans="1:4">
      <c r="A1105" t="s">
        <v>2807</v>
      </c>
      <c r="B1105" t="s">
        <v>4786</v>
      </c>
      <c r="C1105" s="188">
        <v>22</v>
      </c>
      <c r="D1105" s="188">
        <v>15</v>
      </c>
    </row>
    <row r="1106" spans="1:4">
      <c r="A1106" t="s">
        <v>2808</v>
      </c>
      <c r="B1106" t="s">
        <v>4787</v>
      </c>
      <c r="C1106" s="188">
        <v>1</v>
      </c>
      <c r="D1106" s="188">
        <v>0</v>
      </c>
    </row>
    <row r="1107" spans="1:4">
      <c r="A1107" t="s">
        <v>2809</v>
      </c>
      <c r="B1107" t="s">
        <v>4789</v>
      </c>
      <c r="C1107" s="188">
        <v>0</v>
      </c>
      <c r="D1107" s="188">
        <v>0</v>
      </c>
    </row>
    <row r="1108" spans="1:4">
      <c r="A1108" t="s">
        <v>2810</v>
      </c>
      <c r="B1108" t="s">
        <v>3967</v>
      </c>
      <c r="C1108" s="188">
        <v>0</v>
      </c>
      <c r="D1108" s="188">
        <v>0</v>
      </c>
    </row>
    <row r="1109" spans="1:4">
      <c r="A1109" t="s">
        <v>2811</v>
      </c>
      <c r="B1109" t="s">
        <v>4790</v>
      </c>
      <c r="C1109" s="188">
        <v>0</v>
      </c>
      <c r="D1109" s="188">
        <v>0</v>
      </c>
    </row>
    <row r="1110" spans="1:4">
      <c r="A1110" t="s">
        <v>2812</v>
      </c>
      <c r="B1110" t="s">
        <v>4791</v>
      </c>
      <c r="C1110" s="188">
        <v>0</v>
      </c>
      <c r="D1110" s="188">
        <v>0</v>
      </c>
    </row>
    <row r="1111" spans="1:4">
      <c r="A1111" t="s">
        <v>2813</v>
      </c>
      <c r="B1111" t="s">
        <v>4792</v>
      </c>
      <c r="C1111" s="188">
        <v>9</v>
      </c>
      <c r="D1111" s="188">
        <v>1</v>
      </c>
    </row>
    <row r="1112" spans="1:4">
      <c r="A1112" t="s">
        <v>2814</v>
      </c>
      <c r="B1112" t="s">
        <v>4793</v>
      </c>
      <c r="C1112" s="188">
        <v>4</v>
      </c>
      <c r="D1112" s="188">
        <v>4</v>
      </c>
    </row>
    <row r="1113" spans="1:4">
      <c r="A1113" t="s">
        <v>2815</v>
      </c>
      <c r="B1113" t="s">
        <v>4794</v>
      </c>
      <c r="C1113" s="188">
        <v>1</v>
      </c>
      <c r="D1113" s="188">
        <v>0</v>
      </c>
    </row>
    <row r="1114" spans="1:4">
      <c r="A1114" t="s">
        <v>2816</v>
      </c>
      <c r="B1114" t="s">
        <v>4795</v>
      </c>
      <c r="C1114" s="188">
        <v>3</v>
      </c>
      <c r="D1114" s="188">
        <v>6</v>
      </c>
    </row>
    <row r="1115" spans="1:4">
      <c r="A1115" t="s">
        <v>2817</v>
      </c>
      <c r="B1115" t="s">
        <v>4796</v>
      </c>
      <c r="C1115" s="188">
        <v>2</v>
      </c>
      <c r="D1115" s="188">
        <v>2</v>
      </c>
    </row>
    <row r="1116" spans="1:4">
      <c r="A1116" t="s">
        <v>2818</v>
      </c>
      <c r="B1116" t="s">
        <v>4797</v>
      </c>
      <c r="C1116" s="188">
        <v>8</v>
      </c>
      <c r="D1116" s="188">
        <v>3</v>
      </c>
    </row>
    <row r="1117" spans="1:4">
      <c r="A1117" t="s">
        <v>2819</v>
      </c>
      <c r="B1117" t="s">
        <v>4781</v>
      </c>
      <c r="C1117" s="188">
        <v>1</v>
      </c>
      <c r="D1117" s="188">
        <v>1</v>
      </c>
    </row>
    <row r="1118" spans="1:4">
      <c r="A1118" t="s">
        <v>2820</v>
      </c>
      <c r="B1118" t="s">
        <v>4798</v>
      </c>
      <c r="C1118" s="188">
        <v>1</v>
      </c>
      <c r="D1118" s="188">
        <v>0</v>
      </c>
    </row>
    <row r="1119" spans="1:4">
      <c r="A1119" t="s">
        <v>2821</v>
      </c>
      <c r="B1119" t="s">
        <v>4799</v>
      </c>
      <c r="C1119" s="188">
        <v>1</v>
      </c>
      <c r="D1119" s="188">
        <v>0</v>
      </c>
    </row>
    <row r="1120" spans="1:4">
      <c r="A1120" t="s">
        <v>2822</v>
      </c>
      <c r="B1120" t="s">
        <v>4800</v>
      </c>
      <c r="C1120" s="188">
        <v>1</v>
      </c>
      <c r="D1120" s="188">
        <v>0</v>
      </c>
    </row>
    <row r="1121" spans="1:4">
      <c r="A1121" t="s">
        <v>2823</v>
      </c>
      <c r="B1121" t="s">
        <v>4801</v>
      </c>
      <c r="C1121" s="188">
        <v>1</v>
      </c>
      <c r="D1121" s="188">
        <v>0</v>
      </c>
    </row>
    <row r="1122" spans="1:4">
      <c r="A1122" t="s">
        <v>2824</v>
      </c>
      <c r="B1122" t="s">
        <v>4802</v>
      </c>
      <c r="C1122" s="188">
        <v>1</v>
      </c>
      <c r="D1122" s="188">
        <v>3</v>
      </c>
    </row>
    <row r="1123" spans="1:4">
      <c r="A1123" t="s">
        <v>2825</v>
      </c>
      <c r="B1123" t="s">
        <v>4803</v>
      </c>
      <c r="C1123" s="188">
        <v>1</v>
      </c>
      <c r="D1123" s="188">
        <v>0</v>
      </c>
    </row>
    <row r="1124" spans="1:4">
      <c r="A1124" t="s">
        <v>2826</v>
      </c>
      <c r="B1124" t="s">
        <v>3880</v>
      </c>
      <c r="C1124" s="188">
        <v>739</v>
      </c>
      <c r="D1124" s="188">
        <v>589</v>
      </c>
    </row>
    <row r="1125" spans="1:4">
      <c r="A1125" t="s">
        <v>2827</v>
      </c>
      <c r="B1125" t="s">
        <v>4804</v>
      </c>
      <c r="C1125" s="188">
        <v>0</v>
      </c>
      <c r="D1125" s="188">
        <v>0</v>
      </c>
    </row>
    <row r="1126" spans="1:4">
      <c r="A1126" t="s">
        <v>2828</v>
      </c>
      <c r="B1126" t="s">
        <v>4805</v>
      </c>
      <c r="C1126" s="188">
        <v>0</v>
      </c>
      <c r="D1126" s="188">
        <v>0</v>
      </c>
    </row>
    <row r="1127" spans="1:4">
      <c r="A1127" t="s">
        <v>2829</v>
      </c>
      <c r="B1127" t="s">
        <v>3967</v>
      </c>
      <c r="C1127" s="188">
        <v>17</v>
      </c>
      <c r="D1127" s="188">
        <v>8</v>
      </c>
    </row>
    <row r="1128" spans="1:4">
      <c r="A1128" t="s">
        <v>2830</v>
      </c>
      <c r="B1128" t="s">
        <v>4371</v>
      </c>
      <c r="C1128" s="188">
        <v>8</v>
      </c>
      <c r="D1128" s="188">
        <v>3</v>
      </c>
    </row>
    <row r="1129" spans="1:4">
      <c r="A1129" t="s">
        <v>2831</v>
      </c>
      <c r="B1129" t="s">
        <v>3884</v>
      </c>
      <c r="C1129" s="188">
        <v>50</v>
      </c>
      <c r="D1129" s="188">
        <v>47</v>
      </c>
    </row>
    <row r="1130" spans="1:4">
      <c r="A1130" t="s">
        <v>2832</v>
      </c>
      <c r="B1130" t="s">
        <v>3968</v>
      </c>
      <c r="C1130" s="188">
        <v>11</v>
      </c>
      <c r="D1130" s="188">
        <v>13</v>
      </c>
    </row>
    <row r="1131" spans="1:4">
      <c r="A1131" t="s">
        <v>2833</v>
      </c>
      <c r="B1131" t="s">
        <v>4044</v>
      </c>
      <c r="C1131" s="188">
        <v>0</v>
      </c>
      <c r="D1131" s="188">
        <v>1</v>
      </c>
    </row>
    <row r="1132" spans="1:4">
      <c r="A1132" t="s">
        <v>2834</v>
      </c>
      <c r="B1132" t="s">
        <v>3969</v>
      </c>
      <c r="C1132" s="188">
        <v>320</v>
      </c>
      <c r="D1132" s="188">
        <v>311</v>
      </c>
    </row>
    <row r="1133" spans="1:4">
      <c r="A1133" t="s">
        <v>2835</v>
      </c>
      <c r="B1133" t="s">
        <v>3747</v>
      </c>
      <c r="C1133" s="188">
        <v>119</v>
      </c>
      <c r="D1133" s="188">
        <v>105</v>
      </c>
    </row>
    <row r="1134" spans="1:4">
      <c r="A1134" t="s">
        <v>2836</v>
      </c>
      <c r="B1134" t="s">
        <v>3899</v>
      </c>
      <c r="C1134" s="188">
        <v>2</v>
      </c>
      <c r="D1134" s="188">
        <v>2</v>
      </c>
    </row>
    <row r="1135" spans="1:4">
      <c r="A1135" t="s">
        <v>2837</v>
      </c>
      <c r="B1135" t="s">
        <v>3748</v>
      </c>
      <c r="C1135" s="188">
        <v>321</v>
      </c>
      <c r="D1135" s="188">
        <v>467</v>
      </c>
    </row>
    <row r="1136" spans="1:4">
      <c r="A1136" t="s">
        <v>2838</v>
      </c>
      <c r="B1136" t="s">
        <v>4051</v>
      </c>
      <c r="C1136" s="188">
        <v>1</v>
      </c>
      <c r="D1136" s="188">
        <v>0</v>
      </c>
    </row>
    <row r="1137" spans="1:4">
      <c r="A1137" t="s">
        <v>2839</v>
      </c>
      <c r="B1137" t="s">
        <v>4806</v>
      </c>
      <c r="C1137" s="188">
        <v>0</v>
      </c>
      <c r="D1137" s="188">
        <v>1</v>
      </c>
    </row>
    <row r="1138" spans="1:4">
      <c r="A1138" t="s">
        <v>2840</v>
      </c>
      <c r="B1138" t="s">
        <v>3885</v>
      </c>
      <c r="C1138" s="188">
        <v>0</v>
      </c>
      <c r="D1138" s="188">
        <v>0</v>
      </c>
    </row>
    <row r="1139" spans="1:4">
      <c r="A1139" t="s">
        <v>2841</v>
      </c>
      <c r="B1139" t="s">
        <v>3887</v>
      </c>
      <c r="C1139" s="188">
        <v>8</v>
      </c>
      <c r="D1139" s="188">
        <v>6</v>
      </c>
    </row>
    <row r="1140" spans="1:4">
      <c r="A1140" t="s">
        <v>2842</v>
      </c>
      <c r="B1140" t="s">
        <v>3940</v>
      </c>
      <c r="C1140" s="188">
        <v>7</v>
      </c>
      <c r="D1140" s="188">
        <v>5</v>
      </c>
    </row>
    <row r="1141" spans="1:4">
      <c r="A1141" t="s">
        <v>2843</v>
      </c>
      <c r="B1141" t="s">
        <v>3900</v>
      </c>
      <c r="C1141" s="188">
        <v>0</v>
      </c>
      <c r="D1141" s="188">
        <v>0</v>
      </c>
    </row>
    <row r="1142" spans="1:4">
      <c r="A1142" t="s">
        <v>2844</v>
      </c>
      <c r="B1142" t="s">
        <v>3972</v>
      </c>
      <c r="C1142" s="188">
        <v>62</v>
      </c>
      <c r="D1142" s="188">
        <v>169</v>
      </c>
    </row>
    <row r="1143" spans="1:4">
      <c r="A1143" t="s">
        <v>2845</v>
      </c>
      <c r="B1143" t="s">
        <v>4390</v>
      </c>
      <c r="C1143" s="188">
        <v>49</v>
      </c>
      <c r="D1143" s="188">
        <v>20</v>
      </c>
    </row>
    <row r="1144" spans="1:4">
      <c r="A1144" t="s">
        <v>2846</v>
      </c>
      <c r="B1144" t="s">
        <v>4056</v>
      </c>
      <c r="C1144" s="188">
        <v>75</v>
      </c>
      <c r="D1144" s="188">
        <v>62</v>
      </c>
    </row>
    <row r="1145" spans="1:4">
      <c r="A1145" t="s">
        <v>2847</v>
      </c>
      <c r="B1145" t="s">
        <v>4807</v>
      </c>
      <c r="C1145" s="188">
        <v>54</v>
      </c>
      <c r="D1145" s="188">
        <v>17</v>
      </c>
    </row>
    <row r="1146" spans="1:4">
      <c r="A1146" t="s">
        <v>2848</v>
      </c>
      <c r="B1146" t="s">
        <v>4808</v>
      </c>
      <c r="C1146" s="188">
        <v>4329</v>
      </c>
      <c r="D1146" s="188">
        <v>4694</v>
      </c>
    </row>
    <row r="1147" spans="1:4">
      <c r="A1147" t="s">
        <v>2849</v>
      </c>
      <c r="B1147" t="s">
        <v>4809</v>
      </c>
      <c r="C1147" s="188">
        <v>98251</v>
      </c>
      <c r="D1147" s="188">
        <v>105595</v>
      </c>
    </row>
    <row r="1148" spans="1:4">
      <c r="A1148" t="s">
        <v>2850</v>
      </c>
      <c r="B1148" t="s">
        <v>4810</v>
      </c>
      <c r="C1148" s="188">
        <v>6325</v>
      </c>
      <c r="D1148" s="188">
        <v>4664</v>
      </c>
    </row>
    <row r="1149" spans="1:4">
      <c r="A1149" t="s">
        <v>2851</v>
      </c>
      <c r="B1149" t="s">
        <v>4811</v>
      </c>
      <c r="C1149" s="188">
        <v>0</v>
      </c>
      <c r="D1149" s="188">
        <v>5</v>
      </c>
    </row>
    <row r="1150" spans="1:4">
      <c r="A1150" t="s">
        <v>2852</v>
      </c>
      <c r="B1150" t="s">
        <v>4812</v>
      </c>
      <c r="C1150" s="188">
        <v>2250</v>
      </c>
      <c r="D1150" s="188">
        <v>1789</v>
      </c>
    </row>
    <row r="1151" spans="1:4">
      <c r="A1151" t="s">
        <v>2853</v>
      </c>
      <c r="B1151" t="s">
        <v>4813</v>
      </c>
      <c r="C1151" s="188">
        <v>1938</v>
      </c>
      <c r="D1151" s="188">
        <v>1433</v>
      </c>
    </row>
    <row r="1152" spans="1:4">
      <c r="A1152" t="s">
        <v>2854</v>
      </c>
      <c r="B1152" t="s">
        <v>4814</v>
      </c>
      <c r="C1152" s="188">
        <v>3789</v>
      </c>
      <c r="D1152" s="188">
        <v>2905</v>
      </c>
    </row>
    <row r="1153" spans="1:4">
      <c r="A1153" t="s">
        <v>2855</v>
      </c>
      <c r="B1153" t="s">
        <v>4815</v>
      </c>
      <c r="C1153" s="188">
        <v>311</v>
      </c>
      <c r="D1153" s="188">
        <v>269</v>
      </c>
    </row>
    <row r="1154" spans="1:4">
      <c r="A1154" t="s">
        <v>2856</v>
      </c>
      <c r="B1154" t="s">
        <v>4816</v>
      </c>
      <c r="C1154" s="188">
        <v>3</v>
      </c>
      <c r="D1154" s="188">
        <v>4</v>
      </c>
    </row>
    <row r="1155" spans="1:4">
      <c r="A1155" t="s">
        <v>2857</v>
      </c>
      <c r="B1155" t="s">
        <v>4817</v>
      </c>
      <c r="C1155" s="188">
        <v>2275</v>
      </c>
      <c r="D1155" s="188">
        <v>1846</v>
      </c>
    </row>
    <row r="1156" spans="1:4">
      <c r="A1156" t="s">
        <v>2858</v>
      </c>
      <c r="B1156" t="s">
        <v>4818</v>
      </c>
      <c r="C1156" s="188">
        <v>303</v>
      </c>
      <c r="D1156" s="188">
        <v>251</v>
      </c>
    </row>
    <row r="1157" spans="1:4">
      <c r="A1157" t="s">
        <v>2859</v>
      </c>
      <c r="B1157" t="s">
        <v>4819</v>
      </c>
      <c r="C1157" s="188">
        <v>0</v>
      </c>
      <c r="D1157" s="188">
        <v>0</v>
      </c>
    </row>
    <row r="1158" spans="1:4">
      <c r="A1158" t="s">
        <v>2860</v>
      </c>
      <c r="B1158" t="s">
        <v>4820</v>
      </c>
      <c r="C1158" s="188">
        <v>1</v>
      </c>
      <c r="D1158" s="188">
        <v>1</v>
      </c>
    </row>
    <row r="1159" spans="1:4">
      <c r="A1159" t="s">
        <v>2861</v>
      </c>
      <c r="B1159" t="s">
        <v>4821</v>
      </c>
      <c r="C1159" s="188">
        <v>393</v>
      </c>
      <c r="D1159" s="188">
        <v>306</v>
      </c>
    </row>
    <row r="1160" spans="1:4">
      <c r="A1160" t="s">
        <v>2862</v>
      </c>
      <c r="B1160" t="s">
        <v>4822</v>
      </c>
      <c r="C1160" s="188">
        <v>1427</v>
      </c>
      <c r="D1160" s="188">
        <v>1107</v>
      </c>
    </row>
    <row r="1161" spans="1:4">
      <c r="A1161" t="s">
        <v>2863</v>
      </c>
      <c r="B1161" t="s">
        <v>4823</v>
      </c>
      <c r="C1161" s="188">
        <v>266</v>
      </c>
      <c r="D1161" s="188">
        <v>224</v>
      </c>
    </row>
    <row r="1162" spans="1:4">
      <c r="A1162" t="s">
        <v>2864</v>
      </c>
      <c r="B1162" t="s">
        <v>4824</v>
      </c>
      <c r="C1162" s="188">
        <v>622</v>
      </c>
      <c r="D1162" s="188">
        <v>511</v>
      </c>
    </row>
    <row r="1163" spans="1:4">
      <c r="A1163" t="s">
        <v>2865</v>
      </c>
      <c r="B1163" t="s">
        <v>4825</v>
      </c>
      <c r="C1163" s="188">
        <v>0</v>
      </c>
      <c r="D1163" s="188">
        <v>0</v>
      </c>
    </row>
    <row r="1164" spans="1:4">
      <c r="A1164" t="s">
        <v>2866</v>
      </c>
      <c r="B1164" t="s">
        <v>4826</v>
      </c>
      <c r="C1164" s="188">
        <v>745</v>
      </c>
      <c r="D1164" s="188">
        <v>603</v>
      </c>
    </row>
    <row r="1165" spans="1:4">
      <c r="A1165" t="s">
        <v>2867</v>
      </c>
      <c r="B1165" t="s">
        <v>4827</v>
      </c>
      <c r="C1165" s="188">
        <v>817</v>
      </c>
      <c r="D1165" s="188">
        <v>655</v>
      </c>
    </row>
    <row r="1166" spans="1:4">
      <c r="A1166" t="s">
        <v>2868</v>
      </c>
      <c r="B1166" t="s">
        <v>4828</v>
      </c>
      <c r="C1166" s="188">
        <v>0</v>
      </c>
      <c r="D1166" s="188">
        <v>0</v>
      </c>
    </row>
    <row r="1167" spans="1:4">
      <c r="A1167" t="s">
        <v>2869</v>
      </c>
      <c r="B1167" t="s">
        <v>4829</v>
      </c>
      <c r="C1167" s="188">
        <v>99</v>
      </c>
      <c r="D1167" s="188">
        <v>75</v>
      </c>
    </row>
    <row r="1168" spans="1:4">
      <c r="A1168" t="s">
        <v>2870</v>
      </c>
      <c r="B1168" t="s">
        <v>4830</v>
      </c>
      <c r="C1168" s="188">
        <v>2</v>
      </c>
      <c r="D1168" s="188">
        <v>6</v>
      </c>
    </row>
    <row r="1169" spans="1:4">
      <c r="A1169" t="s">
        <v>2871</v>
      </c>
      <c r="B1169" t="s">
        <v>4831</v>
      </c>
      <c r="C1169" s="188">
        <v>415</v>
      </c>
      <c r="D1169" s="188">
        <v>309</v>
      </c>
    </row>
    <row r="1170" spans="1:4">
      <c r="A1170" t="s">
        <v>2872</v>
      </c>
      <c r="B1170" t="s">
        <v>4832</v>
      </c>
      <c r="C1170" s="188">
        <v>19</v>
      </c>
      <c r="D1170" s="188">
        <v>36</v>
      </c>
    </row>
    <row r="1171" spans="1:4">
      <c r="A1171" t="s">
        <v>2873</v>
      </c>
      <c r="B1171" t="s">
        <v>4833</v>
      </c>
      <c r="C1171" s="188">
        <v>2</v>
      </c>
      <c r="D1171" s="188">
        <v>0</v>
      </c>
    </row>
    <row r="1172" spans="1:4">
      <c r="A1172" t="s">
        <v>2874</v>
      </c>
      <c r="B1172" t="s">
        <v>4834</v>
      </c>
      <c r="C1172" s="188">
        <v>224</v>
      </c>
      <c r="D1172" s="188">
        <v>138</v>
      </c>
    </row>
    <row r="1173" spans="1:4">
      <c r="A1173" t="s">
        <v>2875</v>
      </c>
      <c r="B1173" t="s">
        <v>4835</v>
      </c>
      <c r="C1173" s="188">
        <v>0</v>
      </c>
      <c r="D1173" s="188">
        <v>1</v>
      </c>
    </row>
    <row r="1174" spans="1:4">
      <c r="A1174" t="s">
        <v>2876</v>
      </c>
      <c r="B1174" t="s">
        <v>4836</v>
      </c>
      <c r="C1174" s="188">
        <v>6</v>
      </c>
      <c r="D1174" s="188">
        <v>0</v>
      </c>
    </row>
    <row r="1175" spans="1:4">
      <c r="A1175" t="s">
        <v>2877</v>
      </c>
      <c r="B1175" t="s">
        <v>4837</v>
      </c>
      <c r="C1175" s="188">
        <v>6</v>
      </c>
      <c r="D1175" s="188">
        <v>0</v>
      </c>
    </row>
    <row r="1176" spans="1:4">
      <c r="A1176" t="s">
        <v>2878</v>
      </c>
      <c r="B1176" t="s">
        <v>4838</v>
      </c>
      <c r="C1176" s="188">
        <v>24</v>
      </c>
      <c r="D1176" s="188">
        <v>14</v>
      </c>
    </row>
    <row r="1177" spans="1:4">
      <c r="A1177" t="s">
        <v>2879</v>
      </c>
      <c r="B1177" t="s">
        <v>4839</v>
      </c>
      <c r="C1177" s="188">
        <v>0</v>
      </c>
      <c r="D1177" s="188">
        <v>0</v>
      </c>
    </row>
    <row r="1178" spans="1:4">
      <c r="A1178" t="s">
        <v>2880</v>
      </c>
      <c r="B1178" t="s">
        <v>4840</v>
      </c>
      <c r="C1178" s="188">
        <v>1</v>
      </c>
      <c r="D1178" s="188">
        <v>1</v>
      </c>
    </row>
    <row r="1179" spans="1:4">
      <c r="A1179" t="s">
        <v>2881</v>
      </c>
      <c r="B1179" t="s">
        <v>4841</v>
      </c>
      <c r="C1179" s="188">
        <v>413</v>
      </c>
      <c r="D1179" s="188">
        <v>316</v>
      </c>
    </row>
    <row r="1180" spans="1:4">
      <c r="A1180" t="s">
        <v>2882</v>
      </c>
      <c r="B1180" t="s">
        <v>4842</v>
      </c>
      <c r="C1180" s="188">
        <v>1</v>
      </c>
      <c r="D1180" s="188">
        <v>0</v>
      </c>
    </row>
    <row r="1181" spans="1:4">
      <c r="A1181" t="s">
        <v>2883</v>
      </c>
      <c r="B1181" t="s">
        <v>4843</v>
      </c>
      <c r="C1181" s="188">
        <v>0</v>
      </c>
      <c r="D1181" s="188">
        <v>0</v>
      </c>
    </row>
    <row r="1182" spans="1:4">
      <c r="A1182" t="s">
        <v>2884</v>
      </c>
      <c r="B1182" t="s">
        <v>4844</v>
      </c>
      <c r="C1182" s="188">
        <v>0</v>
      </c>
      <c r="D1182" s="188">
        <v>1</v>
      </c>
    </row>
    <row r="1183" spans="1:4">
      <c r="A1183" t="s">
        <v>2885</v>
      </c>
      <c r="B1183" t="s">
        <v>4845</v>
      </c>
      <c r="C1183" s="188">
        <v>0</v>
      </c>
      <c r="D1183" s="188">
        <v>0</v>
      </c>
    </row>
    <row r="1184" spans="1:4">
      <c r="A1184" t="s">
        <v>2886</v>
      </c>
      <c r="B1184" t="s">
        <v>4846</v>
      </c>
      <c r="C1184" s="188">
        <v>0</v>
      </c>
      <c r="D1184" s="188">
        <v>0</v>
      </c>
    </row>
    <row r="1185" spans="1:4">
      <c r="A1185" t="s">
        <v>2887</v>
      </c>
      <c r="B1185" t="s">
        <v>4847</v>
      </c>
      <c r="C1185" s="188">
        <v>2</v>
      </c>
      <c r="D1185" s="188">
        <v>0</v>
      </c>
    </row>
    <row r="1186" spans="1:4">
      <c r="A1186" t="s">
        <v>2888</v>
      </c>
      <c r="B1186" t="s">
        <v>4848</v>
      </c>
      <c r="C1186" s="188">
        <v>1</v>
      </c>
      <c r="D1186" s="188">
        <v>2</v>
      </c>
    </row>
    <row r="1187" spans="1:4">
      <c r="A1187" t="s">
        <v>2889</v>
      </c>
      <c r="B1187" t="s">
        <v>4849</v>
      </c>
      <c r="C1187" s="188">
        <v>495</v>
      </c>
      <c r="D1187" s="188">
        <v>365</v>
      </c>
    </row>
    <row r="1188" spans="1:4">
      <c r="A1188" t="s">
        <v>2890</v>
      </c>
      <c r="B1188" t="s">
        <v>4850</v>
      </c>
      <c r="C1188" s="188">
        <v>0</v>
      </c>
      <c r="D1188" s="188">
        <v>0</v>
      </c>
    </row>
    <row r="1189" spans="1:4">
      <c r="A1189" t="s">
        <v>3180</v>
      </c>
      <c r="B1189" t="s">
        <v>4851</v>
      </c>
      <c r="C1189" s="188">
        <v>0</v>
      </c>
      <c r="D1189" s="188">
        <v>0</v>
      </c>
    </row>
    <row r="1190" spans="1:4">
      <c r="A1190" t="s">
        <v>3181</v>
      </c>
      <c r="B1190" t="s">
        <v>4852</v>
      </c>
      <c r="C1190" s="188">
        <v>0</v>
      </c>
      <c r="D1190" s="188">
        <v>0</v>
      </c>
    </row>
    <row r="1191" spans="1:4">
      <c r="A1191" t="s">
        <v>3182</v>
      </c>
      <c r="B1191" t="s">
        <v>4853</v>
      </c>
      <c r="C1191" s="188">
        <v>5124</v>
      </c>
      <c r="D1191" s="188">
        <v>2097</v>
      </c>
    </row>
    <row r="1192" spans="1:4">
      <c r="A1192" t="s">
        <v>3183</v>
      </c>
      <c r="B1192" t="s">
        <v>5259</v>
      </c>
      <c r="C1192" s="188">
        <v>57</v>
      </c>
      <c r="D1192" s="188">
        <v>68</v>
      </c>
    </row>
    <row r="1193" spans="1:4">
      <c r="A1193" t="s">
        <v>3184</v>
      </c>
      <c r="B1193" t="s">
        <v>4854</v>
      </c>
      <c r="C1193" s="188">
        <v>0</v>
      </c>
      <c r="D1193" s="188">
        <v>0</v>
      </c>
    </row>
    <row r="1194" spans="1:4">
      <c r="A1194" t="s">
        <v>3185</v>
      </c>
      <c r="B1194" t="s">
        <v>5258</v>
      </c>
      <c r="C1194" s="188">
        <v>35814</v>
      </c>
      <c r="D1194" s="188">
        <v>27919</v>
      </c>
    </row>
    <row r="1195" spans="1:4">
      <c r="A1195" t="s">
        <v>3187</v>
      </c>
      <c r="B1195" t="s">
        <v>4855</v>
      </c>
      <c r="C1195" s="188">
        <v>21799</v>
      </c>
      <c r="D1195" s="188">
        <v>20279</v>
      </c>
    </row>
    <row r="1196" spans="1:4">
      <c r="A1196" t="s">
        <v>3188</v>
      </c>
      <c r="B1196" t="s">
        <v>5243</v>
      </c>
      <c r="C1196" s="188">
        <v>3653</v>
      </c>
      <c r="D1196" s="188">
        <v>3356</v>
      </c>
    </row>
    <row r="1197" spans="1:4">
      <c r="A1197" t="s">
        <v>3189</v>
      </c>
      <c r="B1197" t="s">
        <v>4856</v>
      </c>
      <c r="C1197" s="188">
        <v>0</v>
      </c>
      <c r="D1197" s="188">
        <v>0</v>
      </c>
    </row>
    <row r="1198" spans="1:4">
      <c r="A1198" t="s">
        <v>3190</v>
      </c>
      <c r="B1198" t="s">
        <v>4857</v>
      </c>
      <c r="C1198" s="188">
        <v>3112</v>
      </c>
      <c r="D1198" s="188">
        <v>1933</v>
      </c>
    </row>
    <row r="1199" spans="1:4">
      <c r="A1199" t="s">
        <v>3191</v>
      </c>
      <c r="B1199" t="s">
        <v>4858</v>
      </c>
      <c r="C1199" s="188">
        <v>19134</v>
      </c>
      <c r="D1199" s="188">
        <v>15614</v>
      </c>
    </row>
    <row r="1200" spans="1:4">
      <c r="A1200" t="s">
        <v>3192</v>
      </c>
      <c r="B1200" t="s">
        <v>4859</v>
      </c>
      <c r="C1200" s="188">
        <v>7818</v>
      </c>
      <c r="D1200" s="188">
        <v>5810</v>
      </c>
    </row>
    <row r="1201" spans="1:4">
      <c r="A1201" t="s">
        <v>3193</v>
      </c>
      <c r="B1201" t="s">
        <v>4860</v>
      </c>
      <c r="C1201" s="188">
        <v>6795</v>
      </c>
      <c r="D1201" s="188">
        <v>5983</v>
      </c>
    </row>
    <row r="1202" spans="1:4">
      <c r="A1202" t="s">
        <v>3194</v>
      </c>
      <c r="B1202" t="s">
        <v>4861</v>
      </c>
      <c r="C1202" s="188">
        <v>1378</v>
      </c>
      <c r="D1202" s="188">
        <v>402</v>
      </c>
    </row>
    <row r="1203" spans="1:4">
      <c r="A1203" t="s">
        <v>3195</v>
      </c>
      <c r="B1203" t="s">
        <v>4862</v>
      </c>
      <c r="C1203" s="188">
        <v>10541</v>
      </c>
      <c r="D1203" s="188">
        <v>6786</v>
      </c>
    </row>
    <row r="1204" spans="1:4">
      <c r="A1204" t="s">
        <v>3196</v>
      </c>
      <c r="B1204" t="s">
        <v>4863</v>
      </c>
      <c r="C1204" s="188">
        <v>19187</v>
      </c>
      <c r="D1204" s="188">
        <v>15659</v>
      </c>
    </row>
    <row r="1205" spans="1:4">
      <c r="A1205" t="s">
        <v>3197</v>
      </c>
      <c r="B1205" t="s">
        <v>4864</v>
      </c>
      <c r="C1205" s="188">
        <v>14288</v>
      </c>
      <c r="D1205" s="188">
        <v>11963</v>
      </c>
    </row>
    <row r="1206" spans="1:4">
      <c r="A1206" t="s">
        <v>3198</v>
      </c>
      <c r="B1206" t="s">
        <v>4865</v>
      </c>
      <c r="C1206" s="188">
        <v>5816</v>
      </c>
      <c r="D1206" s="188">
        <v>4567</v>
      </c>
    </row>
    <row r="1207" spans="1:4">
      <c r="A1207" t="s">
        <v>3199</v>
      </c>
      <c r="B1207" t="s">
        <v>4866</v>
      </c>
      <c r="C1207" s="188">
        <v>13116</v>
      </c>
      <c r="D1207" s="188">
        <v>10428</v>
      </c>
    </row>
    <row r="1208" spans="1:4">
      <c r="A1208" t="s">
        <v>3200</v>
      </c>
      <c r="B1208" t="s">
        <v>4867</v>
      </c>
      <c r="C1208" s="188">
        <v>27091</v>
      </c>
      <c r="D1208" s="188">
        <v>21921</v>
      </c>
    </row>
    <row r="1209" spans="1:4">
      <c r="A1209" t="s">
        <v>3201</v>
      </c>
      <c r="B1209" t="s">
        <v>4868</v>
      </c>
      <c r="C1209" s="188">
        <v>3310</v>
      </c>
      <c r="D1209" s="188">
        <v>3110</v>
      </c>
    </row>
    <row r="1210" spans="1:4">
      <c r="A1210" t="s">
        <v>3202</v>
      </c>
      <c r="B1210" t="s">
        <v>4869</v>
      </c>
      <c r="C1210" s="188">
        <v>10600</v>
      </c>
      <c r="D1210" s="188">
        <v>8724</v>
      </c>
    </row>
    <row r="1211" spans="1:4">
      <c r="A1211" t="s">
        <v>3203</v>
      </c>
      <c r="B1211" t="s">
        <v>4870</v>
      </c>
      <c r="C1211" s="188">
        <v>23942</v>
      </c>
      <c r="D1211" s="188">
        <v>18979</v>
      </c>
    </row>
    <row r="1212" spans="1:4">
      <c r="A1212" t="s">
        <v>3204</v>
      </c>
      <c r="B1212" t="s">
        <v>4871</v>
      </c>
      <c r="C1212" s="188">
        <v>7957</v>
      </c>
      <c r="D1212" s="188">
        <v>6081</v>
      </c>
    </row>
    <row r="1213" spans="1:4">
      <c r="A1213" t="s">
        <v>3205</v>
      </c>
      <c r="B1213" t="s">
        <v>4872</v>
      </c>
      <c r="C1213" s="188">
        <v>13994</v>
      </c>
      <c r="D1213" s="188">
        <v>10861</v>
      </c>
    </row>
    <row r="1214" spans="1:4">
      <c r="A1214" t="s">
        <v>3206</v>
      </c>
      <c r="B1214" t="s">
        <v>4873</v>
      </c>
      <c r="C1214" s="188">
        <v>5292</v>
      </c>
      <c r="D1214" s="188">
        <v>4336</v>
      </c>
    </row>
    <row r="1215" spans="1:4">
      <c r="A1215" t="s">
        <v>3207</v>
      </c>
      <c r="B1215" t="s">
        <v>4874</v>
      </c>
      <c r="C1215" s="188">
        <v>2544</v>
      </c>
      <c r="D1215" s="188">
        <v>2522</v>
      </c>
    </row>
    <row r="1216" spans="1:4">
      <c r="A1216" t="s">
        <v>3208</v>
      </c>
      <c r="B1216" t="s">
        <v>4875</v>
      </c>
      <c r="C1216" s="188">
        <v>2463</v>
      </c>
      <c r="D1216" s="188">
        <v>2408</v>
      </c>
    </row>
    <row r="1217" spans="1:4">
      <c r="A1217" t="s">
        <v>3209</v>
      </c>
      <c r="B1217" t="s">
        <v>4876</v>
      </c>
      <c r="C1217" s="188">
        <v>4992</v>
      </c>
      <c r="D1217" s="188">
        <v>4583</v>
      </c>
    </row>
    <row r="1218" spans="1:4">
      <c r="A1218" t="s">
        <v>3210</v>
      </c>
      <c r="B1218" t="s">
        <v>4877</v>
      </c>
      <c r="C1218" s="188">
        <v>22802</v>
      </c>
      <c r="D1218" s="188">
        <v>18654</v>
      </c>
    </row>
    <row r="1219" spans="1:4">
      <c r="A1219" t="s">
        <v>3211</v>
      </c>
      <c r="B1219" t="s">
        <v>4878</v>
      </c>
      <c r="C1219" s="188">
        <v>6626</v>
      </c>
      <c r="D1219" s="188">
        <v>4953</v>
      </c>
    </row>
    <row r="1220" spans="1:4">
      <c r="A1220" t="s">
        <v>3212</v>
      </c>
      <c r="B1220" t="s">
        <v>4879</v>
      </c>
      <c r="C1220" s="188">
        <v>0</v>
      </c>
      <c r="D1220" s="188">
        <v>0</v>
      </c>
    </row>
    <row r="1221" spans="1:4">
      <c r="A1221" t="s">
        <v>3213</v>
      </c>
      <c r="B1221" t="s">
        <v>4880</v>
      </c>
      <c r="C1221" s="188">
        <v>24665</v>
      </c>
      <c r="D1221" s="188">
        <v>20085</v>
      </c>
    </row>
    <row r="1222" spans="1:4">
      <c r="A1222" t="s">
        <v>3214</v>
      </c>
      <c r="B1222" t="s">
        <v>4881</v>
      </c>
      <c r="C1222" s="188">
        <v>10702</v>
      </c>
      <c r="D1222" s="188">
        <v>8701</v>
      </c>
    </row>
    <row r="1223" spans="1:4">
      <c r="A1223" t="s">
        <v>3215</v>
      </c>
      <c r="B1223" t="s">
        <v>4882</v>
      </c>
      <c r="C1223" s="188">
        <v>2397</v>
      </c>
      <c r="D1223" s="188">
        <v>2217</v>
      </c>
    </row>
    <row r="1224" spans="1:4">
      <c r="A1224" t="s">
        <v>3216</v>
      </c>
      <c r="B1224" t="s">
        <v>4883</v>
      </c>
      <c r="C1224" s="188">
        <v>7552</v>
      </c>
      <c r="D1224" s="188">
        <v>5487</v>
      </c>
    </row>
    <row r="1225" spans="1:4">
      <c r="A1225" t="s">
        <v>3217</v>
      </c>
      <c r="B1225" t="s">
        <v>4884</v>
      </c>
      <c r="C1225" s="188">
        <v>22655</v>
      </c>
      <c r="D1225" s="188">
        <v>18484</v>
      </c>
    </row>
    <row r="1226" spans="1:4">
      <c r="A1226" t="s">
        <v>3218</v>
      </c>
      <c r="B1226" t="s">
        <v>4885</v>
      </c>
      <c r="C1226" s="188">
        <v>8119</v>
      </c>
      <c r="D1226" s="188">
        <v>6120</v>
      </c>
    </row>
    <row r="1227" spans="1:4">
      <c r="A1227" t="s">
        <v>3219</v>
      </c>
      <c r="B1227" t="s">
        <v>4886</v>
      </c>
      <c r="C1227" s="188">
        <v>893</v>
      </c>
      <c r="D1227" s="188">
        <v>717</v>
      </c>
    </row>
    <row r="1228" spans="1:4">
      <c r="A1228" t="s">
        <v>3220</v>
      </c>
      <c r="B1228" t="s">
        <v>4887</v>
      </c>
      <c r="C1228" s="188">
        <v>1958</v>
      </c>
      <c r="D1228" s="188">
        <v>1511</v>
      </c>
    </row>
    <row r="1229" spans="1:4">
      <c r="A1229" t="s">
        <v>3221</v>
      </c>
      <c r="B1229" t="s">
        <v>4888</v>
      </c>
      <c r="C1229" s="188">
        <v>5215</v>
      </c>
      <c r="D1229" s="188">
        <v>4273</v>
      </c>
    </row>
    <row r="1230" spans="1:4">
      <c r="A1230" t="s">
        <v>3222</v>
      </c>
      <c r="B1230" t="s">
        <v>4889</v>
      </c>
      <c r="C1230" s="188">
        <v>1993</v>
      </c>
      <c r="D1230" s="188">
        <v>1578</v>
      </c>
    </row>
    <row r="1231" spans="1:4">
      <c r="A1231" t="s">
        <v>3223</v>
      </c>
      <c r="B1231" t="s">
        <v>4890</v>
      </c>
      <c r="C1231" s="188">
        <v>25158</v>
      </c>
      <c r="D1231" s="188">
        <v>20441</v>
      </c>
    </row>
    <row r="1232" spans="1:4">
      <c r="A1232" t="s">
        <v>3224</v>
      </c>
      <c r="B1232" t="s">
        <v>4891</v>
      </c>
      <c r="C1232" s="188">
        <v>2540</v>
      </c>
      <c r="D1232" s="188">
        <v>2026</v>
      </c>
    </row>
    <row r="1233" spans="1:4">
      <c r="A1233" t="s">
        <v>3225</v>
      </c>
      <c r="B1233" t="s">
        <v>4892</v>
      </c>
      <c r="C1233" s="188">
        <v>182</v>
      </c>
      <c r="D1233" s="188">
        <v>207</v>
      </c>
    </row>
    <row r="1234" spans="1:4">
      <c r="A1234" t="s">
        <v>3226</v>
      </c>
      <c r="B1234" t="s">
        <v>5254</v>
      </c>
      <c r="C1234" s="188">
        <v>168</v>
      </c>
      <c r="D1234" s="188">
        <v>171</v>
      </c>
    </row>
    <row r="1235" spans="1:4">
      <c r="A1235" t="s">
        <v>3227</v>
      </c>
      <c r="B1235" t="s">
        <v>4893</v>
      </c>
      <c r="C1235" s="188">
        <v>0</v>
      </c>
      <c r="D1235" s="188">
        <v>0</v>
      </c>
    </row>
    <row r="1236" spans="1:4">
      <c r="A1236" t="s">
        <v>3228</v>
      </c>
      <c r="B1236" t="s">
        <v>5255</v>
      </c>
      <c r="C1236" s="188">
        <v>90</v>
      </c>
      <c r="D1236" s="188">
        <v>81</v>
      </c>
    </row>
    <row r="1237" spans="1:4">
      <c r="A1237" t="s">
        <v>3229</v>
      </c>
      <c r="B1237" t="s">
        <v>4894</v>
      </c>
      <c r="C1237" s="188">
        <v>19</v>
      </c>
      <c r="D1237" s="188">
        <v>3</v>
      </c>
    </row>
    <row r="1238" spans="1:4">
      <c r="A1238" t="s">
        <v>3230</v>
      </c>
      <c r="B1238" t="s">
        <v>5256</v>
      </c>
      <c r="C1238" s="188">
        <v>12</v>
      </c>
      <c r="D1238" s="188">
        <v>8</v>
      </c>
    </row>
    <row r="1239" spans="1:4">
      <c r="A1239" t="s">
        <v>3231</v>
      </c>
      <c r="B1239" t="s">
        <v>4895</v>
      </c>
      <c r="C1239" s="188">
        <v>8</v>
      </c>
      <c r="D1239" s="188">
        <v>3</v>
      </c>
    </row>
    <row r="1240" spans="1:4">
      <c r="A1240" t="s">
        <v>3232</v>
      </c>
      <c r="B1240" t="s">
        <v>5257</v>
      </c>
      <c r="C1240" s="188">
        <v>23</v>
      </c>
      <c r="D1240" s="188">
        <v>20</v>
      </c>
    </row>
    <row r="1241" spans="1:4">
      <c r="A1241" t="s">
        <v>3233</v>
      </c>
      <c r="B1241" t="s">
        <v>4896</v>
      </c>
      <c r="C1241" s="188">
        <v>24</v>
      </c>
      <c r="D1241" s="188">
        <v>19</v>
      </c>
    </row>
    <row r="1242" spans="1:4">
      <c r="A1242" t="s">
        <v>3234</v>
      </c>
      <c r="B1242" t="s">
        <v>4897</v>
      </c>
      <c r="C1242" s="188">
        <v>666</v>
      </c>
      <c r="D1242" s="188">
        <v>506</v>
      </c>
    </row>
    <row r="1243" spans="1:4">
      <c r="A1243" t="s">
        <v>3235</v>
      </c>
      <c r="B1243" t="s">
        <v>4898</v>
      </c>
      <c r="C1243" s="188">
        <v>0</v>
      </c>
      <c r="D1243" s="188">
        <v>0</v>
      </c>
    </row>
    <row r="1244" spans="1:4">
      <c r="A1244" t="s">
        <v>3236</v>
      </c>
      <c r="B1244" t="s">
        <v>4899</v>
      </c>
      <c r="C1244" s="188">
        <v>1485</v>
      </c>
      <c r="D1244" s="188">
        <v>617</v>
      </c>
    </row>
    <row r="1245" spans="1:4">
      <c r="A1245" t="s">
        <v>3237</v>
      </c>
      <c r="B1245" t="s">
        <v>4900</v>
      </c>
      <c r="C1245" s="188">
        <v>0</v>
      </c>
      <c r="D1245" s="188">
        <v>0</v>
      </c>
    </row>
    <row r="1246" spans="1:4">
      <c r="A1246" t="s">
        <v>3238</v>
      </c>
      <c r="B1246" t="s">
        <v>4901</v>
      </c>
      <c r="C1246" s="188">
        <v>1159</v>
      </c>
      <c r="D1246" s="188">
        <v>1030</v>
      </c>
    </row>
    <row r="1247" spans="1:4">
      <c r="A1247" t="s">
        <v>3239</v>
      </c>
      <c r="B1247" t="s">
        <v>4902</v>
      </c>
      <c r="C1247" s="188">
        <v>270</v>
      </c>
      <c r="D1247" s="188">
        <v>237</v>
      </c>
    </row>
    <row r="1248" spans="1:4">
      <c r="A1248" t="s">
        <v>3240</v>
      </c>
      <c r="B1248" t="s">
        <v>5246</v>
      </c>
      <c r="C1248" s="188">
        <v>72</v>
      </c>
      <c r="D1248" s="188">
        <v>109</v>
      </c>
    </row>
    <row r="1249" spans="1:4">
      <c r="A1249" t="s">
        <v>3241</v>
      </c>
      <c r="B1249" t="s">
        <v>5247</v>
      </c>
      <c r="C1249" s="188">
        <v>339</v>
      </c>
      <c r="D1249" s="188">
        <v>275</v>
      </c>
    </row>
    <row r="1250" spans="1:4">
      <c r="A1250" t="s">
        <v>3242</v>
      </c>
      <c r="B1250" t="s">
        <v>5248</v>
      </c>
      <c r="C1250" s="188">
        <v>222</v>
      </c>
      <c r="D1250" s="188">
        <v>200</v>
      </c>
    </row>
    <row r="1251" spans="1:4">
      <c r="A1251" t="s">
        <v>3243</v>
      </c>
      <c r="B1251" t="s">
        <v>4903</v>
      </c>
      <c r="C1251" s="188">
        <v>0</v>
      </c>
      <c r="D1251" s="188">
        <v>0</v>
      </c>
    </row>
    <row r="1252" spans="1:4">
      <c r="A1252" t="s">
        <v>3244</v>
      </c>
      <c r="B1252" t="s">
        <v>4904</v>
      </c>
      <c r="C1252" s="188">
        <v>8</v>
      </c>
      <c r="D1252" s="188">
        <v>5</v>
      </c>
    </row>
    <row r="1253" spans="1:4">
      <c r="A1253" t="s">
        <v>3245</v>
      </c>
      <c r="B1253" t="s">
        <v>4905</v>
      </c>
      <c r="C1253" s="188">
        <v>8</v>
      </c>
      <c r="D1253" s="188">
        <v>11</v>
      </c>
    </row>
    <row r="1254" spans="1:4">
      <c r="A1254" t="s">
        <v>3246</v>
      </c>
      <c r="B1254" t="s">
        <v>4906</v>
      </c>
      <c r="C1254" s="188">
        <v>9</v>
      </c>
      <c r="D1254" s="188">
        <v>5</v>
      </c>
    </row>
    <row r="1255" spans="1:4">
      <c r="A1255" t="s">
        <v>3247</v>
      </c>
      <c r="B1255" t="s">
        <v>4907</v>
      </c>
      <c r="C1255" s="188">
        <v>0</v>
      </c>
      <c r="D1255" s="188">
        <v>1</v>
      </c>
    </row>
    <row r="1256" spans="1:4">
      <c r="A1256" t="s">
        <v>3248</v>
      </c>
      <c r="B1256" t="s">
        <v>4908</v>
      </c>
      <c r="C1256" s="188">
        <v>0</v>
      </c>
      <c r="D1256" s="188">
        <v>0</v>
      </c>
    </row>
    <row r="1257" spans="1:4">
      <c r="A1257" t="s">
        <v>3249</v>
      </c>
      <c r="B1257" t="s">
        <v>4909</v>
      </c>
      <c r="C1257" s="188">
        <v>0</v>
      </c>
      <c r="D1257" s="188">
        <v>0</v>
      </c>
    </row>
    <row r="1258" spans="1:4">
      <c r="A1258" t="s">
        <v>3250</v>
      </c>
      <c r="B1258" t="s">
        <v>4910</v>
      </c>
      <c r="C1258" s="188">
        <v>54</v>
      </c>
      <c r="D1258" s="188">
        <v>0</v>
      </c>
    </row>
    <row r="1259" spans="1:4">
      <c r="A1259" t="s">
        <v>3251</v>
      </c>
      <c r="B1259" t="s">
        <v>5244</v>
      </c>
      <c r="C1259" s="188">
        <v>508</v>
      </c>
      <c r="D1259" s="188">
        <v>3</v>
      </c>
    </row>
    <row r="1260" spans="1:4">
      <c r="A1260" t="s">
        <v>3252</v>
      </c>
      <c r="B1260" t="s">
        <v>4911</v>
      </c>
      <c r="C1260" s="188">
        <v>2157</v>
      </c>
      <c r="D1260" s="188">
        <v>2456</v>
      </c>
    </row>
    <row r="1261" spans="1:4">
      <c r="A1261" t="s">
        <v>3253</v>
      </c>
      <c r="B1261" t="s">
        <v>4912</v>
      </c>
      <c r="C1261" s="188">
        <v>6</v>
      </c>
      <c r="D1261" s="188">
        <v>3</v>
      </c>
    </row>
    <row r="1262" spans="1:4">
      <c r="A1262" t="s">
        <v>3254</v>
      </c>
      <c r="B1262" t="s">
        <v>4913</v>
      </c>
      <c r="C1262" s="188">
        <v>16</v>
      </c>
      <c r="D1262" s="188">
        <v>8</v>
      </c>
    </row>
    <row r="1263" spans="1:4">
      <c r="A1263" t="s">
        <v>3255</v>
      </c>
      <c r="B1263" t="s">
        <v>4914</v>
      </c>
      <c r="C1263" s="188">
        <v>16</v>
      </c>
      <c r="D1263" s="188">
        <v>12</v>
      </c>
    </row>
    <row r="1264" spans="1:4">
      <c r="A1264" t="s">
        <v>3256</v>
      </c>
      <c r="B1264" t="s">
        <v>4915</v>
      </c>
      <c r="C1264" s="188">
        <v>404</v>
      </c>
      <c r="D1264" s="188">
        <v>312</v>
      </c>
    </row>
    <row r="1265" spans="1:4">
      <c r="A1265" t="s">
        <v>3257</v>
      </c>
      <c r="B1265" t="s">
        <v>4916</v>
      </c>
      <c r="C1265" s="188">
        <v>0</v>
      </c>
      <c r="D1265" s="188">
        <v>0</v>
      </c>
    </row>
    <row r="1266" spans="1:4">
      <c r="A1266" t="s">
        <v>3258</v>
      </c>
      <c r="B1266" t="s">
        <v>4917</v>
      </c>
      <c r="C1266" s="188">
        <v>2267</v>
      </c>
      <c r="D1266" s="188">
        <v>1066</v>
      </c>
    </row>
    <row r="1267" spans="1:4">
      <c r="A1267" t="s">
        <v>3259</v>
      </c>
      <c r="B1267" t="s">
        <v>4918</v>
      </c>
      <c r="C1267" s="188">
        <v>430</v>
      </c>
      <c r="D1267" s="188">
        <v>336</v>
      </c>
    </row>
    <row r="1268" spans="1:4">
      <c r="A1268" t="s">
        <v>3260</v>
      </c>
      <c r="B1268" t="s">
        <v>4919</v>
      </c>
      <c r="C1268" s="188">
        <v>787</v>
      </c>
      <c r="D1268" s="188">
        <v>525</v>
      </c>
    </row>
    <row r="1269" spans="1:4">
      <c r="A1269" t="s">
        <v>3261</v>
      </c>
      <c r="B1269" t="s">
        <v>4920</v>
      </c>
      <c r="C1269" s="188">
        <v>1873</v>
      </c>
      <c r="D1269" s="188">
        <v>771</v>
      </c>
    </row>
    <row r="1270" spans="1:4">
      <c r="A1270" t="s">
        <v>3262</v>
      </c>
      <c r="B1270" t="s">
        <v>4921</v>
      </c>
      <c r="C1270" s="188">
        <v>0</v>
      </c>
      <c r="D1270" s="188">
        <v>0</v>
      </c>
    </row>
    <row r="1271" spans="1:4">
      <c r="A1271" t="s">
        <v>3263</v>
      </c>
      <c r="B1271" t="s">
        <v>4922</v>
      </c>
      <c r="C1271" s="188">
        <v>1420</v>
      </c>
      <c r="D1271" s="188">
        <v>1126</v>
      </c>
    </row>
    <row r="1272" spans="1:4">
      <c r="A1272" t="s">
        <v>3264</v>
      </c>
      <c r="B1272" t="s">
        <v>4923</v>
      </c>
      <c r="C1272" s="188">
        <v>1361</v>
      </c>
      <c r="D1272" s="188">
        <v>723</v>
      </c>
    </row>
    <row r="1273" spans="1:4">
      <c r="A1273" t="s">
        <v>3265</v>
      </c>
      <c r="B1273" t="s">
        <v>4924</v>
      </c>
      <c r="C1273" s="188">
        <v>2505</v>
      </c>
      <c r="D1273" s="188">
        <v>1658</v>
      </c>
    </row>
    <row r="1274" spans="1:4">
      <c r="A1274" t="s">
        <v>3266</v>
      </c>
      <c r="B1274" t="s">
        <v>4925</v>
      </c>
      <c r="C1274" s="188">
        <v>7101</v>
      </c>
      <c r="D1274" s="188">
        <v>5502</v>
      </c>
    </row>
    <row r="1275" spans="1:4">
      <c r="A1275" t="s">
        <v>3267</v>
      </c>
      <c r="B1275" t="s">
        <v>4926</v>
      </c>
      <c r="C1275" s="188">
        <v>5949</v>
      </c>
      <c r="D1275" s="188">
        <v>4755</v>
      </c>
    </row>
    <row r="1276" spans="1:4">
      <c r="A1276" t="s">
        <v>3268</v>
      </c>
      <c r="B1276" t="s">
        <v>4927</v>
      </c>
      <c r="C1276" s="188">
        <v>4591</v>
      </c>
      <c r="D1276" s="188">
        <v>3457</v>
      </c>
    </row>
    <row r="1277" spans="1:4">
      <c r="A1277" t="s">
        <v>3269</v>
      </c>
      <c r="B1277" t="s">
        <v>5249</v>
      </c>
      <c r="C1277" s="188">
        <v>9789</v>
      </c>
      <c r="D1277" s="188">
        <v>5636</v>
      </c>
    </row>
    <row r="1278" spans="1:4">
      <c r="A1278" t="s">
        <v>3270</v>
      </c>
      <c r="B1278" t="s">
        <v>4928</v>
      </c>
      <c r="C1278" s="188">
        <v>1605</v>
      </c>
      <c r="D1278" s="188">
        <v>1175</v>
      </c>
    </row>
    <row r="1279" spans="1:4">
      <c r="A1279" t="s">
        <v>3271</v>
      </c>
      <c r="B1279" t="s">
        <v>4929</v>
      </c>
      <c r="C1279" s="188">
        <v>2114</v>
      </c>
      <c r="D1279" s="188">
        <v>1567</v>
      </c>
    </row>
    <row r="1280" spans="1:4">
      <c r="A1280" t="s">
        <v>3272</v>
      </c>
      <c r="B1280" t="s">
        <v>4930</v>
      </c>
      <c r="C1280" s="188">
        <v>3862</v>
      </c>
      <c r="D1280" s="188">
        <v>2919</v>
      </c>
    </row>
    <row r="1281" spans="1:4">
      <c r="A1281" t="s">
        <v>3273</v>
      </c>
      <c r="B1281" t="s">
        <v>4931</v>
      </c>
      <c r="C1281" s="188">
        <v>1273</v>
      </c>
      <c r="D1281" s="188">
        <v>1137</v>
      </c>
    </row>
    <row r="1282" spans="1:4">
      <c r="A1282" t="s">
        <v>3274</v>
      </c>
      <c r="B1282" t="s">
        <v>4932</v>
      </c>
      <c r="C1282" s="188">
        <v>1692</v>
      </c>
      <c r="D1282" s="188">
        <v>1416</v>
      </c>
    </row>
    <row r="1283" spans="1:4">
      <c r="A1283" t="s">
        <v>3275</v>
      </c>
      <c r="B1283" t="s">
        <v>4933</v>
      </c>
      <c r="C1283" s="188">
        <v>41</v>
      </c>
      <c r="D1283" s="188">
        <v>51</v>
      </c>
    </row>
    <row r="1284" spans="1:4">
      <c r="A1284" t="s">
        <v>3276</v>
      </c>
      <c r="B1284" t="s">
        <v>4934</v>
      </c>
      <c r="C1284" s="188">
        <v>104</v>
      </c>
      <c r="D1284" s="188">
        <v>149</v>
      </c>
    </row>
    <row r="1285" spans="1:4">
      <c r="A1285" t="s">
        <v>3277</v>
      </c>
      <c r="B1285" t="s">
        <v>4935</v>
      </c>
      <c r="C1285" s="188">
        <v>112</v>
      </c>
      <c r="D1285" s="188">
        <v>153</v>
      </c>
    </row>
    <row r="1286" spans="1:4">
      <c r="A1286" t="s">
        <v>3278</v>
      </c>
      <c r="B1286" t="s">
        <v>4936</v>
      </c>
      <c r="C1286" s="188">
        <v>112</v>
      </c>
      <c r="D1286" s="188">
        <v>143</v>
      </c>
    </row>
    <row r="1287" spans="1:4">
      <c r="A1287" t="s">
        <v>3279</v>
      </c>
      <c r="B1287" t="s">
        <v>4937</v>
      </c>
      <c r="C1287" s="188">
        <v>67</v>
      </c>
      <c r="D1287" s="188">
        <v>52</v>
      </c>
    </row>
    <row r="1288" spans="1:4">
      <c r="A1288" t="s">
        <v>3280</v>
      </c>
      <c r="B1288" t="s">
        <v>4938</v>
      </c>
      <c r="C1288" s="188">
        <v>236</v>
      </c>
      <c r="D1288" s="188">
        <v>285</v>
      </c>
    </row>
    <row r="1289" spans="1:4">
      <c r="A1289" t="s">
        <v>3281</v>
      </c>
      <c r="B1289" t="s">
        <v>4939</v>
      </c>
      <c r="C1289" s="188">
        <v>379</v>
      </c>
      <c r="D1289" s="188">
        <v>307</v>
      </c>
    </row>
    <row r="1290" spans="1:4">
      <c r="A1290" t="s">
        <v>3282</v>
      </c>
      <c r="B1290" t="s">
        <v>5265</v>
      </c>
      <c r="C1290" s="188">
        <v>637</v>
      </c>
      <c r="D1290" s="188">
        <v>470</v>
      </c>
    </row>
    <row r="1291" spans="1:4">
      <c r="A1291" t="s">
        <v>3283</v>
      </c>
      <c r="B1291" t="s">
        <v>5261</v>
      </c>
      <c r="C1291" s="188">
        <v>7392</v>
      </c>
      <c r="D1291" s="188">
        <v>5573</v>
      </c>
    </row>
    <row r="1292" spans="1:4">
      <c r="A1292" t="s">
        <v>3284</v>
      </c>
      <c r="B1292" t="s">
        <v>4940</v>
      </c>
      <c r="C1292" s="188">
        <v>1258</v>
      </c>
      <c r="D1292" s="188">
        <v>1217</v>
      </c>
    </row>
    <row r="1293" spans="1:4">
      <c r="A1293" t="s">
        <v>3285</v>
      </c>
      <c r="B1293" t="s">
        <v>5260</v>
      </c>
      <c r="C1293" s="188">
        <v>1978</v>
      </c>
      <c r="D1293" s="188">
        <v>1836</v>
      </c>
    </row>
    <row r="1294" spans="1:4">
      <c r="A1294" t="s">
        <v>3286</v>
      </c>
      <c r="B1294" t="s">
        <v>4941</v>
      </c>
      <c r="C1294" s="188">
        <v>61</v>
      </c>
      <c r="D1294" s="188">
        <v>0</v>
      </c>
    </row>
    <row r="1295" spans="1:4">
      <c r="A1295" t="s">
        <v>3287</v>
      </c>
      <c r="B1295" t="s">
        <v>5262</v>
      </c>
      <c r="C1295" s="188">
        <v>7273</v>
      </c>
      <c r="D1295" s="188">
        <v>5569</v>
      </c>
    </row>
    <row r="1296" spans="1:4">
      <c r="A1296" t="s">
        <v>3288</v>
      </c>
      <c r="B1296" t="s">
        <v>5263</v>
      </c>
      <c r="C1296" s="188">
        <v>4193</v>
      </c>
      <c r="D1296" s="188">
        <v>3362</v>
      </c>
    </row>
    <row r="1297" spans="1:4">
      <c r="A1297" t="s">
        <v>3289</v>
      </c>
      <c r="B1297" t="s">
        <v>5264</v>
      </c>
      <c r="C1297" s="188">
        <v>665</v>
      </c>
      <c r="D1297" s="188">
        <v>633</v>
      </c>
    </row>
    <row r="1298" spans="1:4">
      <c r="A1298" t="s">
        <v>3290</v>
      </c>
      <c r="B1298" t="s">
        <v>4942</v>
      </c>
      <c r="C1298" s="188">
        <v>668</v>
      </c>
      <c r="D1298" s="188">
        <v>633</v>
      </c>
    </row>
    <row r="1299" spans="1:4">
      <c r="A1299" t="s">
        <v>3291</v>
      </c>
      <c r="B1299" t="s">
        <v>5245</v>
      </c>
      <c r="C1299" s="188">
        <v>800</v>
      </c>
      <c r="D1299" s="188">
        <v>657</v>
      </c>
    </row>
    <row r="1300" spans="1:4">
      <c r="A1300" t="s">
        <v>3293</v>
      </c>
      <c r="B1300" t="s">
        <v>5250</v>
      </c>
      <c r="C1300" s="188">
        <v>11707</v>
      </c>
      <c r="D1300" s="188">
        <v>9005</v>
      </c>
    </row>
    <row r="1301" spans="1:4">
      <c r="A1301" t="s">
        <v>3294</v>
      </c>
      <c r="B1301" t="s">
        <v>4943</v>
      </c>
      <c r="C1301" s="188">
        <v>93</v>
      </c>
      <c r="D1301" s="188">
        <v>75</v>
      </c>
    </row>
    <row r="1302" spans="1:4">
      <c r="A1302" t="s">
        <v>3295</v>
      </c>
      <c r="B1302" t="s">
        <v>5251</v>
      </c>
      <c r="C1302" s="188">
        <v>560</v>
      </c>
      <c r="D1302" s="188">
        <v>400</v>
      </c>
    </row>
    <row r="1303" spans="1:4">
      <c r="A1303" t="s">
        <v>3296</v>
      </c>
      <c r="B1303" t="s">
        <v>4944</v>
      </c>
      <c r="C1303" s="188">
        <v>572</v>
      </c>
      <c r="D1303" s="188">
        <v>398</v>
      </c>
    </row>
    <row r="1304" spans="1:4">
      <c r="A1304" t="s">
        <v>3297</v>
      </c>
      <c r="B1304" t="s">
        <v>5253</v>
      </c>
      <c r="C1304" s="188">
        <v>104</v>
      </c>
      <c r="D1304" s="188">
        <v>84</v>
      </c>
    </row>
    <row r="1305" spans="1:4">
      <c r="A1305" t="s">
        <v>3298</v>
      </c>
      <c r="B1305" t="s">
        <v>5252</v>
      </c>
      <c r="C1305" s="188">
        <v>11614</v>
      </c>
      <c r="D1305" s="188">
        <v>8976</v>
      </c>
    </row>
    <row r="1306" spans="1:4">
      <c r="A1306" t="s">
        <v>3299</v>
      </c>
      <c r="B1306" t="s">
        <v>4945</v>
      </c>
      <c r="C1306" s="188">
        <v>0</v>
      </c>
      <c r="D1306" s="188">
        <v>0</v>
      </c>
    </row>
    <row r="1307" spans="1:4">
      <c r="A1307" t="s">
        <v>3300</v>
      </c>
      <c r="B1307" t="s">
        <v>4946</v>
      </c>
      <c r="C1307" s="188">
        <v>7</v>
      </c>
      <c r="D1307" s="188">
        <v>6</v>
      </c>
    </row>
    <row r="1308" spans="1:4">
      <c r="A1308" t="s">
        <v>3301</v>
      </c>
      <c r="B1308" t="s">
        <v>4947</v>
      </c>
      <c r="C1308" s="188">
        <v>0</v>
      </c>
      <c r="D1308" s="188">
        <v>0</v>
      </c>
    </row>
    <row r="1309" spans="1:4">
      <c r="A1309" t="s">
        <v>3302</v>
      </c>
      <c r="B1309" t="s">
        <v>4948</v>
      </c>
      <c r="C1309" s="188">
        <v>0</v>
      </c>
      <c r="D1309" s="188">
        <v>0</v>
      </c>
    </row>
    <row r="1310" spans="1:4">
      <c r="A1310" t="s">
        <v>3303</v>
      </c>
      <c r="B1310" t="s">
        <v>4949</v>
      </c>
      <c r="C1310" s="188">
        <v>416</v>
      </c>
      <c r="D1310" s="188">
        <v>360</v>
      </c>
    </row>
    <row r="1311" spans="1:4">
      <c r="A1311" t="s">
        <v>3304</v>
      </c>
      <c r="B1311" t="s">
        <v>4950</v>
      </c>
      <c r="C1311" s="188">
        <v>33</v>
      </c>
      <c r="D1311" s="188">
        <v>30</v>
      </c>
    </row>
    <row r="1312" spans="1:4">
      <c r="A1312" t="s">
        <v>3305</v>
      </c>
      <c r="B1312" t="s">
        <v>4951</v>
      </c>
      <c r="C1312" s="188">
        <v>403</v>
      </c>
      <c r="D1312" s="188">
        <v>335</v>
      </c>
    </row>
    <row r="1313" spans="1:4">
      <c r="A1313" t="s">
        <v>3306</v>
      </c>
      <c r="B1313" t="s">
        <v>4952</v>
      </c>
      <c r="C1313" s="188">
        <v>1532</v>
      </c>
      <c r="D1313" s="188">
        <v>1317</v>
      </c>
    </row>
    <row r="1314" spans="1:4">
      <c r="A1314" t="s">
        <v>3307</v>
      </c>
      <c r="B1314" t="s">
        <v>4953</v>
      </c>
      <c r="C1314" s="188">
        <v>857</v>
      </c>
      <c r="D1314" s="188">
        <v>684</v>
      </c>
    </row>
    <row r="1315" spans="1:4">
      <c r="A1315" t="s">
        <v>3308</v>
      </c>
      <c r="B1315" t="s">
        <v>4954</v>
      </c>
      <c r="C1315" s="188">
        <v>9</v>
      </c>
      <c r="D1315" s="188">
        <v>5</v>
      </c>
    </row>
    <row r="1316" spans="1:4">
      <c r="A1316" t="s">
        <v>3309</v>
      </c>
      <c r="B1316" t="s">
        <v>4955</v>
      </c>
      <c r="C1316" s="188">
        <v>607</v>
      </c>
      <c r="D1316" s="188">
        <v>498</v>
      </c>
    </row>
    <row r="1317" spans="1:4">
      <c r="A1317" t="s">
        <v>3310</v>
      </c>
      <c r="B1317" t="s">
        <v>4956</v>
      </c>
      <c r="C1317" s="188">
        <v>3</v>
      </c>
      <c r="D1317" s="188">
        <v>8</v>
      </c>
    </row>
    <row r="1318" spans="1:4">
      <c r="A1318" t="s">
        <v>3311</v>
      </c>
      <c r="B1318" t="s">
        <v>4957</v>
      </c>
      <c r="C1318" s="188">
        <v>360</v>
      </c>
      <c r="D1318" s="188">
        <v>203</v>
      </c>
    </row>
    <row r="1319" spans="1:4">
      <c r="A1319" t="s">
        <v>3312</v>
      </c>
      <c r="B1319" t="s">
        <v>4958</v>
      </c>
      <c r="C1319" s="188">
        <v>1</v>
      </c>
      <c r="D1319" s="188">
        <v>6</v>
      </c>
    </row>
    <row r="1320" spans="1:4">
      <c r="A1320" t="s">
        <v>3313</v>
      </c>
      <c r="B1320" t="s">
        <v>4959</v>
      </c>
      <c r="C1320" s="188">
        <v>91</v>
      </c>
      <c r="D1320" s="188">
        <v>61</v>
      </c>
    </row>
    <row r="1321" spans="1:4">
      <c r="A1321" t="s">
        <v>3314</v>
      </c>
      <c r="B1321" t="s">
        <v>4960</v>
      </c>
      <c r="C1321" s="188">
        <v>73</v>
      </c>
      <c r="D1321" s="188">
        <v>77</v>
      </c>
    </row>
    <row r="1322" spans="1:4">
      <c r="A1322" t="s">
        <v>3315</v>
      </c>
      <c r="B1322" t="s">
        <v>4961</v>
      </c>
      <c r="C1322" s="188">
        <v>585</v>
      </c>
      <c r="D1322" s="188">
        <v>460</v>
      </c>
    </row>
    <row r="1323" spans="1:4">
      <c r="A1323" t="s">
        <v>3316</v>
      </c>
      <c r="B1323" t="s">
        <v>4962</v>
      </c>
      <c r="C1323" s="188">
        <v>1</v>
      </c>
      <c r="D1323" s="188">
        <v>1</v>
      </c>
    </row>
    <row r="1324" spans="1:4">
      <c r="A1324" t="s">
        <v>3317</v>
      </c>
      <c r="B1324" t="s">
        <v>4963</v>
      </c>
      <c r="C1324" s="188">
        <v>4721</v>
      </c>
      <c r="D1324" s="188">
        <v>4165</v>
      </c>
    </row>
    <row r="1325" spans="1:4">
      <c r="A1325" t="s">
        <v>3318</v>
      </c>
      <c r="B1325" t="s">
        <v>4964</v>
      </c>
      <c r="C1325" s="188">
        <v>2</v>
      </c>
      <c r="D1325" s="188">
        <v>1</v>
      </c>
    </row>
    <row r="1326" spans="1:4">
      <c r="A1326" t="s">
        <v>3319</v>
      </c>
      <c r="B1326" t="s">
        <v>4965</v>
      </c>
      <c r="C1326" s="188">
        <v>294</v>
      </c>
      <c r="D1326" s="188">
        <v>241</v>
      </c>
    </row>
    <row r="1327" spans="1:4">
      <c r="A1327" t="s">
        <v>3320</v>
      </c>
      <c r="B1327" t="s">
        <v>4966</v>
      </c>
      <c r="C1327" s="188">
        <v>201</v>
      </c>
      <c r="D1327" s="188">
        <v>180</v>
      </c>
    </row>
    <row r="1328" spans="1:4">
      <c r="A1328" t="s">
        <v>3321</v>
      </c>
      <c r="B1328" t="s">
        <v>4967</v>
      </c>
      <c r="C1328" s="188">
        <v>163</v>
      </c>
      <c r="D1328" s="188">
        <v>173</v>
      </c>
    </row>
    <row r="1329" spans="1:4">
      <c r="A1329" t="s">
        <v>3322</v>
      </c>
      <c r="B1329" t="s">
        <v>4968</v>
      </c>
      <c r="C1329" s="188">
        <v>292</v>
      </c>
      <c r="D1329" s="188">
        <v>340</v>
      </c>
    </row>
    <row r="1330" spans="1:4">
      <c r="A1330" t="s">
        <v>3323</v>
      </c>
      <c r="B1330" t="s">
        <v>4969</v>
      </c>
      <c r="C1330" s="188">
        <v>1971</v>
      </c>
      <c r="D1330" s="188">
        <v>1609</v>
      </c>
    </row>
    <row r="1331" spans="1:4">
      <c r="A1331" t="s">
        <v>3324</v>
      </c>
      <c r="B1331" t="s">
        <v>4970</v>
      </c>
      <c r="C1331" s="188">
        <v>878</v>
      </c>
      <c r="D1331" s="188">
        <v>757</v>
      </c>
    </row>
    <row r="1332" spans="1:4">
      <c r="A1332" t="s">
        <v>3325</v>
      </c>
      <c r="B1332" t="s">
        <v>4971</v>
      </c>
      <c r="C1332" s="188">
        <v>3526</v>
      </c>
      <c r="D1332" s="188">
        <v>3020</v>
      </c>
    </row>
    <row r="1333" spans="1:4">
      <c r="A1333" t="s">
        <v>3326</v>
      </c>
      <c r="B1333" t="s">
        <v>4972</v>
      </c>
      <c r="C1333" s="188">
        <v>1</v>
      </c>
      <c r="D1333" s="188">
        <v>1</v>
      </c>
    </row>
    <row r="1334" spans="1:4">
      <c r="A1334" t="s">
        <v>3327</v>
      </c>
      <c r="B1334" t="s">
        <v>4973</v>
      </c>
      <c r="C1334" s="188">
        <v>0</v>
      </c>
      <c r="D1334" s="188">
        <v>0</v>
      </c>
    </row>
    <row r="1335" spans="1:4">
      <c r="A1335" t="s">
        <v>3328</v>
      </c>
      <c r="B1335" t="s">
        <v>4974</v>
      </c>
      <c r="C1335" s="188">
        <v>1</v>
      </c>
      <c r="D1335" s="188">
        <v>1</v>
      </c>
    </row>
    <row r="1336" spans="1:4">
      <c r="A1336" t="s">
        <v>3329</v>
      </c>
      <c r="B1336" t="s">
        <v>4975</v>
      </c>
      <c r="C1336" s="188">
        <v>531</v>
      </c>
      <c r="D1336" s="188">
        <v>413</v>
      </c>
    </row>
    <row r="1337" spans="1:4">
      <c r="A1337" t="s">
        <v>3330</v>
      </c>
      <c r="B1337" t="s">
        <v>4976</v>
      </c>
      <c r="C1337" s="188">
        <v>6</v>
      </c>
      <c r="D1337" s="188">
        <v>13</v>
      </c>
    </row>
    <row r="1338" spans="1:4">
      <c r="A1338" t="s">
        <v>3331</v>
      </c>
      <c r="B1338" t="s">
        <v>4977</v>
      </c>
      <c r="C1338" s="188">
        <v>0</v>
      </c>
      <c r="D1338" s="188">
        <v>0</v>
      </c>
    </row>
    <row r="1339" spans="1:4">
      <c r="A1339" t="s">
        <v>3332</v>
      </c>
      <c r="B1339" t="s">
        <v>4978</v>
      </c>
      <c r="C1339" s="188">
        <v>41</v>
      </c>
      <c r="D1339" s="188">
        <v>15</v>
      </c>
    </row>
    <row r="1340" spans="1:4">
      <c r="A1340" t="s">
        <v>3333</v>
      </c>
      <c r="B1340" t="s">
        <v>4979</v>
      </c>
      <c r="C1340" s="188">
        <v>526</v>
      </c>
      <c r="D1340" s="188">
        <v>408</v>
      </c>
    </row>
    <row r="1341" spans="1:4">
      <c r="A1341" t="s">
        <v>3334</v>
      </c>
      <c r="B1341" t="s">
        <v>4980</v>
      </c>
      <c r="C1341" s="188">
        <v>1046</v>
      </c>
      <c r="D1341" s="188">
        <v>786</v>
      </c>
    </row>
    <row r="1342" spans="1:4">
      <c r="A1342" t="s">
        <v>3335</v>
      </c>
      <c r="B1342" t="s">
        <v>4981</v>
      </c>
      <c r="C1342" s="188">
        <v>516</v>
      </c>
      <c r="D1342" s="188">
        <v>406</v>
      </c>
    </row>
    <row r="1343" spans="1:4">
      <c r="A1343" t="s">
        <v>3336</v>
      </c>
      <c r="B1343" t="s">
        <v>4982</v>
      </c>
      <c r="C1343" s="188">
        <v>3614</v>
      </c>
      <c r="D1343" s="188">
        <v>2850</v>
      </c>
    </row>
    <row r="1344" spans="1:4">
      <c r="A1344" t="s">
        <v>3337</v>
      </c>
      <c r="B1344" t="s">
        <v>4983</v>
      </c>
      <c r="C1344" s="188">
        <v>0</v>
      </c>
      <c r="D1344" s="188">
        <v>0</v>
      </c>
    </row>
    <row r="1345" spans="1:4">
      <c r="A1345" t="s">
        <v>3338</v>
      </c>
      <c r="B1345" t="s">
        <v>4984</v>
      </c>
      <c r="C1345" s="188">
        <v>0</v>
      </c>
      <c r="D1345" s="188">
        <v>0</v>
      </c>
    </row>
    <row r="1346" spans="1:4">
      <c r="A1346" t="s">
        <v>3339</v>
      </c>
      <c r="B1346" t="s">
        <v>4985</v>
      </c>
      <c r="C1346" s="188">
        <v>0</v>
      </c>
      <c r="D1346" s="188">
        <v>0</v>
      </c>
    </row>
    <row r="1347" spans="1:4">
      <c r="A1347" t="s">
        <v>3340</v>
      </c>
      <c r="B1347" t="s">
        <v>4986</v>
      </c>
      <c r="C1347" s="188">
        <v>0</v>
      </c>
      <c r="D1347" s="188">
        <v>0</v>
      </c>
    </row>
    <row r="1348" spans="1:4">
      <c r="A1348" t="s">
        <v>3341</v>
      </c>
      <c r="B1348" t="s">
        <v>4987</v>
      </c>
      <c r="C1348" s="188">
        <v>620</v>
      </c>
      <c r="D1348" s="188">
        <v>503</v>
      </c>
    </row>
    <row r="1349" spans="1:4">
      <c r="A1349" t="s">
        <v>3342</v>
      </c>
      <c r="B1349" t="s">
        <v>4988</v>
      </c>
      <c r="C1349" s="188">
        <v>16</v>
      </c>
      <c r="D1349" s="188">
        <v>2</v>
      </c>
    </row>
    <row r="1350" spans="1:4">
      <c r="A1350" t="s">
        <v>3343</v>
      </c>
      <c r="B1350" t="s">
        <v>4989</v>
      </c>
      <c r="C1350" s="188">
        <v>63</v>
      </c>
      <c r="D1350" s="188">
        <v>57</v>
      </c>
    </row>
    <row r="1351" spans="1:4">
      <c r="A1351" t="s">
        <v>3344</v>
      </c>
      <c r="B1351" t="s">
        <v>4990</v>
      </c>
      <c r="C1351" s="188">
        <v>70</v>
      </c>
      <c r="D1351" s="188">
        <v>45</v>
      </c>
    </row>
    <row r="1352" spans="1:4">
      <c r="A1352" t="s">
        <v>3345</v>
      </c>
      <c r="B1352" t="s">
        <v>5266</v>
      </c>
      <c r="C1352" s="188">
        <v>63</v>
      </c>
      <c r="D1352" s="188">
        <v>38</v>
      </c>
    </row>
    <row r="1353" spans="1:4">
      <c r="A1353" t="s">
        <v>3346</v>
      </c>
      <c r="B1353" t="s">
        <v>4991</v>
      </c>
      <c r="C1353" s="188">
        <v>59</v>
      </c>
      <c r="D1353" s="188">
        <v>54</v>
      </c>
    </row>
    <row r="1354" spans="1:4">
      <c r="A1354" t="s">
        <v>2962</v>
      </c>
      <c r="B1354" t="s">
        <v>5000</v>
      </c>
      <c r="C1354" s="188">
        <v>8</v>
      </c>
      <c r="D1354" s="188">
        <v>3</v>
      </c>
    </row>
    <row r="1355" spans="1:4">
      <c r="A1355" t="s">
        <v>2963</v>
      </c>
      <c r="B1355" t="s">
        <v>5001</v>
      </c>
      <c r="C1355" s="188">
        <v>3</v>
      </c>
      <c r="D1355" s="188">
        <v>7</v>
      </c>
    </row>
    <row r="1356" spans="1:4">
      <c r="A1356" t="s">
        <v>2964</v>
      </c>
      <c r="B1356" t="s">
        <v>5002</v>
      </c>
      <c r="C1356" s="188">
        <v>5</v>
      </c>
      <c r="D1356" s="188">
        <v>0</v>
      </c>
    </row>
    <row r="1357" spans="1:4">
      <c r="A1357" t="s">
        <v>2965</v>
      </c>
      <c r="B1357" t="s">
        <v>5003</v>
      </c>
      <c r="C1357" s="188">
        <v>19</v>
      </c>
      <c r="D1357" s="188">
        <v>5</v>
      </c>
    </row>
    <row r="1358" spans="1:4">
      <c r="A1358" t="s">
        <v>2966</v>
      </c>
      <c r="B1358" t="s">
        <v>4675</v>
      </c>
      <c r="C1358" s="188">
        <v>8</v>
      </c>
      <c r="D1358" s="188">
        <v>2</v>
      </c>
    </row>
    <row r="1359" spans="1:4">
      <c r="A1359" t="s">
        <v>2967</v>
      </c>
      <c r="B1359" t="s">
        <v>5004</v>
      </c>
      <c r="C1359" s="188">
        <v>9</v>
      </c>
      <c r="D1359" s="188">
        <v>4</v>
      </c>
    </row>
    <row r="1360" spans="1:4">
      <c r="A1360" t="s">
        <v>2968</v>
      </c>
      <c r="B1360" t="s">
        <v>5005</v>
      </c>
      <c r="C1360" s="188">
        <v>35</v>
      </c>
      <c r="D1360" s="188">
        <v>24</v>
      </c>
    </row>
    <row r="1361" spans="1:4">
      <c r="A1361" t="s">
        <v>2969</v>
      </c>
      <c r="B1361" t="s">
        <v>5006</v>
      </c>
      <c r="C1361" s="188">
        <v>83</v>
      </c>
      <c r="D1361" s="188">
        <v>41</v>
      </c>
    </row>
    <row r="1362" spans="1:4">
      <c r="A1362" t="s">
        <v>2970</v>
      </c>
      <c r="B1362" t="s">
        <v>5007</v>
      </c>
      <c r="C1362" s="188">
        <v>19</v>
      </c>
      <c r="D1362" s="188">
        <v>11</v>
      </c>
    </row>
    <row r="1363" spans="1:4">
      <c r="A1363" t="s">
        <v>2971</v>
      </c>
      <c r="B1363" t="s">
        <v>5008</v>
      </c>
      <c r="C1363" s="188">
        <v>17</v>
      </c>
      <c r="D1363" s="188">
        <v>17</v>
      </c>
    </row>
    <row r="1364" spans="1:4">
      <c r="A1364" t="s">
        <v>2972</v>
      </c>
      <c r="B1364" t="s">
        <v>5009</v>
      </c>
      <c r="C1364" s="188">
        <v>3</v>
      </c>
      <c r="D1364" s="188">
        <v>1</v>
      </c>
    </row>
    <row r="1365" spans="1:4">
      <c r="A1365" t="s">
        <v>2973</v>
      </c>
      <c r="B1365" t="s">
        <v>5010</v>
      </c>
      <c r="C1365" s="188">
        <v>30</v>
      </c>
      <c r="D1365" s="188">
        <v>11</v>
      </c>
    </row>
    <row r="1366" spans="1:4">
      <c r="A1366" t="s">
        <v>2974</v>
      </c>
      <c r="B1366" t="s">
        <v>5011</v>
      </c>
      <c r="C1366" s="188">
        <v>128</v>
      </c>
      <c r="D1366" s="188">
        <v>89</v>
      </c>
    </row>
    <row r="1367" spans="1:4">
      <c r="A1367" t="s">
        <v>2975</v>
      </c>
      <c r="B1367" t="s">
        <v>5012</v>
      </c>
      <c r="C1367" s="188">
        <v>83</v>
      </c>
      <c r="D1367" s="188">
        <v>62</v>
      </c>
    </row>
    <row r="1368" spans="1:4">
      <c r="A1368" t="s">
        <v>2976</v>
      </c>
      <c r="B1368" t="s">
        <v>5013</v>
      </c>
      <c r="C1368" s="188">
        <v>2</v>
      </c>
      <c r="D1368" s="188">
        <v>5</v>
      </c>
    </row>
    <row r="1369" spans="1:4">
      <c r="A1369" t="s">
        <v>2977</v>
      </c>
      <c r="B1369" t="s">
        <v>5014</v>
      </c>
      <c r="C1369" s="188">
        <v>22</v>
      </c>
      <c r="D1369" s="188">
        <v>12</v>
      </c>
    </row>
    <row r="1370" spans="1:4">
      <c r="A1370" t="s">
        <v>2978</v>
      </c>
      <c r="B1370" t="s">
        <v>5015</v>
      </c>
      <c r="C1370" s="188">
        <v>3</v>
      </c>
      <c r="D1370" s="188">
        <v>3</v>
      </c>
    </row>
    <row r="1371" spans="1:4">
      <c r="A1371" t="s">
        <v>2979</v>
      </c>
      <c r="B1371" t="s">
        <v>5016</v>
      </c>
      <c r="C1371" s="188">
        <v>4</v>
      </c>
      <c r="D1371" s="188">
        <v>3</v>
      </c>
    </row>
    <row r="1372" spans="1:4">
      <c r="A1372" t="s">
        <v>2980</v>
      </c>
      <c r="B1372" t="s">
        <v>5017</v>
      </c>
      <c r="C1372" s="188">
        <v>4</v>
      </c>
      <c r="D1372" s="188">
        <v>1</v>
      </c>
    </row>
    <row r="1373" spans="1:4">
      <c r="A1373" t="s">
        <v>2981</v>
      </c>
      <c r="B1373" t="s">
        <v>5018</v>
      </c>
      <c r="C1373" s="188">
        <v>0</v>
      </c>
      <c r="D1373" s="188">
        <v>0</v>
      </c>
    </row>
    <row r="1374" spans="1:4">
      <c r="A1374" t="s">
        <v>2982</v>
      </c>
      <c r="B1374" t="s">
        <v>5019</v>
      </c>
      <c r="C1374" s="188">
        <v>51</v>
      </c>
      <c r="D1374" s="188">
        <v>38</v>
      </c>
    </row>
    <row r="1375" spans="1:4">
      <c r="A1375" t="s">
        <v>2983</v>
      </c>
      <c r="B1375" t="s">
        <v>5020</v>
      </c>
      <c r="C1375" s="188">
        <v>8</v>
      </c>
      <c r="D1375" s="188">
        <v>9</v>
      </c>
    </row>
    <row r="1376" spans="1:4">
      <c r="A1376" t="s">
        <v>2984</v>
      </c>
      <c r="B1376" t="s">
        <v>5021</v>
      </c>
      <c r="C1376" s="188">
        <v>39</v>
      </c>
      <c r="D1376" s="188">
        <v>25</v>
      </c>
    </row>
    <row r="1377" spans="1:4">
      <c r="A1377" t="s">
        <v>2985</v>
      </c>
      <c r="B1377" t="s">
        <v>5022</v>
      </c>
      <c r="C1377" s="188">
        <v>0</v>
      </c>
      <c r="D1377" s="188">
        <v>0</v>
      </c>
    </row>
    <row r="1378" spans="1:4">
      <c r="A1378" t="s">
        <v>2986</v>
      </c>
      <c r="B1378" t="s">
        <v>5023</v>
      </c>
      <c r="C1378" s="188">
        <v>1</v>
      </c>
      <c r="D1378" s="188">
        <v>1</v>
      </c>
    </row>
    <row r="1379" spans="1:4">
      <c r="A1379" t="s">
        <v>2987</v>
      </c>
      <c r="B1379" t="s">
        <v>5024</v>
      </c>
      <c r="C1379" s="188">
        <v>1</v>
      </c>
      <c r="D1379" s="188">
        <v>0</v>
      </c>
    </row>
    <row r="1380" spans="1:4">
      <c r="A1380" t="s">
        <v>2988</v>
      </c>
      <c r="B1380" t="s">
        <v>5025</v>
      </c>
      <c r="C1380" s="188">
        <v>31</v>
      </c>
      <c r="D1380" s="188">
        <v>19</v>
      </c>
    </row>
    <row r="1381" spans="1:4">
      <c r="A1381" t="s">
        <v>2989</v>
      </c>
      <c r="B1381" t="s">
        <v>5026</v>
      </c>
      <c r="C1381" s="188">
        <v>11</v>
      </c>
      <c r="D1381" s="188">
        <v>11</v>
      </c>
    </row>
    <row r="1382" spans="1:4">
      <c r="A1382" t="s">
        <v>2990</v>
      </c>
      <c r="B1382" t="s">
        <v>5027</v>
      </c>
      <c r="C1382" s="188">
        <v>0</v>
      </c>
      <c r="D1382" s="188">
        <v>0</v>
      </c>
    </row>
    <row r="1383" spans="1:4">
      <c r="A1383" t="s">
        <v>2991</v>
      </c>
      <c r="B1383" t="s">
        <v>5028</v>
      </c>
      <c r="C1383" s="188">
        <v>0</v>
      </c>
      <c r="D1383" s="188">
        <v>0</v>
      </c>
    </row>
    <row r="1384" spans="1:4">
      <c r="A1384" t="s">
        <v>2992</v>
      </c>
      <c r="B1384" t="s">
        <v>5029</v>
      </c>
      <c r="C1384" s="188">
        <v>0</v>
      </c>
      <c r="D1384" s="188">
        <v>0</v>
      </c>
    </row>
    <row r="1385" spans="1:4">
      <c r="A1385" t="s">
        <v>2993</v>
      </c>
      <c r="B1385" t="s">
        <v>5367</v>
      </c>
      <c r="C1385" s="188">
        <v>0</v>
      </c>
      <c r="D1385" s="188">
        <v>1</v>
      </c>
    </row>
    <row r="1386" spans="1:4">
      <c r="A1386" t="s">
        <v>2994</v>
      </c>
      <c r="B1386" t="s">
        <v>5030</v>
      </c>
      <c r="C1386" s="188">
        <v>1</v>
      </c>
      <c r="D1386" s="188">
        <v>0</v>
      </c>
    </row>
    <row r="1387" spans="1:4">
      <c r="A1387" t="s">
        <v>2995</v>
      </c>
      <c r="B1387" t="s">
        <v>5031</v>
      </c>
      <c r="C1387" s="188">
        <v>0</v>
      </c>
      <c r="D1387" s="188">
        <v>0</v>
      </c>
    </row>
    <row r="1388" spans="1:4">
      <c r="A1388" t="s">
        <v>2996</v>
      </c>
      <c r="B1388" t="s">
        <v>5032</v>
      </c>
      <c r="C1388" s="188">
        <v>0</v>
      </c>
      <c r="D1388" s="188">
        <v>2</v>
      </c>
    </row>
    <row r="1389" spans="1:4">
      <c r="A1389" t="s">
        <v>2997</v>
      </c>
      <c r="B1389" t="s">
        <v>5034</v>
      </c>
      <c r="C1389" s="188">
        <v>2</v>
      </c>
      <c r="D1389" s="188">
        <v>4</v>
      </c>
    </row>
    <row r="1390" spans="1:4">
      <c r="A1390" t="s">
        <v>2998</v>
      </c>
      <c r="B1390" t="s">
        <v>5035</v>
      </c>
      <c r="C1390" s="188">
        <v>0</v>
      </c>
      <c r="D1390" s="188">
        <v>0</v>
      </c>
    </row>
    <row r="1391" spans="1:4">
      <c r="A1391" t="s">
        <v>2999</v>
      </c>
      <c r="B1391" t="s">
        <v>5036</v>
      </c>
      <c r="C1391" s="188">
        <v>0</v>
      </c>
      <c r="D1391" s="188">
        <v>0</v>
      </c>
    </row>
    <row r="1392" spans="1:4">
      <c r="A1392" t="s">
        <v>3000</v>
      </c>
      <c r="B1392" t="s">
        <v>5037</v>
      </c>
      <c r="C1392" s="188">
        <v>0</v>
      </c>
      <c r="D1392" s="188">
        <v>0</v>
      </c>
    </row>
    <row r="1393" spans="1:4">
      <c r="A1393" t="s">
        <v>3001</v>
      </c>
      <c r="B1393" t="s">
        <v>5038</v>
      </c>
      <c r="C1393" s="188">
        <v>1</v>
      </c>
      <c r="D1393" s="188">
        <v>2</v>
      </c>
    </row>
    <row r="1394" spans="1:4">
      <c r="A1394" t="s">
        <v>3002</v>
      </c>
      <c r="B1394" t="s">
        <v>4388</v>
      </c>
      <c r="C1394" s="188">
        <v>1256</v>
      </c>
      <c r="D1394" s="188">
        <v>898</v>
      </c>
    </row>
    <row r="1395" spans="1:4">
      <c r="A1395" t="s">
        <v>3003</v>
      </c>
      <c r="B1395" t="s">
        <v>5039</v>
      </c>
      <c r="C1395" s="188">
        <v>107</v>
      </c>
      <c r="D1395" s="188">
        <v>61</v>
      </c>
    </row>
    <row r="1396" spans="1:4">
      <c r="A1396" t="s">
        <v>3004</v>
      </c>
      <c r="B1396" t="s">
        <v>5040</v>
      </c>
      <c r="C1396" s="188">
        <v>69</v>
      </c>
      <c r="D1396" s="188">
        <v>44</v>
      </c>
    </row>
    <row r="1397" spans="1:4">
      <c r="A1397" t="s">
        <v>3005</v>
      </c>
      <c r="B1397" t="s">
        <v>5041</v>
      </c>
      <c r="C1397" s="188">
        <v>192</v>
      </c>
      <c r="D1397" s="188">
        <v>158</v>
      </c>
    </row>
    <row r="1398" spans="1:4">
      <c r="A1398" t="s">
        <v>3006</v>
      </c>
      <c r="B1398" t="s">
        <v>5042</v>
      </c>
      <c r="C1398" s="188">
        <v>336</v>
      </c>
      <c r="D1398" s="188">
        <v>239</v>
      </c>
    </row>
    <row r="1399" spans="1:4">
      <c r="A1399" t="s">
        <v>3007</v>
      </c>
      <c r="B1399" t="s">
        <v>5043</v>
      </c>
      <c r="C1399" s="188">
        <v>10</v>
      </c>
      <c r="D1399" s="188">
        <v>7</v>
      </c>
    </row>
    <row r="1400" spans="1:4">
      <c r="A1400" t="s">
        <v>3008</v>
      </c>
      <c r="B1400" t="s">
        <v>5044</v>
      </c>
      <c r="C1400" s="188">
        <v>565</v>
      </c>
      <c r="D1400" s="188">
        <v>429</v>
      </c>
    </row>
    <row r="1401" spans="1:4">
      <c r="A1401" t="s">
        <v>3009</v>
      </c>
      <c r="B1401" t="s">
        <v>5045</v>
      </c>
      <c r="C1401" s="188">
        <v>98</v>
      </c>
      <c r="D1401" s="188">
        <v>66</v>
      </c>
    </row>
    <row r="1402" spans="1:4">
      <c r="A1402" t="s">
        <v>3010</v>
      </c>
      <c r="B1402" t="s">
        <v>5046</v>
      </c>
      <c r="C1402" s="188">
        <v>207</v>
      </c>
      <c r="D1402" s="188">
        <v>147</v>
      </c>
    </row>
    <row r="1403" spans="1:4">
      <c r="A1403" t="s">
        <v>3011</v>
      </c>
      <c r="B1403" t="s">
        <v>5047</v>
      </c>
      <c r="C1403" s="188">
        <v>247</v>
      </c>
      <c r="D1403" s="188">
        <v>213</v>
      </c>
    </row>
    <row r="1404" spans="1:4">
      <c r="A1404" t="s">
        <v>3012</v>
      </c>
      <c r="B1404" t="s">
        <v>5048</v>
      </c>
      <c r="C1404" s="188">
        <v>17</v>
      </c>
      <c r="D1404" s="188">
        <v>17</v>
      </c>
    </row>
    <row r="1405" spans="1:4">
      <c r="A1405" t="s">
        <v>3013</v>
      </c>
      <c r="B1405" t="s">
        <v>5049</v>
      </c>
      <c r="C1405" s="188">
        <v>321</v>
      </c>
      <c r="D1405" s="188">
        <v>197</v>
      </c>
    </row>
    <row r="1406" spans="1:4">
      <c r="A1406" t="s">
        <v>3014</v>
      </c>
      <c r="B1406" t="s">
        <v>5050</v>
      </c>
      <c r="C1406" s="188">
        <v>41</v>
      </c>
      <c r="D1406" s="188">
        <v>19</v>
      </c>
    </row>
    <row r="1407" spans="1:4">
      <c r="A1407" t="s">
        <v>3015</v>
      </c>
      <c r="B1407" t="s">
        <v>5051</v>
      </c>
      <c r="C1407" s="188">
        <v>655</v>
      </c>
      <c r="D1407" s="188">
        <v>510</v>
      </c>
    </row>
    <row r="1408" spans="1:4">
      <c r="A1408" t="s">
        <v>3016</v>
      </c>
      <c r="B1408" t="s">
        <v>5052</v>
      </c>
      <c r="C1408" s="188">
        <v>285</v>
      </c>
      <c r="D1408" s="188">
        <v>198</v>
      </c>
    </row>
    <row r="1409" spans="1:4">
      <c r="A1409" t="s">
        <v>3017</v>
      </c>
      <c r="B1409" t="s">
        <v>5053</v>
      </c>
      <c r="C1409" s="188">
        <v>40</v>
      </c>
      <c r="D1409" s="188">
        <v>27</v>
      </c>
    </row>
    <row r="1410" spans="1:4">
      <c r="A1410" t="s">
        <v>3018</v>
      </c>
      <c r="B1410" t="s">
        <v>5054</v>
      </c>
      <c r="C1410" s="188">
        <v>5</v>
      </c>
      <c r="D1410" s="188">
        <v>2</v>
      </c>
    </row>
    <row r="1411" spans="1:4">
      <c r="A1411" t="s">
        <v>3019</v>
      </c>
      <c r="B1411" t="s">
        <v>5055</v>
      </c>
      <c r="C1411" s="188">
        <v>0</v>
      </c>
      <c r="D1411" s="188">
        <v>0</v>
      </c>
    </row>
    <row r="1412" spans="1:4">
      <c r="A1412" t="s">
        <v>3020</v>
      </c>
      <c r="B1412" t="s">
        <v>5056</v>
      </c>
      <c r="C1412" s="188">
        <v>740</v>
      </c>
      <c r="D1412" s="188">
        <v>578</v>
      </c>
    </row>
    <row r="1413" spans="1:4">
      <c r="A1413" t="s">
        <v>3021</v>
      </c>
      <c r="B1413" t="s">
        <v>5057</v>
      </c>
      <c r="C1413" s="188">
        <v>176</v>
      </c>
      <c r="D1413" s="188">
        <v>132</v>
      </c>
    </row>
    <row r="1414" spans="1:4">
      <c r="A1414" t="s">
        <v>3022</v>
      </c>
      <c r="B1414" t="s">
        <v>5058</v>
      </c>
      <c r="C1414" s="188">
        <v>1014</v>
      </c>
      <c r="D1414" s="188">
        <v>773</v>
      </c>
    </row>
    <row r="1415" spans="1:4">
      <c r="A1415" t="s">
        <v>3023</v>
      </c>
      <c r="B1415" t="s">
        <v>4674</v>
      </c>
      <c r="C1415" s="188">
        <v>6060</v>
      </c>
      <c r="D1415" s="188">
        <v>5086</v>
      </c>
    </row>
    <row r="1416" spans="1:4">
      <c r="A1416" t="s">
        <v>3024</v>
      </c>
      <c r="B1416" t="s">
        <v>5059</v>
      </c>
      <c r="C1416" s="188">
        <v>517</v>
      </c>
      <c r="D1416" s="188">
        <v>414</v>
      </c>
    </row>
    <row r="1417" spans="1:4">
      <c r="A1417" t="s">
        <v>3025</v>
      </c>
      <c r="B1417" t="s">
        <v>5060</v>
      </c>
      <c r="C1417" s="188">
        <v>104</v>
      </c>
      <c r="D1417" s="188">
        <v>88</v>
      </c>
    </row>
    <row r="1418" spans="1:4">
      <c r="A1418" t="s">
        <v>3026</v>
      </c>
      <c r="B1418" t="s">
        <v>5061</v>
      </c>
      <c r="C1418" s="188">
        <v>1041</v>
      </c>
      <c r="D1418" s="188">
        <v>800</v>
      </c>
    </row>
    <row r="1419" spans="1:4">
      <c r="A1419" t="s">
        <v>3027</v>
      </c>
      <c r="B1419" t="s">
        <v>5062</v>
      </c>
      <c r="C1419" s="188">
        <v>10</v>
      </c>
      <c r="D1419" s="188">
        <v>9</v>
      </c>
    </row>
    <row r="1420" spans="1:4">
      <c r="A1420" t="s">
        <v>3028</v>
      </c>
      <c r="B1420" t="s">
        <v>5063</v>
      </c>
      <c r="C1420" s="188">
        <v>0</v>
      </c>
      <c r="D1420" s="188">
        <v>0</v>
      </c>
    </row>
    <row r="1421" spans="1:4">
      <c r="A1421" t="s">
        <v>3029</v>
      </c>
      <c r="B1421" t="s">
        <v>5064</v>
      </c>
      <c r="C1421" s="188">
        <v>1</v>
      </c>
      <c r="D1421" s="188">
        <v>3</v>
      </c>
    </row>
    <row r="1422" spans="1:4">
      <c r="A1422" t="s">
        <v>3030</v>
      </c>
      <c r="B1422" t="s">
        <v>5000</v>
      </c>
      <c r="C1422" s="188">
        <v>181</v>
      </c>
      <c r="D1422" s="188">
        <v>108</v>
      </c>
    </row>
    <row r="1423" spans="1:4">
      <c r="A1423" t="s">
        <v>3031</v>
      </c>
      <c r="B1423" t="s">
        <v>5001</v>
      </c>
      <c r="C1423" s="188">
        <v>304</v>
      </c>
      <c r="D1423" s="188">
        <v>216</v>
      </c>
    </row>
    <row r="1424" spans="1:4">
      <c r="A1424" t="s">
        <v>3032</v>
      </c>
      <c r="B1424" t="s">
        <v>5002</v>
      </c>
      <c r="C1424" s="188">
        <v>249</v>
      </c>
      <c r="D1424" s="188">
        <v>188</v>
      </c>
    </row>
    <row r="1425" spans="1:4">
      <c r="A1425" t="s">
        <v>3033</v>
      </c>
      <c r="B1425" t="s">
        <v>5003</v>
      </c>
      <c r="C1425" s="188">
        <v>713</v>
      </c>
      <c r="D1425" s="188">
        <v>565</v>
      </c>
    </row>
    <row r="1426" spans="1:4">
      <c r="A1426" t="s">
        <v>3035</v>
      </c>
      <c r="B1426" t="s">
        <v>5004</v>
      </c>
      <c r="C1426" s="188">
        <v>35</v>
      </c>
      <c r="D1426" s="188">
        <v>27</v>
      </c>
    </row>
    <row r="1427" spans="1:4">
      <c r="A1427" t="s">
        <v>3036</v>
      </c>
      <c r="B1427" t="s">
        <v>5005</v>
      </c>
      <c r="C1427" s="188">
        <v>1158</v>
      </c>
      <c r="D1427" s="188">
        <v>876</v>
      </c>
    </row>
    <row r="1428" spans="1:4">
      <c r="A1428" t="s">
        <v>3037</v>
      </c>
      <c r="B1428" t="s">
        <v>5006</v>
      </c>
      <c r="C1428" s="188">
        <v>368</v>
      </c>
      <c r="D1428" s="188">
        <v>243</v>
      </c>
    </row>
    <row r="1429" spans="1:4">
      <c r="A1429" t="s">
        <v>3038</v>
      </c>
      <c r="B1429" t="s">
        <v>5007</v>
      </c>
      <c r="C1429" s="188">
        <v>699</v>
      </c>
      <c r="D1429" s="188">
        <v>542</v>
      </c>
    </row>
    <row r="1430" spans="1:4">
      <c r="A1430" t="s">
        <v>3039</v>
      </c>
      <c r="B1430" t="s">
        <v>5008</v>
      </c>
      <c r="C1430" s="188">
        <v>633</v>
      </c>
      <c r="D1430" s="188">
        <v>592</v>
      </c>
    </row>
    <row r="1431" spans="1:4">
      <c r="A1431" t="s">
        <v>3040</v>
      </c>
      <c r="B1431" t="s">
        <v>5009</v>
      </c>
      <c r="C1431" s="188">
        <v>48</v>
      </c>
      <c r="D1431" s="188">
        <v>44</v>
      </c>
    </row>
    <row r="1432" spans="1:4">
      <c r="A1432" t="s">
        <v>3041</v>
      </c>
      <c r="B1432" t="s">
        <v>5010</v>
      </c>
      <c r="C1432" s="188">
        <v>751</v>
      </c>
      <c r="D1432" s="188">
        <v>503</v>
      </c>
    </row>
    <row r="1433" spans="1:4">
      <c r="A1433" t="s">
        <v>3042</v>
      </c>
      <c r="B1433" t="s">
        <v>5011</v>
      </c>
      <c r="C1433" s="188">
        <v>81</v>
      </c>
      <c r="D1433" s="188">
        <v>46</v>
      </c>
    </row>
    <row r="1434" spans="1:4">
      <c r="A1434" t="s">
        <v>3043</v>
      </c>
      <c r="B1434" t="s">
        <v>5012</v>
      </c>
      <c r="C1434" s="188">
        <v>1138</v>
      </c>
      <c r="D1434" s="188">
        <v>861</v>
      </c>
    </row>
    <row r="1435" spans="1:4">
      <c r="A1435" t="s">
        <v>3044</v>
      </c>
      <c r="B1435" t="s">
        <v>5013</v>
      </c>
      <c r="C1435" s="188">
        <v>366</v>
      </c>
      <c r="D1435" s="188">
        <v>253</v>
      </c>
    </row>
    <row r="1436" spans="1:4">
      <c r="A1436" t="s">
        <v>3045</v>
      </c>
      <c r="B1436" t="s">
        <v>5014</v>
      </c>
      <c r="C1436" s="188">
        <v>91</v>
      </c>
      <c r="D1436" s="188">
        <v>51</v>
      </c>
    </row>
    <row r="1437" spans="1:4">
      <c r="A1437" t="s">
        <v>3046</v>
      </c>
      <c r="B1437" t="s">
        <v>5015</v>
      </c>
      <c r="C1437" s="188">
        <v>9</v>
      </c>
      <c r="D1437" s="188">
        <v>4</v>
      </c>
    </row>
    <row r="1438" spans="1:4">
      <c r="A1438" t="s">
        <v>3047</v>
      </c>
      <c r="B1438" t="s">
        <v>5016</v>
      </c>
      <c r="C1438" s="188">
        <v>22</v>
      </c>
      <c r="D1438" s="188">
        <v>9</v>
      </c>
    </row>
    <row r="1439" spans="1:4">
      <c r="A1439" t="s">
        <v>3048</v>
      </c>
      <c r="B1439" t="s">
        <v>5017</v>
      </c>
      <c r="C1439" s="188">
        <v>94</v>
      </c>
      <c r="D1439" s="188">
        <v>73</v>
      </c>
    </row>
    <row r="1440" spans="1:4">
      <c r="A1440" t="s">
        <v>3049</v>
      </c>
      <c r="B1440" t="s">
        <v>5065</v>
      </c>
      <c r="C1440" s="188">
        <v>0</v>
      </c>
      <c r="D1440" s="188">
        <v>0</v>
      </c>
    </row>
    <row r="1441" spans="1:4">
      <c r="A1441" t="s">
        <v>3050</v>
      </c>
      <c r="B1441" t="s">
        <v>5066</v>
      </c>
      <c r="C1441" s="188">
        <v>2</v>
      </c>
      <c r="D1441" s="188">
        <v>5</v>
      </c>
    </row>
    <row r="1442" spans="1:4">
      <c r="A1442" t="s">
        <v>3051</v>
      </c>
      <c r="B1442" t="s">
        <v>5067</v>
      </c>
      <c r="C1442" s="188">
        <v>837</v>
      </c>
      <c r="D1442" s="188">
        <v>644</v>
      </c>
    </row>
    <row r="1443" spans="1:4">
      <c r="A1443" t="s">
        <v>3052</v>
      </c>
      <c r="B1443" t="s">
        <v>5068</v>
      </c>
      <c r="C1443" s="188">
        <v>238</v>
      </c>
      <c r="D1443" s="188">
        <v>163</v>
      </c>
    </row>
    <row r="1444" spans="1:4">
      <c r="A1444" t="s">
        <v>3053</v>
      </c>
      <c r="B1444" t="s">
        <v>5069</v>
      </c>
      <c r="C1444" s="188">
        <v>1392</v>
      </c>
      <c r="D1444" s="188">
        <v>981</v>
      </c>
    </row>
    <row r="1445" spans="1:4">
      <c r="A1445" t="s">
        <v>3055</v>
      </c>
      <c r="B1445" t="s">
        <v>5070</v>
      </c>
      <c r="C1445" s="188">
        <v>0</v>
      </c>
      <c r="D1445" s="188">
        <v>0</v>
      </c>
    </row>
    <row r="1446" spans="1:4">
      <c r="A1446" t="s">
        <v>3056</v>
      </c>
      <c r="B1446" t="s">
        <v>5071</v>
      </c>
      <c r="C1446" s="188">
        <v>42</v>
      </c>
      <c r="D1446" s="188">
        <v>26</v>
      </c>
    </row>
    <row r="1447" spans="1:4">
      <c r="A1447" t="s">
        <v>3057</v>
      </c>
      <c r="B1447" t="s">
        <v>5072</v>
      </c>
      <c r="C1447" s="188">
        <v>6</v>
      </c>
      <c r="D1447" s="188">
        <v>4</v>
      </c>
    </row>
    <row r="1448" spans="1:4">
      <c r="A1448" t="s">
        <v>3058</v>
      </c>
      <c r="B1448" t="s">
        <v>5073</v>
      </c>
      <c r="C1448" s="188">
        <v>571</v>
      </c>
      <c r="D1448" s="188">
        <v>439</v>
      </c>
    </row>
    <row r="1449" spans="1:4">
      <c r="A1449" t="s">
        <v>3059</v>
      </c>
      <c r="B1449" t="s">
        <v>5074</v>
      </c>
      <c r="C1449" s="188">
        <v>185</v>
      </c>
      <c r="D1449" s="188">
        <v>130</v>
      </c>
    </row>
    <row r="1450" spans="1:4">
      <c r="A1450" t="s">
        <v>3060</v>
      </c>
      <c r="B1450" t="s">
        <v>5075</v>
      </c>
      <c r="C1450" s="188">
        <v>12</v>
      </c>
      <c r="D1450" s="188">
        <v>9</v>
      </c>
    </row>
    <row r="1451" spans="1:4">
      <c r="A1451" t="s">
        <v>3061</v>
      </c>
      <c r="B1451" t="s">
        <v>5076</v>
      </c>
      <c r="C1451" s="188">
        <v>78</v>
      </c>
      <c r="D1451" s="188">
        <v>45</v>
      </c>
    </row>
    <row r="1452" spans="1:4">
      <c r="A1452" t="s">
        <v>3062</v>
      </c>
      <c r="B1452" t="s">
        <v>5077</v>
      </c>
      <c r="C1452" s="188">
        <v>11</v>
      </c>
      <c r="D1452" s="188">
        <v>6</v>
      </c>
    </row>
    <row r="1453" spans="1:4">
      <c r="A1453" t="s">
        <v>3063</v>
      </c>
      <c r="B1453" t="s">
        <v>5078</v>
      </c>
      <c r="C1453" s="188">
        <v>40</v>
      </c>
      <c r="D1453" s="188">
        <v>33</v>
      </c>
    </row>
    <row r="1454" spans="1:4">
      <c r="A1454" t="s">
        <v>3064</v>
      </c>
      <c r="B1454" t="s">
        <v>5079</v>
      </c>
      <c r="C1454" s="188">
        <v>35</v>
      </c>
      <c r="D1454" s="188">
        <v>21</v>
      </c>
    </row>
    <row r="1455" spans="1:4">
      <c r="A1455" t="s">
        <v>3065</v>
      </c>
      <c r="B1455" t="s">
        <v>5064</v>
      </c>
      <c r="C1455" s="188">
        <v>8</v>
      </c>
      <c r="D1455" s="188">
        <v>9</v>
      </c>
    </row>
    <row r="1456" spans="1:4">
      <c r="A1456" t="s">
        <v>3066</v>
      </c>
      <c r="B1456" t="s">
        <v>5080</v>
      </c>
      <c r="C1456" s="188">
        <v>0</v>
      </c>
      <c r="D1456" s="188">
        <v>0</v>
      </c>
    </row>
    <row r="1457" spans="1:4">
      <c r="A1457" t="s">
        <v>3067</v>
      </c>
      <c r="B1457" t="s">
        <v>5081</v>
      </c>
      <c r="C1457" s="188">
        <v>2</v>
      </c>
      <c r="D1457" s="188">
        <v>5</v>
      </c>
    </row>
    <row r="1458" spans="1:4">
      <c r="A1458" t="s">
        <v>3068</v>
      </c>
      <c r="B1458" t="s">
        <v>5082</v>
      </c>
      <c r="C1458" s="188">
        <v>0</v>
      </c>
      <c r="D1458" s="188">
        <v>0</v>
      </c>
    </row>
    <row r="1459" spans="1:4">
      <c r="A1459" t="s">
        <v>3069</v>
      </c>
      <c r="B1459" t="s">
        <v>5063</v>
      </c>
      <c r="C1459" s="188">
        <v>0</v>
      </c>
      <c r="D1459" s="188">
        <v>0</v>
      </c>
    </row>
    <row r="1460" spans="1:4">
      <c r="A1460" t="s">
        <v>3070</v>
      </c>
      <c r="B1460" t="s">
        <v>5083</v>
      </c>
      <c r="C1460" s="188">
        <v>3</v>
      </c>
      <c r="D1460" s="188">
        <v>2</v>
      </c>
    </row>
    <row r="1461" spans="1:4">
      <c r="A1461" t="s">
        <v>3071</v>
      </c>
      <c r="B1461" t="s">
        <v>5084</v>
      </c>
      <c r="C1461" s="188">
        <v>0</v>
      </c>
      <c r="D1461" s="188">
        <v>0</v>
      </c>
    </row>
    <row r="1462" spans="1:4">
      <c r="A1462" t="s">
        <v>3072</v>
      </c>
      <c r="B1462" t="s">
        <v>5085</v>
      </c>
      <c r="C1462" s="188">
        <v>1</v>
      </c>
      <c r="D1462" s="188">
        <v>0</v>
      </c>
    </row>
    <row r="1463" spans="1:4">
      <c r="A1463" t="s">
        <v>3073</v>
      </c>
      <c r="B1463" t="s">
        <v>4774</v>
      </c>
      <c r="C1463" s="188">
        <v>1</v>
      </c>
      <c r="D1463" s="188">
        <v>1</v>
      </c>
    </row>
    <row r="1464" spans="1:4">
      <c r="A1464" t="s">
        <v>3074</v>
      </c>
      <c r="B1464" t="s">
        <v>5086</v>
      </c>
      <c r="C1464" s="188">
        <v>1</v>
      </c>
      <c r="D1464" s="188">
        <v>0</v>
      </c>
    </row>
    <row r="1465" spans="1:4">
      <c r="A1465" t="s">
        <v>3075</v>
      </c>
      <c r="B1465" t="s">
        <v>5087</v>
      </c>
      <c r="C1465" s="188">
        <v>543</v>
      </c>
      <c r="D1465" s="188">
        <v>785</v>
      </c>
    </row>
    <row r="1466" spans="1:4">
      <c r="A1466" t="s">
        <v>3076</v>
      </c>
      <c r="B1466" t="s">
        <v>5088</v>
      </c>
      <c r="C1466" s="188">
        <v>1</v>
      </c>
      <c r="D1466" s="188">
        <v>0</v>
      </c>
    </row>
    <row r="1467" spans="1:4">
      <c r="A1467" t="s">
        <v>3077</v>
      </c>
      <c r="B1467" t="s">
        <v>5089</v>
      </c>
      <c r="C1467" s="188">
        <v>1</v>
      </c>
      <c r="D1467" s="188">
        <v>1</v>
      </c>
    </row>
    <row r="1468" spans="1:4">
      <c r="A1468" t="s">
        <v>3078</v>
      </c>
      <c r="B1468" t="s">
        <v>4788</v>
      </c>
      <c r="C1468" s="188">
        <v>2</v>
      </c>
      <c r="D1468" s="188">
        <v>2</v>
      </c>
    </row>
    <row r="1469" spans="1:4">
      <c r="A1469" t="s">
        <v>3079</v>
      </c>
      <c r="B1469" t="s">
        <v>5075</v>
      </c>
      <c r="C1469" s="188">
        <v>1</v>
      </c>
      <c r="D1469" s="188">
        <v>0</v>
      </c>
    </row>
    <row r="1470" spans="1:4">
      <c r="A1470" t="s">
        <v>3080</v>
      </c>
      <c r="B1470" t="s">
        <v>5038</v>
      </c>
      <c r="C1470" s="188">
        <v>1</v>
      </c>
      <c r="D1470" s="188">
        <v>0</v>
      </c>
    </row>
    <row r="1471" spans="1:4">
      <c r="A1471" t="s">
        <v>3081</v>
      </c>
      <c r="B1471" t="s">
        <v>5028</v>
      </c>
      <c r="C1471" s="188">
        <v>2</v>
      </c>
      <c r="D1471" s="188">
        <v>1</v>
      </c>
    </row>
    <row r="1472" spans="1:4">
      <c r="A1472" t="s">
        <v>3084</v>
      </c>
      <c r="B1472" t="s">
        <v>5090</v>
      </c>
      <c r="C1472" s="188">
        <v>108</v>
      </c>
      <c r="D1472" s="188">
        <v>53</v>
      </c>
    </row>
    <row r="1473" spans="1:4">
      <c r="A1473" t="s">
        <v>3085</v>
      </c>
      <c r="B1473" t="s">
        <v>5091</v>
      </c>
      <c r="C1473" s="188">
        <v>1</v>
      </c>
      <c r="D1473" s="188">
        <v>0</v>
      </c>
    </row>
    <row r="1474" spans="1:4">
      <c r="A1474" t="s">
        <v>3086</v>
      </c>
      <c r="B1474" t="s">
        <v>5092</v>
      </c>
      <c r="C1474" s="188">
        <v>0</v>
      </c>
      <c r="D1474" s="188">
        <v>0</v>
      </c>
    </row>
    <row r="1475" spans="1:4">
      <c r="A1475" t="s">
        <v>3087</v>
      </c>
      <c r="B1475" t="s">
        <v>5093</v>
      </c>
      <c r="C1475" s="188">
        <v>3</v>
      </c>
      <c r="D1475" s="188">
        <v>1</v>
      </c>
    </row>
    <row r="1476" spans="1:4">
      <c r="A1476" t="s">
        <v>3088</v>
      </c>
      <c r="B1476" t="s">
        <v>5094</v>
      </c>
      <c r="C1476" s="188">
        <v>17</v>
      </c>
      <c r="D1476" s="188">
        <v>9</v>
      </c>
    </row>
    <row r="1477" spans="1:4">
      <c r="A1477" t="s">
        <v>3089</v>
      </c>
      <c r="B1477" t="s">
        <v>5095</v>
      </c>
      <c r="C1477" s="188">
        <v>15</v>
      </c>
      <c r="D1477" s="188">
        <v>12</v>
      </c>
    </row>
    <row r="1478" spans="1:4">
      <c r="A1478" t="s">
        <v>3090</v>
      </c>
      <c r="B1478" t="s">
        <v>5096</v>
      </c>
      <c r="C1478" s="188">
        <v>0</v>
      </c>
      <c r="D1478" s="188">
        <v>0</v>
      </c>
    </row>
    <row r="1479" spans="1:4">
      <c r="A1479" t="s">
        <v>3091</v>
      </c>
      <c r="B1479" t="s">
        <v>5097</v>
      </c>
      <c r="C1479" s="188">
        <v>0</v>
      </c>
      <c r="D1479" s="188">
        <v>0</v>
      </c>
    </row>
    <row r="1480" spans="1:4">
      <c r="A1480" t="s">
        <v>3092</v>
      </c>
      <c r="B1480" t="s">
        <v>5098</v>
      </c>
      <c r="C1480" s="188">
        <v>0</v>
      </c>
      <c r="D1480" s="188">
        <v>0</v>
      </c>
    </row>
    <row r="1481" spans="1:4">
      <c r="A1481" t="s">
        <v>3093</v>
      </c>
      <c r="B1481" t="s">
        <v>5099</v>
      </c>
      <c r="C1481" s="188">
        <v>0</v>
      </c>
      <c r="D1481" s="188">
        <v>0</v>
      </c>
    </row>
    <row r="1482" spans="1:4">
      <c r="A1482" t="s">
        <v>3094</v>
      </c>
      <c r="B1482" t="s">
        <v>5100</v>
      </c>
      <c r="C1482" s="188">
        <v>1</v>
      </c>
      <c r="D1482" s="188">
        <v>1</v>
      </c>
    </row>
    <row r="1483" spans="1:4">
      <c r="A1483" t="s">
        <v>3095</v>
      </c>
      <c r="B1483" t="s">
        <v>5269</v>
      </c>
      <c r="C1483" s="188">
        <v>1</v>
      </c>
      <c r="D1483" s="188">
        <v>1</v>
      </c>
    </row>
    <row r="1484" spans="1:4">
      <c r="A1484" t="s">
        <v>3096</v>
      </c>
      <c r="B1484" t="s">
        <v>5101</v>
      </c>
      <c r="C1484" s="188">
        <v>0</v>
      </c>
      <c r="D1484" s="188">
        <v>0</v>
      </c>
    </row>
    <row r="1485" spans="1:4">
      <c r="A1485" t="s">
        <v>3097</v>
      </c>
      <c r="B1485" t="s">
        <v>5102</v>
      </c>
      <c r="C1485" s="188">
        <v>0</v>
      </c>
      <c r="D1485" s="188">
        <v>1</v>
      </c>
    </row>
    <row r="1486" spans="1:4">
      <c r="A1486" t="s">
        <v>3098</v>
      </c>
      <c r="B1486" t="s">
        <v>5103</v>
      </c>
      <c r="C1486" s="188">
        <v>0</v>
      </c>
      <c r="D1486" s="188">
        <v>0</v>
      </c>
    </row>
    <row r="1487" spans="1:4">
      <c r="A1487" t="s">
        <v>3099</v>
      </c>
      <c r="B1487" t="s">
        <v>5104</v>
      </c>
      <c r="C1487" s="188">
        <v>1</v>
      </c>
      <c r="D1487" s="188">
        <v>0</v>
      </c>
    </row>
    <row r="1488" spans="1:4">
      <c r="A1488" t="s">
        <v>3100</v>
      </c>
      <c r="B1488" t="s">
        <v>5105</v>
      </c>
      <c r="C1488" s="188">
        <v>0</v>
      </c>
      <c r="D1488" s="188">
        <v>0</v>
      </c>
    </row>
    <row r="1489" spans="1:4">
      <c r="A1489" t="s">
        <v>3101</v>
      </c>
      <c r="B1489" t="s">
        <v>5106</v>
      </c>
      <c r="C1489" s="188">
        <v>0</v>
      </c>
      <c r="D1489" s="188">
        <v>0</v>
      </c>
    </row>
    <row r="1490" spans="1:4">
      <c r="A1490" t="s">
        <v>3102</v>
      </c>
      <c r="B1490" t="s">
        <v>5107</v>
      </c>
      <c r="C1490" s="188">
        <v>0</v>
      </c>
      <c r="D1490" s="188">
        <v>5</v>
      </c>
    </row>
    <row r="1491" spans="1:4">
      <c r="A1491" t="s">
        <v>3103</v>
      </c>
      <c r="B1491" t="s">
        <v>5108</v>
      </c>
      <c r="C1491" s="188">
        <v>0</v>
      </c>
      <c r="D1491" s="188">
        <v>0</v>
      </c>
    </row>
    <row r="1492" spans="1:4">
      <c r="A1492" t="s">
        <v>3104</v>
      </c>
      <c r="B1492" t="s">
        <v>5109</v>
      </c>
      <c r="C1492" s="188">
        <v>0</v>
      </c>
      <c r="D1492" s="188">
        <v>0</v>
      </c>
    </row>
    <row r="1493" spans="1:4">
      <c r="A1493" t="s">
        <v>3105</v>
      </c>
      <c r="B1493" t="s">
        <v>5110</v>
      </c>
      <c r="C1493" s="188">
        <v>1</v>
      </c>
      <c r="D1493" s="188">
        <v>1</v>
      </c>
    </row>
    <row r="1494" spans="1:4">
      <c r="A1494" t="s">
        <v>3106</v>
      </c>
      <c r="B1494" t="s">
        <v>5111</v>
      </c>
      <c r="C1494" s="188">
        <v>1</v>
      </c>
      <c r="D1494" s="188">
        <v>1</v>
      </c>
    </row>
    <row r="1495" spans="1:4">
      <c r="A1495" t="s">
        <v>3107</v>
      </c>
      <c r="B1495" t="s">
        <v>5112</v>
      </c>
      <c r="C1495" s="188">
        <v>0</v>
      </c>
      <c r="D1495" s="188">
        <v>0</v>
      </c>
    </row>
    <row r="1496" spans="1:4">
      <c r="A1496" t="s">
        <v>3108</v>
      </c>
      <c r="B1496" t="s">
        <v>5113</v>
      </c>
      <c r="C1496" s="188">
        <v>3</v>
      </c>
      <c r="D1496" s="188">
        <v>0</v>
      </c>
    </row>
    <row r="1497" spans="1:4">
      <c r="A1497" t="s">
        <v>3109</v>
      </c>
      <c r="B1497" t="s">
        <v>5114</v>
      </c>
      <c r="C1497" s="188">
        <v>0</v>
      </c>
      <c r="D1497" s="188">
        <v>0</v>
      </c>
    </row>
    <row r="1498" spans="1:4">
      <c r="A1498" t="s">
        <v>3110</v>
      </c>
      <c r="B1498" t="s">
        <v>5115</v>
      </c>
      <c r="C1498" s="188">
        <v>1</v>
      </c>
      <c r="D1498" s="188">
        <v>0</v>
      </c>
    </row>
    <row r="1499" spans="1:4">
      <c r="A1499" t="s">
        <v>3111</v>
      </c>
      <c r="B1499" t="s">
        <v>5116</v>
      </c>
      <c r="C1499" s="188">
        <v>1</v>
      </c>
      <c r="D1499" s="188">
        <v>0</v>
      </c>
    </row>
    <row r="1500" spans="1:4">
      <c r="A1500" t="s">
        <v>3112</v>
      </c>
      <c r="B1500" t="s">
        <v>5117</v>
      </c>
      <c r="C1500" s="188">
        <v>1</v>
      </c>
      <c r="D1500" s="188">
        <v>0</v>
      </c>
    </row>
    <row r="1501" spans="1:4">
      <c r="A1501" t="s">
        <v>3113</v>
      </c>
      <c r="B1501" t="s">
        <v>5119</v>
      </c>
      <c r="C1501" s="188">
        <v>6</v>
      </c>
      <c r="D1501" s="188">
        <v>10</v>
      </c>
    </row>
    <row r="1502" spans="1:4">
      <c r="A1502" t="s">
        <v>3114</v>
      </c>
      <c r="B1502" t="s">
        <v>5120</v>
      </c>
      <c r="C1502" s="188">
        <v>0</v>
      </c>
      <c r="D1502" s="188">
        <v>0</v>
      </c>
    </row>
    <row r="1503" spans="1:4">
      <c r="A1503" t="s">
        <v>3115</v>
      </c>
      <c r="B1503" t="s">
        <v>5121</v>
      </c>
      <c r="C1503" s="188">
        <v>129</v>
      </c>
      <c r="D1503" s="188">
        <v>103</v>
      </c>
    </row>
    <row r="1504" spans="1:4">
      <c r="A1504" t="s">
        <v>3116</v>
      </c>
      <c r="B1504" t="s">
        <v>5122</v>
      </c>
      <c r="C1504" s="188">
        <v>6</v>
      </c>
      <c r="D1504" s="188">
        <v>5</v>
      </c>
    </row>
    <row r="1505" spans="1:4">
      <c r="A1505" t="s">
        <v>3117</v>
      </c>
      <c r="B1505" t="s">
        <v>5123</v>
      </c>
      <c r="C1505" s="188">
        <v>2</v>
      </c>
      <c r="D1505" s="188">
        <v>2</v>
      </c>
    </row>
    <row r="1506" spans="1:4">
      <c r="A1506" t="s">
        <v>3118</v>
      </c>
      <c r="B1506" t="s">
        <v>5124</v>
      </c>
      <c r="C1506" s="188">
        <v>0</v>
      </c>
      <c r="D1506" s="188">
        <v>0</v>
      </c>
    </row>
    <row r="1507" spans="1:4">
      <c r="A1507" t="s">
        <v>3119</v>
      </c>
      <c r="B1507" t="s">
        <v>5125</v>
      </c>
      <c r="C1507" s="188">
        <v>0</v>
      </c>
      <c r="D1507" s="188">
        <v>0</v>
      </c>
    </row>
    <row r="1508" spans="1:4">
      <c r="A1508" t="s">
        <v>3120</v>
      </c>
      <c r="B1508" t="s">
        <v>5126</v>
      </c>
      <c r="C1508" s="188">
        <v>1</v>
      </c>
      <c r="D1508" s="188">
        <v>0</v>
      </c>
    </row>
    <row r="1509" spans="1:4">
      <c r="A1509" t="s">
        <v>3121</v>
      </c>
      <c r="B1509" t="s">
        <v>5127</v>
      </c>
      <c r="C1509" s="188">
        <v>1</v>
      </c>
      <c r="D1509" s="188">
        <v>0</v>
      </c>
    </row>
    <row r="1510" spans="1:4">
      <c r="A1510" t="s">
        <v>3122</v>
      </c>
      <c r="B1510" t="s">
        <v>5129</v>
      </c>
      <c r="C1510" s="188">
        <v>0</v>
      </c>
      <c r="D1510" s="188">
        <v>0</v>
      </c>
    </row>
    <row r="1511" spans="1:4">
      <c r="A1511" t="s">
        <v>3123</v>
      </c>
      <c r="B1511" t="s">
        <v>5130</v>
      </c>
      <c r="C1511" s="188">
        <v>0</v>
      </c>
      <c r="D1511" s="188">
        <v>0</v>
      </c>
    </row>
    <row r="1512" spans="1:4">
      <c r="A1512" t="s">
        <v>3124</v>
      </c>
      <c r="B1512" t="s">
        <v>5132</v>
      </c>
      <c r="C1512" s="188">
        <v>2237</v>
      </c>
      <c r="D1512" s="188">
        <v>1792</v>
      </c>
    </row>
    <row r="1513" spans="1:4">
      <c r="A1513" t="s">
        <v>3125</v>
      </c>
      <c r="B1513" t="s">
        <v>5133</v>
      </c>
      <c r="C1513" s="188">
        <v>106</v>
      </c>
      <c r="D1513" s="188">
        <v>146</v>
      </c>
    </row>
    <row r="1514" spans="1:4">
      <c r="A1514" t="s">
        <v>3126</v>
      </c>
      <c r="B1514" t="s">
        <v>5134</v>
      </c>
      <c r="C1514" s="188">
        <v>1</v>
      </c>
      <c r="D1514" s="188">
        <v>0</v>
      </c>
    </row>
    <row r="1515" spans="1:4">
      <c r="A1515" t="s">
        <v>3127</v>
      </c>
      <c r="B1515" t="s">
        <v>5135</v>
      </c>
      <c r="C1515" s="188">
        <v>2</v>
      </c>
      <c r="D1515" s="188">
        <v>3</v>
      </c>
    </row>
    <row r="1516" spans="1:4">
      <c r="A1516" t="s">
        <v>3128</v>
      </c>
      <c r="B1516" t="s">
        <v>5136</v>
      </c>
      <c r="C1516" s="188">
        <v>2</v>
      </c>
      <c r="D1516" s="188">
        <v>0</v>
      </c>
    </row>
    <row r="1517" spans="1:4">
      <c r="A1517" t="s">
        <v>3129</v>
      </c>
      <c r="B1517" t="s">
        <v>5137</v>
      </c>
      <c r="C1517" s="188">
        <v>1</v>
      </c>
      <c r="D1517" s="188">
        <v>0</v>
      </c>
    </row>
    <row r="1518" spans="1:4">
      <c r="A1518" t="s">
        <v>3130</v>
      </c>
      <c r="B1518" t="s">
        <v>5138</v>
      </c>
      <c r="C1518" s="188">
        <v>1</v>
      </c>
      <c r="D1518" s="188">
        <v>0</v>
      </c>
    </row>
    <row r="1519" spans="1:4">
      <c r="A1519" t="s">
        <v>3131</v>
      </c>
      <c r="B1519" t="s">
        <v>5139</v>
      </c>
      <c r="C1519" s="188">
        <v>0</v>
      </c>
      <c r="D1519" s="188">
        <v>0</v>
      </c>
    </row>
    <row r="1520" spans="1:4">
      <c r="A1520" t="s">
        <v>3132</v>
      </c>
      <c r="B1520" t="s">
        <v>5140</v>
      </c>
      <c r="C1520" s="188">
        <v>45</v>
      </c>
      <c r="D1520" s="188">
        <v>41</v>
      </c>
    </row>
    <row r="1521" spans="1:4">
      <c r="A1521" t="s">
        <v>3133</v>
      </c>
      <c r="B1521" t="s">
        <v>5141</v>
      </c>
      <c r="C1521" s="188">
        <v>0</v>
      </c>
      <c r="D1521" s="188">
        <v>0</v>
      </c>
    </row>
    <row r="1522" spans="1:4">
      <c r="A1522" t="s">
        <v>3134</v>
      </c>
      <c r="B1522" t="s">
        <v>5142</v>
      </c>
      <c r="C1522" s="188">
        <v>194</v>
      </c>
      <c r="D1522" s="188">
        <v>158</v>
      </c>
    </row>
    <row r="1523" spans="1:4">
      <c r="A1523" t="s">
        <v>3135</v>
      </c>
      <c r="B1523" t="s">
        <v>5143</v>
      </c>
      <c r="C1523" s="188">
        <v>81</v>
      </c>
      <c r="D1523" s="188">
        <v>147</v>
      </c>
    </row>
    <row r="1524" spans="1:4">
      <c r="A1524" t="s">
        <v>3136</v>
      </c>
      <c r="B1524" t="s">
        <v>5144</v>
      </c>
      <c r="C1524" s="188">
        <v>0</v>
      </c>
      <c r="D1524" s="188">
        <v>0</v>
      </c>
    </row>
    <row r="1525" spans="1:4">
      <c r="A1525" t="s">
        <v>3137</v>
      </c>
      <c r="B1525" t="s">
        <v>5145</v>
      </c>
      <c r="C1525" s="188">
        <v>0</v>
      </c>
      <c r="D1525" s="188">
        <v>0</v>
      </c>
    </row>
    <row r="1526" spans="1:4">
      <c r="A1526" t="s">
        <v>3138</v>
      </c>
      <c r="B1526" t="s">
        <v>5146</v>
      </c>
      <c r="C1526" s="188">
        <v>2043</v>
      </c>
      <c r="D1526" s="188">
        <v>1786</v>
      </c>
    </row>
    <row r="1527" spans="1:4">
      <c r="A1527" t="s">
        <v>3139</v>
      </c>
      <c r="B1527" t="s">
        <v>5147</v>
      </c>
      <c r="C1527" s="188">
        <v>6</v>
      </c>
      <c r="D1527" s="188">
        <v>3</v>
      </c>
    </row>
    <row r="1528" spans="1:4">
      <c r="A1528" t="s">
        <v>3140</v>
      </c>
      <c r="B1528" t="s">
        <v>5148</v>
      </c>
      <c r="C1528" s="188">
        <v>0</v>
      </c>
      <c r="D1528" s="188">
        <v>0</v>
      </c>
    </row>
    <row r="1529" spans="1:4">
      <c r="A1529" t="s">
        <v>3141</v>
      </c>
      <c r="B1529" t="s">
        <v>5149</v>
      </c>
      <c r="C1529" s="188">
        <v>1733</v>
      </c>
      <c r="D1529" s="188">
        <v>1606</v>
      </c>
    </row>
    <row r="1530" spans="1:4">
      <c r="A1530" t="s">
        <v>3142</v>
      </c>
      <c r="B1530" t="s">
        <v>5150</v>
      </c>
      <c r="C1530" s="188">
        <v>0</v>
      </c>
      <c r="D1530" s="188">
        <v>0</v>
      </c>
    </row>
    <row r="1531" spans="1:4">
      <c r="A1531" t="s">
        <v>3143</v>
      </c>
      <c r="B1531" t="s">
        <v>5151</v>
      </c>
      <c r="C1531" s="188">
        <v>256</v>
      </c>
      <c r="D1531" s="188">
        <v>136</v>
      </c>
    </row>
    <row r="1532" spans="1:4">
      <c r="A1532" t="s">
        <v>3144</v>
      </c>
      <c r="B1532" t="s">
        <v>5152</v>
      </c>
      <c r="C1532" s="188">
        <v>0</v>
      </c>
      <c r="D1532" s="188">
        <v>0</v>
      </c>
    </row>
    <row r="1533" spans="1:4">
      <c r="A1533" t="s">
        <v>3145</v>
      </c>
      <c r="B1533" t="s">
        <v>5153</v>
      </c>
      <c r="C1533" s="188">
        <v>1676</v>
      </c>
      <c r="D1533" s="188">
        <v>1570</v>
      </c>
    </row>
    <row r="1534" spans="1:4">
      <c r="A1534" t="s">
        <v>3146</v>
      </c>
      <c r="B1534" t="s">
        <v>5154</v>
      </c>
      <c r="C1534" s="188">
        <v>0</v>
      </c>
      <c r="D1534" s="188">
        <v>0</v>
      </c>
    </row>
    <row r="1535" spans="1:4">
      <c r="A1535" t="s">
        <v>3147</v>
      </c>
      <c r="B1535" t="s">
        <v>5155</v>
      </c>
      <c r="C1535" s="188">
        <v>1</v>
      </c>
      <c r="D1535" s="188">
        <v>0</v>
      </c>
    </row>
    <row r="1536" spans="1:4">
      <c r="A1536" t="s">
        <v>3148</v>
      </c>
      <c r="B1536" t="s">
        <v>5156</v>
      </c>
      <c r="C1536" s="188">
        <v>0</v>
      </c>
      <c r="D1536" s="188">
        <v>0</v>
      </c>
    </row>
    <row r="1537" spans="1:4">
      <c r="A1537" t="s">
        <v>3149</v>
      </c>
      <c r="B1537" t="s">
        <v>5157</v>
      </c>
      <c r="C1537" s="188">
        <v>0</v>
      </c>
      <c r="D1537" s="188">
        <v>0</v>
      </c>
    </row>
    <row r="1538" spans="1:4">
      <c r="A1538" t="s">
        <v>3150</v>
      </c>
      <c r="B1538" t="s">
        <v>5158</v>
      </c>
      <c r="C1538" s="188">
        <v>0</v>
      </c>
      <c r="D1538" s="188">
        <v>0</v>
      </c>
    </row>
    <row r="1539" spans="1:4">
      <c r="A1539" t="s">
        <v>3151</v>
      </c>
      <c r="B1539" t="s">
        <v>5159</v>
      </c>
      <c r="C1539" s="188">
        <v>0</v>
      </c>
      <c r="D1539" s="188">
        <v>0</v>
      </c>
    </row>
    <row r="1540" spans="1:4">
      <c r="A1540" t="s">
        <v>3152</v>
      </c>
      <c r="B1540" t="s">
        <v>5160</v>
      </c>
      <c r="C1540" s="188">
        <v>0</v>
      </c>
      <c r="D1540" s="188">
        <v>0</v>
      </c>
    </row>
    <row r="1541" spans="1:4">
      <c r="A1541" t="s">
        <v>3153</v>
      </c>
      <c r="B1541" t="s">
        <v>5161</v>
      </c>
      <c r="C1541" s="188">
        <v>0</v>
      </c>
      <c r="D1541" s="188">
        <v>0</v>
      </c>
    </row>
    <row r="1542" spans="1:4">
      <c r="A1542" t="s">
        <v>3154</v>
      </c>
      <c r="B1542" t="s">
        <v>5162</v>
      </c>
      <c r="C1542" s="188">
        <v>0</v>
      </c>
      <c r="D1542" s="188">
        <v>0</v>
      </c>
    </row>
    <row r="1543" spans="1:4">
      <c r="A1543" t="s">
        <v>3155</v>
      </c>
      <c r="B1543" t="s">
        <v>5163</v>
      </c>
      <c r="C1543" s="188">
        <v>1</v>
      </c>
      <c r="D1543" s="188">
        <v>2</v>
      </c>
    </row>
    <row r="1544" spans="1:4">
      <c r="A1544" t="s">
        <v>3156</v>
      </c>
      <c r="B1544" t="s">
        <v>5164</v>
      </c>
      <c r="C1544" s="188">
        <v>3</v>
      </c>
      <c r="D1544" s="188">
        <v>0</v>
      </c>
    </row>
    <row r="1545" spans="1:4">
      <c r="A1545" t="s">
        <v>3157</v>
      </c>
      <c r="B1545" t="s">
        <v>5165</v>
      </c>
      <c r="C1545" s="188">
        <v>103</v>
      </c>
      <c r="D1545" s="188">
        <v>69</v>
      </c>
    </row>
    <row r="1546" spans="1:4">
      <c r="A1546" t="s">
        <v>3158</v>
      </c>
      <c r="B1546" t="s">
        <v>5166</v>
      </c>
      <c r="C1546" s="188">
        <v>74</v>
      </c>
      <c r="D1546" s="188">
        <v>47</v>
      </c>
    </row>
    <row r="1547" spans="1:4">
      <c r="A1547" t="s">
        <v>3159</v>
      </c>
      <c r="B1547" t="s">
        <v>5167</v>
      </c>
      <c r="C1547" s="188">
        <v>118</v>
      </c>
      <c r="D1547" s="188">
        <v>83</v>
      </c>
    </row>
    <row r="1548" spans="1:4">
      <c r="A1548" t="s">
        <v>3160</v>
      </c>
      <c r="B1548" t="s">
        <v>5168</v>
      </c>
      <c r="C1548" s="188">
        <v>7</v>
      </c>
      <c r="D1548" s="188">
        <v>3</v>
      </c>
    </row>
    <row r="1549" spans="1:4">
      <c r="A1549" t="s">
        <v>3161</v>
      </c>
      <c r="B1549" t="s">
        <v>5169</v>
      </c>
      <c r="C1549" s="188">
        <v>203</v>
      </c>
      <c r="D1549" s="188">
        <v>137</v>
      </c>
    </row>
    <row r="1550" spans="1:4">
      <c r="A1550" t="s">
        <v>3162</v>
      </c>
      <c r="B1550" t="s">
        <v>5170</v>
      </c>
      <c r="C1550" s="188">
        <v>67</v>
      </c>
      <c r="D1550" s="188">
        <v>51</v>
      </c>
    </row>
    <row r="1551" spans="1:4">
      <c r="A1551" t="s">
        <v>3163</v>
      </c>
      <c r="B1551" t="s">
        <v>5171</v>
      </c>
      <c r="C1551" s="188">
        <v>54</v>
      </c>
      <c r="D1551" s="188">
        <v>31</v>
      </c>
    </row>
    <row r="1552" spans="1:4">
      <c r="A1552" t="s">
        <v>3164</v>
      </c>
      <c r="B1552" t="s">
        <v>5172</v>
      </c>
      <c r="C1552" s="188">
        <v>0</v>
      </c>
      <c r="D1552" s="188">
        <v>0</v>
      </c>
    </row>
    <row r="1553" spans="1:4">
      <c r="A1553" t="s">
        <v>3165</v>
      </c>
      <c r="B1553" t="s">
        <v>5173</v>
      </c>
      <c r="C1553" s="188">
        <v>57</v>
      </c>
      <c r="D1553" s="188">
        <v>53</v>
      </c>
    </row>
    <row r="1554" spans="1:4">
      <c r="A1554" t="s">
        <v>3166</v>
      </c>
      <c r="B1554" t="s">
        <v>5174</v>
      </c>
      <c r="C1554" s="188">
        <v>481</v>
      </c>
      <c r="D1554" s="188">
        <v>538</v>
      </c>
    </row>
    <row r="1555" spans="1:4">
      <c r="A1555" t="s">
        <v>3167</v>
      </c>
      <c r="B1555" t="s">
        <v>5175</v>
      </c>
      <c r="C1555" s="188">
        <v>0</v>
      </c>
      <c r="D1555" s="188">
        <v>0</v>
      </c>
    </row>
    <row r="1556" spans="1:4">
      <c r="A1556" t="s">
        <v>3168</v>
      </c>
      <c r="B1556" t="s">
        <v>5176</v>
      </c>
      <c r="C1556" s="188">
        <v>0</v>
      </c>
      <c r="D1556" s="188">
        <v>0</v>
      </c>
    </row>
    <row r="1557" spans="1:4">
      <c r="A1557" t="s">
        <v>3169</v>
      </c>
      <c r="B1557" t="s">
        <v>5177</v>
      </c>
      <c r="C1557" s="188">
        <v>15</v>
      </c>
      <c r="D1557" s="188">
        <v>18</v>
      </c>
    </row>
    <row r="1558" spans="1:4">
      <c r="A1558" t="s">
        <v>3170</v>
      </c>
      <c r="B1558" t="s">
        <v>5178</v>
      </c>
      <c r="C1558" s="188">
        <v>0</v>
      </c>
      <c r="D1558" s="188">
        <v>0</v>
      </c>
    </row>
    <row r="1559" spans="1:4">
      <c r="A1559" t="s">
        <v>3171</v>
      </c>
      <c r="B1559" t="s">
        <v>5151</v>
      </c>
      <c r="C1559" s="188">
        <v>0</v>
      </c>
      <c r="D1559" s="188">
        <v>0</v>
      </c>
    </row>
    <row r="1560" spans="1:4">
      <c r="A1560" t="s">
        <v>3172</v>
      </c>
      <c r="B1560" t="s">
        <v>5179</v>
      </c>
      <c r="C1560" s="188">
        <v>253</v>
      </c>
      <c r="D1560" s="188">
        <v>195</v>
      </c>
    </row>
    <row r="1561" spans="1:4">
      <c r="A1561" t="s">
        <v>3173</v>
      </c>
      <c r="B1561" t="s">
        <v>5180</v>
      </c>
      <c r="C1561" s="188">
        <v>0</v>
      </c>
      <c r="D1561" s="188">
        <v>0</v>
      </c>
    </row>
    <row r="1562" spans="1:4">
      <c r="A1562" t="s">
        <v>3174</v>
      </c>
      <c r="B1562" t="s">
        <v>5181</v>
      </c>
      <c r="C1562" s="188">
        <v>0</v>
      </c>
      <c r="D1562" s="188">
        <v>0</v>
      </c>
    </row>
    <row r="1563" spans="1:4">
      <c r="A1563" t="s">
        <v>3175</v>
      </c>
      <c r="B1563" t="s">
        <v>5182</v>
      </c>
      <c r="C1563" s="188">
        <v>0</v>
      </c>
      <c r="D1563" s="188">
        <v>0</v>
      </c>
    </row>
    <row r="1564" spans="1:4">
      <c r="A1564" t="s">
        <v>3176</v>
      </c>
      <c r="B1564" t="s">
        <v>5184</v>
      </c>
      <c r="C1564" s="188">
        <v>0</v>
      </c>
      <c r="D1564" s="188">
        <v>0</v>
      </c>
    </row>
    <row r="1565" spans="1:4">
      <c r="A1565" t="s">
        <v>5272</v>
      </c>
      <c r="B1565" t="s">
        <v>5273</v>
      </c>
      <c r="C1565" s="188">
        <v>0</v>
      </c>
      <c r="D1565" s="188">
        <v>2</v>
      </c>
    </row>
    <row r="1566" spans="1:4">
      <c r="A1566" t="s">
        <v>5274</v>
      </c>
      <c r="B1566" t="s">
        <v>5275</v>
      </c>
      <c r="C1566" s="188">
        <v>1</v>
      </c>
      <c r="D1566" s="188">
        <v>4</v>
      </c>
    </row>
    <row r="1567" spans="1:4">
      <c r="A1567" t="s">
        <v>5277</v>
      </c>
      <c r="B1567" t="s">
        <v>5278</v>
      </c>
      <c r="C1567" s="188">
        <v>0</v>
      </c>
      <c r="D1567" s="188">
        <v>2</v>
      </c>
    </row>
    <row r="1568" spans="1:4">
      <c r="A1568" t="s">
        <v>5279</v>
      </c>
      <c r="B1568" t="s">
        <v>5280</v>
      </c>
      <c r="C1568" s="188">
        <v>0</v>
      </c>
      <c r="D1568" s="188">
        <v>1</v>
      </c>
    </row>
    <row r="1569" spans="1:4">
      <c r="A1569" t="s">
        <v>5281</v>
      </c>
      <c r="B1569" t="s">
        <v>5282</v>
      </c>
      <c r="C1569" s="188">
        <v>0</v>
      </c>
      <c r="D1569" s="188">
        <v>2</v>
      </c>
    </row>
    <row r="1570" spans="1:4">
      <c r="A1570" t="s">
        <v>5283</v>
      </c>
      <c r="B1570" t="s">
        <v>5284</v>
      </c>
      <c r="C1570" s="188">
        <v>0</v>
      </c>
      <c r="D1570" s="188">
        <v>1</v>
      </c>
    </row>
    <row r="1571" spans="1:4">
      <c r="A1571" t="s">
        <v>5285</v>
      </c>
      <c r="B1571" t="s">
        <v>5286</v>
      </c>
      <c r="C1571" s="188">
        <v>0</v>
      </c>
      <c r="D1571" s="188">
        <v>3</v>
      </c>
    </row>
    <row r="1572" spans="1:4">
      <c r="A1572" t="s">
        <v>5287</v>
      </c>
      <c r="B1572" t="s">
        <v>5288</v>
      </c>
      <c r="C1572" s="188">
        <v>0</v>
      </c>
      <c r="D1572" s="188">
        <v>3</v>
      </c>
    </row>
    <row r="1573" spans="1:4">
      <c r="A1573" t="s">
        <v>5289</v>
      </c>
      <c r="B1573" t="s">
        <v>5290</v>
      </c>
      <c r="C1573" s="188">
        <v>0</v>
      </c>
      <c r="D1573" s="188">
        <v>1</v>
      </c>
    </row>
    <row r="1574" spans="1:4">
      <c r="A1574" t="s">
        <v>5291</v>
      </c>
      <c r="B1574" t="s">
        <v>5292</v>
      </c>
      <c r="C1574" s="188">
        <v>0</v>
      </c>
      <c r="D1574" s="188">
        <v>1</v>
      </c>
    </row>
    <row r="1575" spans="1:4">
      <c r="A1575" t="s">
        <v>5302</v>
      </c>
      <c r="B1575" t="s">
        <v>5303</v>
      </c>
      <c r="C1575" s="188">
        <v>0</v>
      </c>
      <c r="D1575" s="188">
        <v>1</v>
      </c>
    </row>
    <row r="1576" spans="1:4">
      <c r="A1576" t="s">
        <v>5311</v>
      </c>
      <c r="B1576" t="s">
        <v>5312</v>
      </c>
      <c r="C1576" s="188">
        <v>0</v>
      </c>
      <c r="D1576" s="188">
        <v>1</v>
      </c>
    </row>
    <row r="1577" spans="1:4">
      <c r="A1577" t="s">
        <v>5314</v>
      </c>
      <c r="B1577" t="s">
        <v>5315</v>
      </c>
      <c r="C1577" s="188">
        <v>0</v>
      </c>
      <c r="D1577" s="188">
        <v>1</v>
      </c>
    </row>
    <row r="1578" spans="1:4">
      <c r="A1578" t="s">
        <v>5318</v>
      </c>
      <c r="B1578" t="s">
        <v>5319</v>
      </c>
      <c r="C1578" s="188">
        <v>0</v>
      </c>
      <c r="D1578" s="188">
        <v>1</v>
      </c>
    </row>
    <row r="1579" spans="1:4">
      <c r="A1579" t="s">
        <v>5321</v>
      </c>
      <c r="B1579" t="s">
        <v>5322</v>
      </c>
      <c r="C1579" s="188">
        <v>0</v>
      </c>
      <c r="D1579" s="188">
        <v>1</v>
      </c>
    </row>
    <row r="1580" spans="1:4">
      <c r="A1580" t="s">
        <v>5323</v>
      </c>
      <c r="B1580" t="s">
        <v>5324</v>
      </c>
      <c r="C1580" s="188">
        <v>0</v>
      </c>
      <c r="D1580" s="188">
        <v>1</v>
      </c>
    </row>
    <row r="1581" spans="1:4">
      <c r="A1581" t="s">
        <v>5326</v>
      </c>
      <c r="B1581" t="s">
        <v>5327</v>
      </c>
      <c r="C1581" s="188">
        <v>0</v>
      </c>
      <c r="D1581" s="188">
        <v>1</v>
      </c>
    </row>
    <row r="1582" spans="1:4">
      <c r="A1582" t="s">
        <v>5329</v>
      </c>
      <c r="B1582" t="s">
        <v>5330</v>
      </c>
      <c r="C1582" s="188">
        <v>0</v>
      </c>
      <c r="D1582" s="188">
        <v>1</v>
      </c>
    </row>
    <row r="1583" spans="1:4">
      <c r="A1583" t="s">
        <v>5334</v>
      </c>
      <c r="B1583" t="s">
        <v>4153</v>
      </c>
      <c r="C1583" s="188">
        <v>0</v>
      </c>
      <c r="D1583" s="188">
        <v>0</v>
      </c>
    </row>
    <row r="1584" spans="1:4">
      <c r="A1584" t="s">
        <v>5373</v>
      </c>
      <c r="B1584" t="s">
        <v>5374</v>
      </c>
      <c r="C1584" s="188">
        <v>0</v>
      </c>
      <c r="D1584" s="188">
        <v>1</v>
      </c>
    </row>
    <row r="1585" spans="1:4">
      <c r="A1585" t="s">
        <v>5375</v>
      </c>
      <c r="B1585" t="s">
        <v>5376</v>
      </c>
      <c r="C1585" s="188">
        <v>0</v>
      </c>
      <c r="D1585" s="188">
        <v>1</v>
      </c>
    </row>
    <row r="1586" spans="1:4">
      <c r="A1586" t="s">
        <v>5384</v>
      </c>
      <c r="B1586" t="s">
        <v>5385</v>
      </c>
      <c r="C1586" s="188">
        <v>0</v>
      </c>
      <c r="D1586" s="188">
        <v>1</v>
      </c>
    </row>
    <row r="1587" spans="1:4">
      <c r="A1587" t="s">
        <v>5386</v>
      </c>
      <c r="B1587" t="s">
        <v>5387</v>
      </c>
      <c r="C1587" s="188">
        <v>0</v>
      </c>
      <c r="D1587" s="188">
        <v>1</v>
      </c>
    </row>
    <row r="1588" spans="1:4">
      <c r="A1588" t="s">
        <v>5388</v>
      </c>
      <c r="B1588" t="s">
        <v>5389</v>
      </c>
      <c r="C1588" s="188">
        <v>0</v>
      </c>
      <c r="D1588" s="188">
        <v>1</v>
      </c>
    </row>
    <row r="1589" spans="1:4">
      <c r="A1589" t="s">
        <v>5378</v>
      </c>
      <c r="B1589" t="s">
        <v>5379</v>
      </c>
      <c r="C1589" s="188">
        <v>0</v>
      </c>
      <c r="D1589" s="188">
        <v>1</v>
      </c>
    </row>
    <row r="1590" spans="1:4">
      <c r="A1590" t="s">
        <v>5380</v>
      </c>
      <c r="B1590" t="s">
        <v>5381</v>
      </c>
      <c r="C1590" s="188">
        <v>0</v>
      </c>
      <c r="D1590" s="188">
        <v>1</v>
      </c>
    </row>
    <row r="1591" spans="1:4">
      <c r="A1591" t="s">
        <v>5382</v>
      </c>
      <c r="B1591" t="s">
        <v>5383</v>
      </c>
      <c r="C1591" s="188">
        <v>0</v>
      </c>
      <c r="D1591" s="188">
        <v>1</v>
      </c>
    </row>
    <row r="1592" spans="1:4">
      <c r="A1592" t="s">
        <v>5392</v>
      </c>
      <c r="B1592" t="s">
        <v>5393</v>
      </c>
      <c r="C1592" s="188">
        <v>0</v>
      </c>
      <c r="D1592" s="188">
        <v>1</v>
      </c>
    </row>
    <row r="1593" spans="1:4">
      <c r="A1593" t="s">
        <v>5390</v>
      </c>
      <c r="B1593" t="s">
        <v>5033</v>
      </c>
      <c r="C1593" s="188">
        <v>4</v>
      </c>
      <c r="D1593" s="188">
        <v>791</v>
      </c>
    </row>
    <row r="1594" spans="1:4">
      <c r="A1594" t="s">
        <v>5452</v>
      </c>
      <c r="B1594" t="s">
        <v>5453</v>
      </c>
      <c r="C1594" s="188">
        <v>0</v>
      </c>
      <c r="D1594" s="188">
        <v>1</v>
      </c>
    </row>
    <row r="1595" spans="1:4">
      <c r="A1595" t="s">
        <v>5446</v>
      </c>
      <c r="B1595" t="s">
        <v>5447</v>
      </c>
      <c r="C1595" s="188">
        <v>0</v>
      </c>
      <c r="D1595" s="188">
        <v>2</v>
      </c>
    </row>
    <row r="1596" spans="1:4">
      <c r="A1596" t="s">
        <v>5448</v>
      </c>
      <c r="B1596" t="s">
        <v>5449</v>
      </c>
      <c r="C1596" s="188">
        <v>0</v>
      </c>
      <c r="D1596" s="188">
        <v>1</v>
      </c>
    </row>
    <row r="1597" spans="1:4">
      <c r="A1597" t="s">
        <v>5450</v>
      </c>
      <c r="B1597" t="s">
        <v>5451</v>
      </c>
      <c r="C1597" s="188">
        <v>0</v>
      </c>
      <c r="D1597" s="188">
        <v>1</v>
      </c>
    </row>
    <row r="1598" spans="1:4">
      <c r="A1598" t="s">
        <v>5454</v>
      </c>
      <c r="B1598" t="s">
        <v>5455</v>
      </c>
      <c r="C1598" s="188">
        <v>0</v>
      </c>
      <c r="D1598" s="188">
        <v>2</v>
      </c>
    </row>
    <row r="1599" spans="1:4">
      <c r="A1599" t="s">
        <v>5456</v>
      </c>
      <c r="B1599" t="s">
        <v>5457</v>
      </c>
      <c r="C1599" s="188">
        <v>0</v>
      </c>
      <c r="D1599" s="188">
        <v>1</v>
      </c>
    </row>
    <row r="1600" spans="1:4">
      <c r="A1600" t="s">
        <v>5458</v>
      </c>
      <c r="B1600" t="s">
        <v>5459</v>
      </c>
      <c r="C1600" s="188">
        <v>0</v>
      </c>
      <c r="D1600" s="188">
        <v>1</v>
      </c>
    </row>
    <row r="1601" spans="1:4">
      <c r="A1601" t="s">
        <v>5460</v>
      </c>
      <c r="B1601" t="s">
        <v>5461</v>
      </c>
      <c r="C1601" s="188">
        <v>0</v>
      </c>
      <c r="D1601" s="188">
        <v>1</v>
      </c>
    </row>
    <row r="1602" spans="1:4">
      <c r="A1602" t="s">
        <v>5462</v>
      </c>
      <c r="B1602" t="s">
        <v>5463</v>
      </c>
      <c r="C1602" s="188">
        <v>0</v>
      </c>
      <c r="D1602" s="188">
        <v>2</v>
      </c>
    </row>
    <row r="1603" spans="1:4">
      <c r="A1603" t="s">
        <v>5464</v>
      </c>
      <c r="B1603" t="s">
        <v>5465</v>
      </c>
      <c r="C1603" s="188">
        <v>0</v>
      </c>
      <c r="D1603" s="188">
        <v>1</v>
      </c>
    </row>
    <row r="1604" spans="1:4">
      <c r="A1604" t="s">
        <v>5443</v>
      </c>
      <c r="B1604" t="s">
        <v>5444</v>
      </c>
      <c r="C1604" s="188">
        <v>0</v>
      </c>
      <c r="D1604" s="188">
        <v>1</v>
      </c>
    </row>
    <row r="1605" spans="1:4">
      <c r="A1605" t="s">
        <v>5471</v>
      </c>
      <c r="B1605" t="s">
        <v>5472</v>
      </c>
      <c r="C1605" s="188">
        <v>0</v>
      </c>
      <c r="D1605" s="188">
        <v>1</v>
      </c>
    </row>
    <row r="1606" spans="1:4">
      <c r="A1606" t="s">
        <v>5473</v>
      </c>
      <c r="B1606" t="s">
        <v>5474</v>
      </c>
      <c r="C1606" s="188">
        <v>0</v>
      </c>
      <c r="D1606" s="188">
        <v>1</v>
      </c>
    </row>
    <row r="1607" spans="1:4">
      <c r="A1607" t="s">
        <v>5468</v>
      </c>
      <c r="B1607" t="s">
        <v>5469</v>
      </c>
      <c r="C1607" s="188">
        <v>0</v>
      </c>
      <c r="D1607" s="188">
        <v>2</v>
      </c>
    </row>
    <row r="1608" spans="1:4">
      <c r="A1608" t="s">
        <v>5475</v>
      </c>
      <c r="B1608" t="s">
        <v>4806</v>
      </c>
      <c r="C1608" s="188">
        <v>0</v>
      </c>
      <c r="D1608" s="188">
        <v>11</v>
      </c>
    </row>
    <row r="1609" spans="1:4">
      <c r="A1609" t="s">
        <v>1734</v>
      </c>
      <c r="C1609" s="188">
        <v>1727181</v>
      </c>
      <c r="D1609" s="188">
        <v>1366299</v>
      </c>
    </row>
  </sheetData>
  <pageMargins left="0.70866141732283472" right="0.70866141732283472" top="0.74803149606299213" bottom="0.74803149606299213" header="0.31496062992125984" footer="0.31496062992125984"/>
  <pageSetup paperSize="9" scale="80" orientation="landscape"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0"/>
  </sheetPr>
  <dimension ref="A1:W22"/>
  <sheetViews>
    <sheetView topLeftCell="C1" zoomScaleSheetLayoutView="100" workbookViewId="0">
      <selection activeCell="P20" sqref="P20"/>
    </sheetView>
  </sheetViews>
  <sheetFormatPr defaultRowHeight="12.75"/>
  <cols>
    <col min="1" max="1" width="5.28515625" style="321" customWidth="1"/>
    <col min="2" max="2" width="11.42578125" style="321" customWidth="1"/>
    <col min="3" max="3" width="25.7109375" style="321" customWidth="1"/>
    <col min="4" max="4" width="8.28515625" style="321" customWidth="1"/>
    <col min="5" max="5" width="7.28515625" style="321" customWidth="1"/>
    <col min="6" max="6" width="7.140625" style="321" customWidth="1"/>
    <col min="7" max="7" width="6.85546875" style="321" customWidth="1"/>
    <col min="8" max="8" width="9.5703125" style="321" customWidth="1"/>
    <col min="9" max="9" width="7.28515625" style="321" customWidth="1"/>
    <col min="10" max="10" width="7.7109375" style="321" customWidth="1"/>
    <col min="11" max="11" width="9.85546875" style="321" customWidth="1"/>
    <col min="12" max="12" width="8.5703125" style="321" customWidth="1"/>
    <col min="13" max="13" width="8" style="321" customWidth="1"/>
    <col min="14" max="14" width="10.140625" style="321" customWidth="1"/>
    <col min="15" max="15" width="7.7109375" style="321" customWidth="1"/>
    <col min="16" max="16" width="7.42578125" style="321" customWidth="1"/>
    <col min="17" max="17" width="10.28515625" style="321" customWidth="1"/>
    <col min="18" max="19" width="8.28515625" style="321" customWidth="1"/>
    <col min="20" max="20" width="9.85546875" style="321" customWidth="1"/>
    <col min="21" max="21" width="8.28515625" style="321" customWidth="1"/>
    <col min="22" max="22" width="6.42578125" style="321" customWidth="1"/>
    <col min="23" max="23" width="9.85546875" style="321" customWidth="1"/>
    <col min="24" max="261" width="9.140625" style="321"/>
    <col min="262" max="262" width="7.140625" style="321" customWidth="1"/>
    <col min="263" max="263" width="7" style="321" customWidth="1"/>
    <col min="264" max="264" width="26.5703125" style="321" customWidth="1"/>
    <col min="265" max="265" width="9.7109375" style="321" customWidth="1"/>
    <col min="266" max="266" width="14.85546875" style="321" customWidth="1"/>
    <col min="267" max="267" width="10.7109375" style="321" customWidth="1"/>
    <col min="268" max="268" width="9.5703125" style="321" customWidth="1"/>
    <col min="269" max="269" width="10.5703125" style="321" customWidth="1"/>
    <col min="270" max="271" width="9.85546875" style="321" customWidth="1"/>
    <col min="272" max="272" width="10.140625" style="321" customWidth="1"/>
    <col min="273" max="273" width="9.42578125" style="321" customWidth="1"/>
    <col min="274" max="274" width="10.28515625" style="321" customWidth="1"/>
    <col min="275" max="277" width="9.85546875" style="321" customWidth="1"/>
    <col min="278" max="278" width="9.28515625" style="321" customWidth="1"/>
    <col min="279" max="517" width="9.140625" style="321"/>
    <col min="518" max="518" width="7.140625" style="321" customWidth="1"/>
    <col min="519" max="519" width="7" style="321" customWidth="1"/>
    <col min="520" max="520" width="26.5703125" style="321" customWidth="1"/>
    <col min="521" max="521" width="9.7109375" style="321" customWidth="1"/>
    <col min="522" max="522" width="14.85546875" style="321" customWidth="1"/>
    <col min="523" max="523" width="10.7109375" style="321" customWidth="1"/>
    <col min="524" max="524" width="9.5703125" style="321" customWidth="1"/>
    <col min="525" max="525" width="10.5703125" style="321" customWidth="1"/>
    <col min="526" max="527" width="9.85546875" style="321" customWidth="1"/>
    <col min="528" max="528" width="10.140625" style="321" customWidth="1"/>
    <col min="529" max="529" width="9.42578125" style="321" customWidth="1"/>
    <col min="530" max="530" width="10.28515625" style="321" customWidth="1"/>
    <col min="531" max="533" width="9.85546875" style="321" customWidth="1"/>
    <col min="534" max="534" width="9.28515625" style="321" customWidth="1"/>
    <col min="535" max="773" width="9.140625" style="321"/>
    <col min="774" max="774" width="7.140625" style="321" customWidth="1"/>
    <col min="775" max="775" width="7" style="321" customWidth="1"/>
    <col min="776" max="776" width="26.5703125" style="321" customWidth="1"/>
    <col min="777" max="777" width="9.7109375" style="321" customWidth="1"/>
    <col min="778" max="778" width="14.85546875" style="321" customWidth="1"/>
    <col min="779" max="779" width="10.7109375" style="321" customWidth="1"/>
    <col min="780" max="780" width="9.5703125" style="321" customWidth="1"/>
    <col min="781" max="781" width="10.5703125" style="321" customWidth="1"/>
    <col min="782" max="783" width="9.85546875" style="321" customWidth="1"/>
    <col min="784" max="784" width="10.140625" style="321" customWidth="1"/>
    <col min="785" max="785" width="9.42578125" style="321" customWidth="1"/>
    <col min="786" max="786" width="10.28515625" style="321" customWidth="1"/>
    <col min="787" max="789" width="9.85546875" style="321" customWidth="1"/>
    <col min="790" max="790" width="9.28515625" style="321" customWidth="1"/>
    <col min="791" max="1029" width="9.140625" style="321"/>
    <col min="1030" max="1030" width="7.140625" style="321" customWidth="1"/>
    <col min="1031" max="1031" width="7" style="321" customWidth="1"/>
    <col min="1032" max="1032" width="26.5703125" style="321" customWidth="1"/>
    <col min="1033" max="1033" width="9.7109375" style="321" customWidth="1"/>
    <col min="1034" max="1034" width="14.85546875" style="321" customWidth="1"/>
    <col min="1035" max="1035" width="10.7109375" style="321" customWidth="1"/>
    <col min="1036" max="1036" width="9.5703125" style="321" customWidth="1"/>
    <col min="1037" max="1037" width="10.5703125" style="321" customWidth="1"/>
    <col min="1038" max="1039" width="9.85546875" style="321" customWidth="1"/>
    <col min="1040" max="1040" width="10.140625" style="321" customWidth="1"/>
    <col min="1041" max="1041" width="9.42578125" style="321" customWidth="1"/>
    <col min="1042" max="1042" width="10.28515625" style="321" customWidth="1"/>
    <col min="1043" max="1045" width="9.85546875" style="321" customWidth="1"/>
    <col min="1046" max="1046" width="9.28515625" style="321" customWidth="1"/>
    <col min="1047" max="1285" width="9.140625" style="321"/>
    <col min="1286" max="1286" width="7.140625" style="321" customWidth="1"/>
    <col min="1287" max="1287" width="7" style="321" customWidth="1"/>
    <col min="1288" max="1288" width="26.5703125" style="321" customWidth="1"/>
    <col min="1289" max="1289" width="9.7109375" style="321" customWidth="1"/>
    <col min="1290" max="1290" width="14.85546875" style="321" customWidth="1"/>
    <col min="1291" max="1291" width="10.7109375" style="321" customWidth="1"/>
    <col min="1292" max="1292" width="9.5703125" style="321" customWidth="1"/>
    <col min="1293" max="1293" width="10.5703125" style="321" customWidth="1"/>
    <col min="1294" max="1295" width="9.85546875" style="321" customWidth="1"/>
    <col min="1296" max="1296" width="10.140625" style="321" customWidth="1"/>
    <col min="1297" max="1297" width="9.42578125" style="321" customWidth="1"/>
    <col min="1298" max="1298" width="10.28515625" style="321" customWidth="1"/>
    <col min="1299" max="1301" width="9.85546875" style="321" customWidth="1"/>
    <col min="1302" max="1302" width="9.28515625" style="321" customWidth="1"/>
    <col min="1303" max="1541" width="9.140625" style="321"/>
    <col min="1542" max="1542" width="7.140625" style="321" customWidth="1"/>
    <col min="1543" max="1543" width="7" style="321" customWidth="1"/>
    <col min="1544" max="1544" width="26.5703125" style="321" customWidth="1"/>
    <col min="1545" max="1545" width="9.7109375" style="321" customWidth="1"/>
    <col min="1546" max="1546" width="14.85546875" style="321" customWidth="1"/>
    <col min="1547" max="1547" width="10.7109375" style="321" customWidth="1"/>
    <col min="1548" max="1548" width="9.5703125" style="321" customWidth="1"/>
    <col min="1549" max="1549" width="10.5703125" style="321" customWidth="1"/>
    <col min="1550" max="1551" width="9.85546875" style="321" customWidth="1"/>
    <col min="1552" max="1552" width="10.140625" style="321" customWidth="1"/>
    <col min="1553" max="1553" width="9.42578125" style="321" customWidth="1"/>
    <col min="1554" max="1554" width="10.28515625" style="321" customWidth="1"/>
    <col min="1555" max="1557" width="9.85546875" style="321" customWidth="1"/>
    <col min="1558" max="1558" width="9.28515625" style="321" customWidth="1"/>
    <col min="1559" max="1797" width="9.140625" style="321"/>
    <col min="1798" max="1798" width="7.140625" style="321" customWidth="1"/>
    <col min="1799" max="1799" width="7" style="321" customWidth="1"/>
    <col min="1800" max="1800" width="26.5703125" style="321" customWidth="1"/>
    <col min="1801" max="1801" width="9.7109375" style="321" customWidth="1"/>
    <col min="1802" max="1802" width="14.85546875" style="321" customWidth="1"/>
    <col min="1803" max="1803" width="10.7109375" style="321" customWidth="1"/>
    <col min="1804" max="1804" width="9.5703125" style="321" customWidth="1"/>
    <col min="1805" max="1805" width="10.5703125" style="321" customWidth="1"/>
    <col min="1806" max="1807" width="9.85546875" style="321" customWidth="1"/>
    <col min="1808" max="1808" width="10.140625" style="321" customWidth="1"/>
    <col min="1809" max="1809" width="9.42578125" style="321" customWidth="1"/>
    <col min="1810" max="1810" width="10.28515625" style="321" customWidth="1"/>
    <col min="1811" max="1813" width="9.85546875" style="321" customWidth="1"/>
    <col min="1814" max="1814" width="9.28515625" style="321" customWidth="1"/>
    <col min="1815" max="2053" width="9.140625" style="321"/>
    <col min="2054" max="2054" width="7.140625" style="321" customWidth="1"/>
    <col min="2055" max="2055" width="7" style="321" customWidth="1"/>
    <col min="2056" max="2056" width="26.5703125" style="321" customWidth="1"/>
    <col min="2057" max="2057" width="9.7109375" style="321" customWidth="1"/>
    <col min="2058" max="2058" width="14.85546875" style="321" customWidth="1"/>
    <col min="2059" max="2059" width="10.7109375" style="321" customWidth="1"/>
    <col min="2060" max="2060" width="9.5703125" style="321" customWidth="1"/>
    <col min="2061" max="2061" width="10.5703125" style="321" customWidth="1"/>
    <col min="2062" max="2063" width="9.85546875" style="321" customWidth="1"/>
    <col min="2064" max="2064" width="10.140625" style="321" customWidth="1"/>
    <col min="2065" max="2065" width="9.42578125" style="321" customWidth="1"/>
    <col min="2066" max="2066" width="10.28515625" style="321" customWidth="1"/>
    <col min="2067" max="2069" width="9.85546875" style="321" customWidth="1"/>
    <col min="2070" max="2070" width="9.28515625" style="321" customWidth="1"/>
    <col min="2071" max="2309" width="9.140625" style="321"/>
    <col min="2310" max="2310" width="7.140625" style="321" customWidth="1"/>
    <col min="2311" max="2311" width="7" style="321" customWidth="1"/>
    <col min="2312" max="2312" width="26.5703125" style="321" customWidth="1"/>
    <col min="2313" max="2313" width="9.7109375" style="321" customWidth="1"/>
    <col min="2314" max="2314" width="14.85546875" style="321" customWidth="1"/>
    <col min="2315" max="2315" width="10.7109375" style="321" customWidth="1"/>
    <col min="2316" max="2316" width="9.5703125" style="321" customWidth="1"/>
    <col min="2317" max="2317" width="10.5703125" style="321" customWidth="1"/>
    <col min="2318" max="2319" width="9.85546875" style="321" customWidth="1"/>
    <col min="2320" max="2320" width="10.140625" style="321" customWidth="1"/>
    <col min="2321" max="2321" width="9.42578125" style="321" customWidth="1"/>
    <col min="2322" max="2322" width="10.28515625" style="321" customWidth="1"/>
    <col min="2323" max="2325" width="9.85546875" style="321" customWidth="1"/>
    <col min="2326" max="2326" width="9.28515625" style="321" customWidth="1"/>
    <col min="2327" max="2565" width="9.140625" style="321"/>
    <col min="2566" max="2566" width="7.140625" style="321" customWidth="1"/>
    <col min="2567" max="2567" width="7" style="321" customWidth="1"/>
    <col min="2568" max="2568" width="26.5703125" style="321" customWidth="1"/>
    <col min="2569" max="2569" width="9.7109375" style="321" customWidth="1"/>
    <col min="2570" max="2570" width="14.85546875" style="321" customWidth="1"/>
    <col min="2571" max="2571" width="10.7109375" style="321" customWidth="1"/>
    <col min="2572" max="2572" width="9.5703125" style="321" customWidth="1"/>
    <col min="2573" max="2573" width="10.5703125" style="321" customWidth="1"/>
    <col min="2574" max="2575" width="9.85546875" style="321" customWidth="1"/>
    <col min="2576" max="2576" width="10.140625" style="321" customWidth="1"/>
    <col min="2577" max="2577" width="9.42578125" style="321" customWidth="1"/>
    <col min="2578" max="2578" width="10.28515625" style="321" customWidth="1"/>
    <col min="2579" max="2581" width="9.85546875" style="321" customWidth="1"/>
    <col min="2582" max="2582" width="9.28515625" style="321" customWidth="1"/>
    <col min="2583" max="2821" width="9.140625" style="321"/>
    <col min="2822" max="2822" width="7.140625" style="321" customWidth="1"/>
    <col min="2823" max="2823" width="7" style="321" customWidth="1"/>
    <col min="2824" max="2824" width="26.5703125" style="321" customWidth="1"/>
    <col min="2825" max="2825" width="9.7109375" style="321" customWidth="1"/>
    <col min="2826" max="2826" width="14.85546875" style="321" customWidth="1"/>
    <col min="2827" max="2827" width="10.7109375" style="321" customWidth="1"/>
    <col min="2828" max="2828" width="9.5703125" style="321" customWidth="1"/>
    <col min="2829" max="2829" width="10.5703125" style="321" customWidth="1"/>
    <col min="2830" max="2831" width="9.85546875" style="321" customWidth="1"/>
    <col min="2832" max="2832" width="10.140625" style="321" customWidth="1"/>
    <col min="2833" max="2833" width="9.42578125" style="321" customWidth="1"/>
    <col min="2834" max="2834" width="10.28515625" style="321" customWidth="1"/>
    <col min="2835" max="2837" width="9.85546875" style="321" customWidth="1"/>
    <col min="2838" max="2838" width="9.28515625" style="321" customWidth="1"/>
    <col min="2839" max="3077" width="9.140625" style="321"/>
    <col min="3078" max="3078" width="7.140625" style="321" customWidth="1"/>
    <col min="3079" max="3079" width="7" style="321" customWidth="1"/>
    <col min="3080" max="3080" width="26.5703125" style="321" customWidth="1"/>
    <col min="3081" max="3081" width="9.7109375" style="321" customWidth="1"/>
    <col min="3082" max="3082" width="14.85546875" style="321" customWidth="1"/>
    <col min="3083" max="3083" width="10.7109375" style="321" customWidth="1"/>
    <col min="3084" max="3084" width="9.5703125" style="321" customWidth="1"/>
    <col min="3085" max="3085" width="10.5703125" style="321" customWidth="1"/>
    <col min="3086" max="3087" width="9.85546875" style="321" customWidth="1"/>
    <col min="3088" max="3088" width="10.140625" style="321" customWidth="1"/>
    <col min="3089" max="3089" width="9.42578125" style="321" customWidth="1"/>
    <col min="3090" max="3090" width="10.28515625" style="321" customWidth="1"/>
    <col min="3091" max="3093" width="9.85546875" style="321" customWidth="1"/>
    <col min="3094" max="3094" width="9.28515625" style="321" customWidth="1"/>
    <col min="3095" max="3333" width="9.140625" style="321"/>
    <col min="3334" max="3334" width="7.140625" style="321" customWidth="1"/>
    <col min="3335" max="3335" width="7" style="321" customWidth="1"/>
    <col min="3336" max="3336" width="26.5703125" style="321" customWidth="1"/>
    <col min="3337" max="3337" width="9.7109375" style="321" customWidth="1"/>
    <col min="3338" max="3338" width="14.85546875" style="321" customWidth="1"/>
    <col min="3339" max="3339" width="10.7109375" style="321" customWidth="1"/>
    <col min="3340" max="3340" width="9.5703125" style="321" customWidth="1"/>
    <col min="3341" max="3341" width="10.5703125" style="321" customWidth="1"/>
    <col min="3342" max="3343" width="9.85546875" style="321" customWidth="1"/>
    <col min="3344" max="3344" width="10.140625" style="321" customWidth="1"/>
    <col min="3345" max="3345" width="9.42578125" style="321" customWidth="1"/>
    <col min="3346" max="3346" width="10.28515625" style="321" customWidth="1"/>
    <col min="3347" max="3349" width="9.85546875" style="321" customWidth="1"/>
    <col min="3350" max="3350" width="9.28515625" style="321" customWidth="1"/>
    <col min="3351" max="3589" width="9.140625" style="321"/>
    <col min="3590" max="3590" width="7.140625" style="321" customWidth="1"/>
    <col min="3591" max="3591" width="7" style="321" customWidth="1"/>
    <col min="3592" max="3592" width="26.5703125" style="321" customWidth="1"/>
    <col min="3593" max="3593" width="9.7109375" style="321" customWidth="1"/>
    <col min="3594" max="3594" width="14.85546875" style="321" customWidth="1"/>
    <col min="3595" max="3595" width="10.7109375" style="321" customWidth="1"/>
    <col min="3596" max="3596" width="9.5703125" style="321" customWidth="1"/>
    <col min="3597" max="3597" width="10.5703125" style="321" customWidth="1"/>
    <col min="3598" max="3599" width="9.85546875" style="321" customWidth="1"/>
    <col min="3600" max="3600" width="10.140625" style="321" customWidth="1"/>
    <col min="3601" max="3601" width="9.42578125" style="321" customWidth="1"/>
    <col min="3602" max="3602" width="10.28515625" style="321" customWidth="1"/>
    <col min="3603" max="3605" width="9.85546875" style="321" customWidth="1"/>
    <col min="3606" max="3606" width="9.28515625" style="321" customWidth="1"/>
    <col min="3607" max="3845" width="9.140625" style="321"/>
    <col min="3846" max="3846" width="7.140625" style="321" customWidth="1"/>
    <col min="3847" max="3847" width="7" style="321" customWidth="1"/>
    <col min="3848" max="3848" width="26.5703125" style="321" customWidth="1"/>
    <col min="3849" max="3849" width="9.7109375" style="321" customWidth="1"/>
    <col min="3850" max="3850" width="14.85546875" style="321" customWidth="1"/>
    <col min="3851" max="3851" width="10.7109375" style="321" customWidth="1"/>
    <col min="3852" max="3852" width="9.5703125" style="321" customWidth="1"/>
    <col min="3853" max="3853" width="10.5703125" style="321" customWidth="1"/>
    <col min="3854" max="3855" width="9.85546875" style="321" customWidth="1"/>
    <col min="3856" max="3856" width="10.140625" style="321" customWidth="1"/>
    <col min="3857" max="3857" width="9.42578125" style="321" customWidth="1"/>
    <col min="3858" max="3858" width="10.28515625" style="321" customWidth="1"/>
    <col min="3859" max="3861" width="9.85546875" style="321" customWidth="1"/>
    <col min="3862" max="3862" width="9.28515625" style="321" customWidth="1"/>
    <col min="3863" max="4101" width="9.140625" style="321"/>
    <col min="4102" max="4102" width="7.140625" style="321" customWidth="1"/>
    <col min="4103" max="4103" width="7" style="321" customWidth="1"/>
    <col min="4104" max="4104" width="26.5703125" style="321" customWidth="1"/>
    <col min="4105" max="4105" width="9.7109375" style="321" customWidth="1"/>
    <col min="4106" max="4106" width="14.85546875" style="321" customWidth="1"/>
    <col min="4107" max="4107" width="10.7109375" style="321" customWidth="1"/>
    <col min="4108" max="4108" width="9.5703125" style="321" customWidth="1"/>
    <col min="4109" max="4109" width="10.5703125" style="321" customWidth="1"/>
    <col min="4110" max="4111" width="9.85546875" style="321" customWidth="1"/>
    <col min="4112" max="4112" width="10.140625" style="321" customWidth="1"/>
    <col min="4113" max="4113" width="9.42578125" style="321" customWidth="1"/>
    <col min="4114" max="4114" width="10.28515625" style="321" customWidth="1"/>
    <col min="4115" max="4117" width="9.85546875" style="321" customWidth="1"/>
    <col min="4118" max="4118" width="9.28515625" style="321" customWidth="1"/>
    <col min="4119" max="4357" width="9.140625" style="321"/>
    <col min="4358" max="4358" width="7.140625" style="321" customWidth="1"/>
    <col min="4359" max="4359" width="7" style="321" customWidth="1"/>
    <col min="4360" max="4360" width="26.5703125" style="321" customWidth="1"/>
    <col min="4361" max="4361" width="9.7109375" style="321" customWidth="1"/>
    <col min="4362" max="4362" width="14.85546875" style="321" customWidth="1"/>
    <col min="4363" max="4363" width="10.7109375" style="321" customWidth="1"/>
    <col min="4364" max="4364" width="9.5703125" style="321" customWidth="1"/>
    <col min="4365" max="4365" width="10.5703125" style="321" customWidth="1"/>
    <col min="4366" max="4367" width="9.85546875" style="321" customWidth="1"/>
    <col min="4368" max="4368" width="10.140625" style="321" customWidth="1"/>
    <col min="4369" max="4369" width="9.42578125" style="321" customWidth="1"/>
    <col min="4370" max="4370" width="10.28515625" style="321" customWidth="1"/>
    <col min="4371" max="4373" width="9.85546875" style="321" customWidth="1"/>
    <col min="4374" max="4374" width="9.28515625" style="321" customWidth="1"/>
    <col min="4375" max="4613" width="9.140625" style="321"/>
    <col min="4614" max="4614" width="7.140625" style="321" customWidth="1"/>
    <col min="4615" max="4615" width="7" style="321" customWidth="1"/>
    <col min="4616" max="4616" width="26.5703125" style="321" customWidth="1"/>
    <col min="4617" max="4617" width="9.7109375" style="321" customWidth="1"/>
    <col min="4618" max="4618" width="14.85546875" style="321" customWidth="1"/>
    <col min="4619" max="4619" width="10.7109375" style="321" customWidth="1"/>
    <col min="4620" max="4620" width="9.5703125" style="321" customWidth="1"/>
    <col min="4621" max="4621" width="10.5703125" style="321" customWidth="1"/>
    <col min="4622" max="4623" width="9.85546875" style="321" customWidth="1"/>
    <col min="4624" max="4624" width="10.140625" style="321" customWidth="1"/>
    <col min="4625" max="4625" width="9.42578125" style="321" customWidth="1"/>
    <col min="4626" max="4626" width="10.28515625" style="321" customWidth="1"/>
    <col min="4627" max="4629" width="9.85546875" style="321" customWidth="1"/>
    <col min="4630" max="4630" width="9.28515625" style="321" customWidth="1"/>
    <col min="4631" max="4869" width="9.140625" style="321"/>
    <col min="4870" max="4870" width="7.140625" style="321" customWidth="1"/>
    <col min="4871" max="4871" width="7" style="321" customWidth="1"/>
    <col min="4872" max="4872" width="26.5703125" style="321" customWidth="1"/>
    <col min="4873" max="4873" width="9.7109375" style="321" customWidth="1"/>
    <col min="4874" max="4874" width="14.85546875" style="321" customWidth="1"/>
    <col min="4875" max="4875" width="10.7109375" style="321" customWidth="1"/>
    <col min="4876" max="4876" width="9.5703125" style="321" customWidth="1"/>
    <col min="4877" max="4877" width="10.5703125" style="321" customWidth="1"/>
    <col min="4878" max="4879" width="9.85546875" style="321" customWidth="1"/>
    <col min="4880" max="4880" width="10.140625" style="321" customWidth="1"/>
    <col min="4881" max="4881" width="9.42578125" style="321" customWidth="1"/>
    <col min="4882" max="4882" width="10.28515625" style="321" customWidth="1"/>
    <col min="4883" max="4885" width="9.85546875" style="321" customWidth="1"/>
    <col min="4886" max="4886" width="9.28515625" style="321" customWidth="1"/>
    <col min="4887" max="5125" width="9.140625" style="321"/>
    <col min="5126" max="5126" width="7.140625" style="321" customWidth="1"/>
    <col min="5127" max="5127" width="7" style="321" customWidth="1"/>
    <col min="5128" max="5128" width="26.5703125" style="321" customWidth="1"/>
    <col min="5129" max="5129" width="9.7109375" style="321" customWidth="1"/>
    <col min="5130" max="5130" width="14.85546875" style="321" customWidth="1"/>
    <col min="5131" max="5131" width="10.7109375" style="321" customWidth="1"/>
    <col min="5132" max="5132" width="9.5703125" style="321" customWidth="1"/>
    <col min="5133" max="5133" width="10.5703125" style="321" customWidth="1"/>
    <col min="5134" max="5135" width="9.85546875" style="321" customWidth="1"/>
    <col min="5136" max="5136" width="10.140625" style="321" customWidth="1"/>
    <col min="5137" max="5137" width="9.42578125" style="321" customWidth="1"/>
    <col min="5138" max="5138" width="10.28515625" style="321" customWidth="1"/>
    <col min="5139" max="5141" width="9.85546875" style="321" customWidth="1"/>
    <col min="5142" max="5142" width="9.28515625" style="321" customWidth="1"/>
    <col min="5143" max="5381" width="9.140625" style="321"/>
    <col min="5382" max="5382" width="7.140625" style="321" customWidth="1"/>
    <col min="5383" max="5383" width="7" style="321" customWidth="1"/>
    <col min="5384" max="5384" width="26.5703125" style="321" customWidth="1"/>
    <col min="5385" max="5385" width="9.7109375" style="321" customWidth="1"/>
    <col min="5386" max="5386" width="14.85546875" style="321" customWidth="1"/>
    <col min="5387" max="5387" width="10.7109375" style="321" customWidth="1"/>
    <col min="5388" max="5388" width="9.5703125" style="321" customWidth="1"/>
    <col min="5389" max="5389" width="10.5703125" style="321" customWidth="1"/>
    <col min="5390" max="5391" width="9.85546875" style="321" customWidth="1"/>
    <col min="5392" max="5392" width="10.140625" style="321" customWidth="1"/>
    <col min="5393" max="5393" width="9.42578125" style="321" customWidth="1"/>
    <col min="5394" max="5394" width="10.28515625" style="321" customWidth="1"/>
    <col min="5395" max="5397" width="9.85546875" style="321" customWidth="1"/>
    <col min="5398" max="5398" width="9.28515625" style="321" customWidth="1"/>
    <col min="5399" max="5637" width="9.140625" style="321"/>
    <col min="5638" max="5638" width="7.140625" style="321" customWidth="1"/>
    <col min="5639" max="5639" width="7" style="321" customWidth="1"/>
    <col min="5640" max="5640" width="26.5703125" style="321" customWidth="1"/>
    <col min="5641" max="5641" width="9.7109375" style="321" customWidth="1"/>
    <col min="5642" max="5642" width="14.85546875" style="321" customWidth="1"/>
    <col min="5643" max="5643" width="10.7109375" style="321" customWidth="1"/>
    <col min="5644" max="5644" width="9.5703125" style="321" customWidth="1"/>
    <col min="5645" max="5645" width="10.5703125" style="321" customWidth="1"/>
    <col min="5646" max="5647" width="9.85546875" style="321" customWidth="1"/>
    <col min="5648" max="5648" width="10.140625" style="321" customWidth="1"/>
    <col min="5649" max="5649" width="9.42578125" style="321" customWidth="1"/>
    <col min="5650" max="5650" width="10.28515625" style="321" customWidth="1"/>
    <col min="5651" max="5653" width="9.85546875" style="321" customWidth="1"/>
    <col min="5654" max="5654" width="9.28515625" style="321" customWidth="1"/>
    <col min="5655" max="5893" width="9.140625" style="321"/>
    <col min="5894" max="5894" width="7.140625" style="321" customWidth="1"/>
    <col min="5895" max="5895" width="7" style="321" customWidth="1"/>
    <col min="5896" max="5896" width="26.5703125" style="321" customWidth="1"/>
    <col min="5897" max="5897" width="9.7109375" style="321" customWidth="1"/>
    <col min="5898" max="5898" width="14.85546875" style="321" customWidth="1"/>
    <col min="5899" max="5899" width="10.7109375" style="321" customWidth="1"/>
    <col min="5900" max="5900" width="9.5703125" style="321" customWidth="1"/>
    <col min="5901" max="5901" width="10.5703125" style="321" customWidth="1"/>
    <col min="5902" max="5903" width="9.85546875" style="321" customWidth="1"/>
    <col min="5904" max="5904" width="10.140625" style="321" customWidth="1"/>
    <col min="5905" max="5905" width="9.42578125" style="321" customWidth="1"/>
    <col min="5906" max="5906" width="10.28515625" style="321" customWidth="1"/>
    <col min="5907" max="5909" width="9.85546875" style="321" customWidth="1"/>
    <col min="5910" max="5910" width="9.28515625" style="321" customWidth="1"/>
    <col min="5911" max="6149" width="9.140625" style="321"/>
    <col min="6150" max="6150" width="7.140625" style="321" customWidth="1"/>
    <col min="6151" max="6151" width="7" style="321" customWidth="1"/>
    <col min="6152" max="6152" width="26.5703125" style="321" customWidth="1"/>
    <col min="6153" max="6153" width="9.7109375" style="321" customWidth="1"/>
    <col min="6154" max="6154" width="14.85546875" style="321" customWidth="1"/>
    <col min="6155" max="6155" width="10.7109375" style="321" customWidth="1"/>
    <col min="6156" max="6156" width="9.5703125" style="321" customWidth="1"/>
    <col min="6157" max="6157" width="10.5703125" style="321" customWidth="1"/>
    <col min="6158" max="6159" width="9.85546875" style="321" customWidth="1"/>
    <col min="6160" max="6160" width="10.140625" style="321" customWidth="1"/>
    <col min="6161" max="6161" width="9.42578125" style="321" customWidth="1"/>
    <col min="6162" max="6162" width="10.28515625" style="321" customWidth="1"/>
    <col min="6163" max="6165" width="9.85546875" style="321" customWidth="1"/>
    <col min="6166" max="6166" width="9.28515625" style="321" customWidth="1"/>
    <col min="6167" max="6405" width="9.140625" style="321"/>
    <col min="6406" max="6406" width="7.140625" style="321" customWidth="1"/>
    <col min="6407" max="6407" width="7" style="321" customWidth="1"/>
    <col min="6408" max="6408" width="26.5703125" style="321" customWidth="1"/>
    <col min="6409" max="6409" width="9.7109375" style="321" customWidth="1"/>
    <col min="6410" max="6410" width="14.85546875" style="321" customWidth="1"/>
    <col min="6411" max="6411" width="10.7109375" style="321" customWidth="1"/>
    <col min="6412" max="6412" width="9.5703125" style="321" customWidth="1"/>
    <col min="6413" max="6413" width="10.5703125" style="321" customWidth="1"/>
    <col min="6414" max="6415" width="9.85546875" style="321" customWidth="1"/>
    <col min="6416" max="6416" width="10.140625" style="321" customWidth="1"/>
    <col min="6417" max="6417" width="9.42578125" style="321" customWidth="1"/>
    <col min="6418" max="6418" width="10.28515625" style="321" customWidth="1"/>
    <col min="6419" max="6421" width="9.85546875" style="321" customWidth="1"/>
    <col min="6422" max="6422" width="9.28515625" style="321" customWidth="1"/>
    <col min="6423" max="6661" width="9.140625" style="321"/>
    <col min="6662" max="6662" width="7.140625" style="321" customWidth="1"/>
    <col min="6663" max="6663" width="7" style="321" customWidth="1"/>
    <col min="6664" max="6664" width="26.5703125" style="321" customWidth="1"/>
    <col min="6665" max="6665" width="9.7109375" style="321" customWidth="1"/>
    <col min="6666" max="6666" width="14.85546875" style="321" customWidth="1"/>
    <col min="6667" max="6667" width="10.7109375" style="321" customWidth="1"/>
    <col min="6668" max="6668" width="9.5703125" style="321" customWidth="1"/>
    <col min="6669" max="6669" width="10.5703125" style="321" customWidth="1"/>
    <col min="6670" max="6671" width="9.85546875" style="321" customWidth="1"/>
    <col min="6672" max="6672" width="10.140625" style="321" customWidth="1"/>
    <col min="6673" max="6673" width="9.42578125" style="321" customWidth="1"/>
    <col min="6674" max="6674" width="10.28515625" style="321" customWidth="1"/>
    <col min="6675" max="6677" width="9.85546875" style="321" customWidth="1"/>
    <col min="6678" max="6678" width="9.28515625" style="321" customWidth="1"/>
    <col min="6679" max="6917" width="9.140625" style="321"/>
    <col min="6918" max="6918" width="7.140625" style="321" customWidth="1"/>
    <col min="6919" max="6919" width="7" style="321" customWidth="1"/>
    <col min="6920" max="6920" width="26.5703125" style="321" customWidth="1"/>
    <col min="6921" max="6921" width="9.7109375" style="321" customWidth="1"/>
    <col min="6922" max="6922" width="14.85546875" style="321" customWidth="1"/>
    <col min="6923" max="6923" width="10.7109375" style="321" customWidth="1"/>
    <col min="6924" max="6924" width="9.5703125" style="321" customWidth="1"/>
    <col min="6925" max="6925" width="10.5703125" style="321" customWidth="1"/>
    <col min="6926" max="6927" width="9.85546875" style="321" customWidth="1"/>
    <col min="6928" max="6928" width="10.140625" style="321" customWidth="1"/>
    <col min="6929" max="6929" width="9.42578125" style="321" customWidth="1"/>
    <col min="6930" max="6930" width="10.28515625" style="321" customWidth="1"/>
    <col min="6931" max="6933" width="9.85546875" style="321" customWidth="1"/>
    <col min="6934" max="6934" width="9.28515625" style="321" customWidth="1"/>
    <col min="6935" max="7173" width="9.140625" style="321"/>
    <col min="7174" max="7174" width="7.140625" style="321" customWidth="1"/>
    <col min="7175" max="7175" width="7" style="321" customWidth="1"/>
    <col min="7176" max="7176" width="26.5703125" style="321" customWidth="1"/>
    <col min="7177" max="7177" width="9.7109375" style="321" customWidth="1"/>
    <col min="7178" max="7178" width="14.85546875" style="321" customWidth="1"/>
    <col min="7179" max="7179" width="10.7109375" style="321" customWidth="1"/>
    <col min="7180" max="7180" width="9.5703125" style="321" customWidth="1"/>
    <col min="7181" max="7181" width="10.5703125" style="321" customWidth="1"/>
    <col min="7182" max="7183" width="9.85546875" style="321" customWidth="1"/>
    <col min="7184" max="7184" width="10.140625" style="321" customWidth="1"/>
    <col min="7185" max="7185" width="9.42578125" style="321" customWidth="1"/>
    <col min="7186" max="7186" width="10.28515625" style="321" customWidth="1"/>
    <col min="7187" max="7189" width="9.85546875" style="321" customWidth="1"/>
    <col min="7190" max="7190" width="9.28515625" style="321" customWidth="1"/>
    <col min="7191" max="7429" width="9.140625" style="321"/>
    <col min="7430" max="7430" width="7.140625" style="321" customWidth="1"/>
    <col min="7431" max="7431" width="7" style="321" customWidth="1"/>
    <col min="7432" max="7432" width="26.5703125" style="321" customWidth="1"/>
    <col min="7433" max="7433" width="9.7109375" style="321" customWidth="1"/>
    <col min="7434" max="7434" width="14.85546875" style="321" customWidth="1"/>
    <col min="7435" max="7435" width="10.7109375" style="321" customWidth="1"/>
    <col min="7436" max="7436" width="9.5703125" style="321" customWidth="1"/>
    <col min="7437" max="7437" width="10.5703125" style="321" customWidth="1"/>
    <col min="7438" max="7439" width="9.85546875" style="321" customWidth="1"/>
    <col min="7440" max="7440" width="10.140625" style="321" customWidth="1"/>
    <col min="7441" max="7441" width="9.42578125" style="321" customWidth="1"/>
    <col min="7442" max="7442" width="10.28515625" style="321" customWidth="1"/>
    <col min="7443" max="7445" width="9.85546875" style="321" customWidth="1"/>
    <col min="7446" max="7446" width="9.28515625" style="321" customWidth="1"/>
    <col min="7447" max="7685" width="9.140625" style="321"/>
    <col min="7686" max="7686" width="7.140625" style="321" customWidth="1"/>
    <col min="7687" max="7687" width="7" style="321" customWidth="1"/>
    <col min="7688" max="7688" width="26.5703125" style="321" customWidth="1"/>
    <col min="7689" max="7689" width="9.7109375" style="321" customWidth="1"/>
    <col min="7690" max="7690" width="14.85546875" style="321" customWidth="1"/>
    <col min="7691" max="7691" width="10.7109375" style="321" customWidth="1"/>
    <col min="7692" max="7692" width="9.5703125" style="321" customWidth="1"/>
    <col min="7693" max="7693" width="10.5703125" style="321" customWidth="1"/>
    <col min="7694" max="7695" width="9.85546875" style="321" customWidth="1"/>
    <col min="7696" max="7696" width="10.140625" style="321" customWidth="1"/>
    <col min="7697" max="7697" width="9.42578125" style="321" customWidth="1"/>
    <col min="7698" max="7698" width="10.28515625" style="321" customWidth="1"/>
    <col min="7699" max="7701" width="9.85546875" style="321" customWidth="1"/>
    <col min="7702" max="7702" width="9.28515625" style="321" customWidth="1"/>
    <col min="7703" max="7941" width="9.140625" style="321"/>
    <col min="7942" max="7942" width="7.140625" style="321" customWidth="1"/>
    <col min="7943" max="7943" width="7" style="321" customWidth="1"/>
    <col min="7944" max="7944" width="26.5703125" style="321" customWidth="1"/>
    <col min="7945" max="7945" width="9.7109375" style="321" customWidth="1"/>
    <col min="7946" max="7946" width="14.85546875" style="321" customWidth="1"/>
    <col min="7947" max="7947" width="10.7109375" style="321" customWidth="1"/>
    <col min="7948" max="7948" width="9.5703125" style="321" customWidth="1"/>
    <col min="7949" max="7949" width="10.5703125" style="321" customWidth="1"/>
    <col min="7950" max="7951" width="9.85546875" style="321" customWidth="1"/>
    <col min="7952" max="7952" width="10.140625" style="321" customWidth="1"/>
    <col min="7953" max="7953" width="9.42578125" style="321" customWidth="1"/>
    <col min="7954" max="7954" width="10.28515625" style="321" customWidth="1"/>
    <col min="7955" max="7957" width="9.85546875" style="321" customWidth="1"/>
    <col min="7958" max="7958" width="9.28515625" style="321" customWidth="1"/>
    <col min="7959" max="8197" width="9.140625" style="321"/>
    <col min="8198" max="8198" width="7.140625" style="321" customWidth="1"/>
    <col min="8199" max="8199" width="7" style="321" customWidth="1"/>
    <col min="8200" max="8200" width="26.5703125" style="321" customWidth="1"/>
    <col min="8201" max="8201" width="9.7109375" style="321" customWidth="1"/>
    <col min="8202" max="8202" width="14.85546875" style="321" customWidth="1"/>
    <col min="8203" max="8203" width="10.7109375" style="321" customWidth="1"/>
    <col min="8204" max="8204" width="9.5703125" style="321" customWidth="1"/>
    <col min="8205" max="8205" width="10.5703125" style="321" customWidth="1"/>
    <col min="8206" max="8207" width="9.85546875" style="321" customWidth="1"/>
    <col min="8208" max="8208" width="10.140625" style="321" customWidth="1"/>
    <col min="8209" max="8209" width="9.42578125" style="321" customWidth="1"/>
    <col min="8210" max="8210" width="10.28515625" style="321" customWidth="1"/>
    <col min="8211" max="8213" width="9.85546875" style="321" customWidth="1"/>
    <col min="8214" max="8214" width="9.28515625" style="321" customWidth="1"/>
    <col min="8215" max="8453" width="9.140625" style="321"/>
    <col min="8454" max="8454" width="7.140625" style="321" customWidth="1"/>
    <col min="8455" max="8455" width="7" style="321" customWidth="1"/>
    <col min="8456" max="8456" width="26.5703125" style="321" customWidth="1"/>
    <col min="8457" max="8457" width="9.7109375" style="321" customWidth="1"/>
    <col min="8458" max="8458" width="14.85546875" style="321" customWidth="1"/>
    <col min="8459" max="8459" width="10.7109375" style="321" customWidth="1"/>
    <col min="8460" max="8460" width="9.5703125" style="321" customWidth="1"/>
    <col min="8461" max="8461" width="10.5703125" style="321" customWidth="1"/>
    <col min="8462" max="8463" width="9.85546875" style="321" customWidth="1"/>
    <col min="8464" max="8464" width="10.140625" style="321" customWidth="1"/>
    <col min="8465" max="8465" width="9.42578125" style="321" customWidth="1"/>
    <col min="8466" max="8466" width="10.28515625" style="321" customWidth="1"/>
    <col min="8467" max="8469" width="9.85546875" style="321" customWidth="1"/>
    <col min="8470" max="8470" width="9.28515625" style="321" customWidth="1"/>
    <col min="8471" max="8709" width="9.140625" style="321"/>
    <col min="8710" max="8710" width="7.140625" style="321" customWidth="1"/>
    <col min="8711" max="8711" width="7" style="321" customWidth="1"/>
    <col min="8712" max="8712" width="26.5703125" style="321" customWidth="1"/>
    <col min="8713" max="8713" width="9.7109375" style="321" customWidth="1"/>
    <col min="8714" max="8714" width="14.85546875" style="321" customWidth="1"/>
    <col min="8715" max="8715" width="10.7109375" style="321" customWidth="1"/>
    <col min="8716" max="8716" width="9.5703125" style="321" customWidth="1"/>
    <col min="8717" max="8717" width="10.5703125" style="321" customWidth="1"/>
    <col min="8718" max="8719" width="9.85546875" style="321" customWidth="1"/>
    <col min="8720" max="8720" width="10.140625" style="321" customWidth="1"/>
    <col min="8721" max="8721" width="9.42578125" style="321" customWidth="1"/>
    <col min="8722" max="8722" width="10.28515625" style="321" customWidth="1"/>
    <col min="8723" max="8725" width="9.85546875" style="321" customWidth="1"/>
    <col min="8726" max="8726" width="9.28515625" style="321" customWidth="1"/>
    <col min="8727" max="8965" width="9.140625" style="321"/>
    <col min="8966" max="8966" width="7.140625" style="321" customWidth="1"/>
    <col min="8967" max="8967" width="7" style="321" customWidth="1"/>
    <col min="8968" max="8968" width="26.5703125" style="321" customWidth="1"/>
    <col min="8969" max="8969" width="9.7109375" style="321" customWidth="1"/>
    <col min="8970" max="8970" width="14.85546875" style="321" customWidth="1"/>
    <col min="8971" max="8971" width="10.7109375" style="321" customWidth="1"/>
    <col min="8972" max="8972" width="9.5703125" style="321" customWidth="1"/>
    <col min="8973" max="8973" width="10.5703125" style="321" customWidth="1"/>
    <col min="8974" max="8975" width="9.85546875" style="321" customWidth="1"/>
    <col min="8976" max="8976" width="10.140625" style="321" customWidth="1"/>
    <col min="8977" max="8977" width="9.42578125" style="321" customWidth="1"/>
    <col min="8978" max="8978" width="10.28515625" style="321" customWidth="1"/>
    <col min="8979" max="8981" width="9.85546875" style="321" customWidth="1"/>
    <col min="8982" max="8982" width="9.28515625" style="321" customWidth="1"/>
    <col min="8983" max="9221" width="9.140625" style="321"/>
    <col min="9222" max="9222" width="7.140625" style="321" customWidth="1"/>
    <col min="9223" max="9223" width="7" style="321" customWidth="1"/>
    <col min="9224" max="9224" width="26.5703125" style="321" customWidth="1"/>
    <col min="9225" max="9225" width="9.7109375" style="321" customWidth="1"/>
    <col min="9226" max="9226" width="14.85546875" style="321" customWidth="1"/>
    <col min="9227" max="9227" width="10.7109375" style="321" customWidth="1"/>
    <col min="9228" max="9228" width="9.5703125" style="321" customWidth="1"/>
    <col min="9229" max="9229" width="10.5703125" style="321" customWidth="1"/>
    <col min="9230" max="9231" width="9.85546875" style="321" customWidth="1"/>
    <col min="9232" max="9232" width="10.140625" style="321" customWidth="1"/>
    <col min="9233" max="9233" width="9.42578125" style="321" customWidth="1"/>
    <col min="9234" max="9234" width="10.28515625" style="321" customWidth="1"/>
    <col min="9235" max="9237" width="9.85546875" style="321" customWidth="1"/>
    <col min="9238" max="9238" width="9.28515625" style="321" customWidth="1"/>
    <col min="9239" max="9477" width="9.140625" style="321"/>
    <col min="9478" max="9478" width="7.140625" style="321" customWidth="1"/>
    <col min="9479" max="9479" width="7" style="321" customWidth="1"/>
    <col min="9480" max="9480" width="26.5703125" style="321" customWidth="1"/>
    <col min="9481" max="9481" width="9.7109375" style="321" customWidth="1"/>
    <col min="9482" max="9482" width="14.85546875" style="321" customWidth="1"/>
    <col min="9483" max="9483" width="10.7109375" style="321" customWidth="1"/>
    <col min="9484" max="9484" width="9.5703125" style="321" customWidth="1"/>
    <col min="9485" max="9485" width="10.5703125" style="321" customWidth="1"/>
    <col min="9486" max="9487" width="9.85546875" style="321" customWidth="1"/>
    <col min="9488" max="9488" width="10.140625" style="321" customWidth="1"/>
    <col min="9489" max="9489" width="9.42578125" style="321" customWidth="1"/>
    <col min="9490" max="9490" width="10.28515625" style="321" customWidth="1"/>
    <col min="9491" max="9493" width="9.85546875" style="321" customWidth="1"/>
    <col min="9494" max="9494" width="9.28515625" style="321" customWidth="1"/>
    <col min="9495" max="9733" width="9.140625" style="321"/>
    <col min="9734" max="9734" width="7.140625" style="321" customWidth="1"/>
    <col min="9735" max="9735" width="7" style="321" customWidth="1"/>
    <col min="9736" max="9736" width="26.5703125" style="321" customWidth="1"/>
    <col min="9737" max="9737" width="9.7109375" style="321" customWidth="1"/>
    <col min="9738" max="9738" width="14.85546875" style="321" customWidth="1"/>
    <col min="9739" max="9739" width="10.7109375" style="321" customWidth="1"/>
    <col min="9740" max="9740" width="9.5703125" style="321" customWidth="1"/>
    <col min="9741" max="9741" width="10.5703125" style="321" customWidth="1"/>
    <col min="9742" max="9743" width="9.85546875" style="321" customWidth="1"/>
    <col min="9744" max="9744" width="10.140625" style="321" customWidth="1"/>
    <col min="9745" max="9745" width="9.42578125" style="321" customWidth="1"/>
    <col min="9746" max="9746" width="10.28515625" style="321" customWidth="1"/>
    <col min="9747" max="9749" width="9.85546875" style="321" customWidth="1"/>
    <col min="9750" max="9750" width="9.28515625" style="321" customWidth="1"/>
    <col min="9751" max="9989" width="9.140625" style="321"/>
    <col min="9990" max="9990" width="7.140625" style="321" customWidth="1"/>
    <col min="9991" max="9991" width="7" style="321" customWidth="1"/>
    <col min="9992" max="9992" width="26.5703125" style="321" customWidth="1"/>
    <col min="9993" max="9993" width="9.7109375" style="321" customWidth="1"/>
    <col min="9994" max="9994" width="14.85546875" style="321" customWidth="1"/>
    <col min="9995" max="9995" width="10.7109375" style="321" customWidth="1"/>
    <col min="9996" max="9996" width="9.5703125" style="321" customWidth="1"/>
    <col min="9997" max="9997" width="10.5703125" style="321" customWidth="1"/>
    <col min="9998" max="9999" width="9.85546875" style="321" customWidth="1"/>
    <col min="10000" max="10000" width="10.140625" style="321" customWidth="1"/>
    <col min="10001" max="10001" width="9.42578125" style="321" customWidth="1"/>
    <col min="10002" max="10002" width="10.28515625" style="321" customWidth="1"/>
    <col min="10003" max="10005" width="9.85546875" style="321" customWidth="1"/>
    <col min="10006" max="10006" width="9.28515625" style="321" customWidth="1"/>
    <col min="10007" max="10245" width="9.140625" style="321"/>
    <col min="10246" max="10246" width="7.140625" style="321" customWidth="1"/>
    <col min="10247" max="10247" width="7" style="321" customWidth="1"/>
    <col min="10248" max="10248" width="26.5703125" style="321" customWidth="1"/>
    <col min="10249" max="10249" width="9.7109375" style="321" customWidth="1"/>
    <col min="10250" max="10250" width="14.85546875" style="321" customWidth="1"/>
    <col min="10251" max="10251" width="10.7109375" style="321" customWidth="1"/>
    <col min="10252" max="10252" width="9.5703125" style="321" customWidth="1"/>
    <col min="10253" max="10253" width="10.5703125" style="321" customWidth="1"/>
    <col min="10254" max="10255" width="9.85546875" style="321" customWidth="1"/>
    <col min="10256" max="10256" width="10.140625" style="321" customWidth="1"/>
    <col min="10257" max="10257" width="9.42578125" style="321" customWidth="1"/>
    <col min="10258" max="10258" width="10.28515625" style="321" customWidth="1"/>
    <col min="10259" max="10261" width="9.85546875" style="321" customWidth="1"/>
    <col min="10262" max="10262" width="9.28515625" style="321" customWidth="1"/>
    <col min="10263" max="10501" width="9.140625" style="321"/>
    <col min="10502" max="10502" width="7.140625" style="321" customWidth="1"/>
    <col min="10503" max="10503" width="7" style="321" customWidth="1"/>
    <col min="10504" max="10504" width="26.5703125" style="321" customWidth="1"/>
    <col min="10505" max="10505" width="9.7109375" style="321" customWidth="1"/>
    <col min="10506" max="10506" width="14.85546875" style="321" customWidth="1"/>
    <col min="10507" max="10507" width="10.7109375" style="321" customWidth="1"/>
    <col min="10508" max="10508" width="9.5703125" style="321" customWidth="1"/>
    <col min="10509" max="10509" width="10.5703125" style="321" customWidth="1"/>
    <col min="10510" max="10511" width="9.85546875" style="321" customWidth="1"/>
    <col min="10512" max="10512" width="10.140625" style="321" customWidth="1"/>
    <col min="10513" max="10513" width="9.42578125" style="321" customWidth="1"/>
    <col min="10514" max="10514" width="10.28515625" style="321" customWidth="1"/>
    <col min="10515" max="10517" width="9.85546875" style="321" customWidth="1"/>
    <col min="10518" max="10518" width="9.28515625" style="321" customWidth="1"/>
    <col min="10519" max="10757" width="9.140625" style="321"/>
    <col min="10758" max="10758" width="7.140625" style="321" customWidth="1"/>
    <col min="10759" max="10759" width="7" style="321" customWidth="1"/>
    <col min="10760" max="10760" width="26.5703125" style="321" customWidth="1"/>
    <col min="10761" max="10761" width="9.7109375" style="321" customWidth="1"/>
    <col min="10762" max="10762" width="14.85546875" style="321" customWidth="1"/>
    <col min="10763" max="10763" width="10.7109375" style="321" customWidth="1"/>
    <col min="10764" max="10764" width="9.5703125" style="321" customWidth="1"/>
    <col min="10765" max="10765" width="10.5703125" style="321" customWidth="1"/>
    <col min="10766" max="10767" width="9.85546875" style="321" customWidth="1"/>
    <col min="10768" max="10768" width="10.140625" style="321" customWidth="1"/>
    <col min="10769" max="10769" width="9.42578125" style="321" customWidth="1"/>
    <col min="10770" max="10770" width="10.28515625" style="321" customWidth="1"/>
    <col min="10771" max="10773" width="9.85546875" style="321" customWidth="1"/>
    <col min="10774" max="10774" width="9.28515625" style="321" customWidth="1"/>
    <col min="10775" max="11013" width="9.140625" style="321"/>
    <col min="11014" max="11014" width="7.140625" style="321" customWidth="1"/>
    <col min="11015" max="11015" width="7" style="321" customWidth="1"/>
    <col min="11016" max="11016" width="26.5703125" style="321" customWidth="1"/>
    <col min="11017" max="11017" width="9.7109375" style="321" customWidth="1"/>
    <col min="11018" max="11018" width="14.85546875" style="321" customWidth="1"/>
    <col min="11019" max="11019" width="10.7109375" style="321" customWidth="1"/>
    <col min="11020" max="11020" width="9.5703125" style="321" customWidth="1"/>
    <col min="11021" max="11021" width="10.5703125" style="321" customWidth="1"/>
    <col min="11022" max="11023" width="9.85546875" style="321" customWidth="1"/>
    <col min="11024" max="11024" width="10.140625" style="321" customWidth="1"/>
    <col min="11025" max="11025" width="9.42578125" style="321" customWidth="1"/>
    <col min="11026" max="11026" width="10.28515625" style="321" customWidth="1"/>
    <col min="11027" max="11029" width="9.85546875" style="321" customWidth="1"/>
    <col min="11030" max="11030" width="9.28515625" style="321" customWidth="1"/>
    <col min="11031" max="11269" width="9.140625" style="321"/>
    <col min="11270" max="11270" width="7.140625" style="321" customWidth="1"/>
    <col min="11271" max="11271" width="7" style="321" customWidth="1"/>
    <col min="11272" max="11272" width="26.5703125" style="321" customWidth="1"/>
    <col min="11273" max="11273" width="9.7109375" style="321" customWidth="1"/>
    <col min="11274" max="11274" width="14.85546875" style="321" customWidth="1"/>
    <col min="11275" max="11275" width="10.7109375" style="321" customWidth="1"/>
    <col min="11276" max="11276" width="9.5703125" style="321" customWidth="1"/>
    <col min="11277" max="11277" width="10.5703125" style="321" customWidth="1"/>
    <col min="11278" max="11279" width="9.85546875" style="321" customWidth="1"/>
    <col min="11280" max="11280" width="10.140625" style="321" customWidth="1"/>
    <col min="11281" max="11281" width="9.42578125" style="321" customWidth="1"/>
    <col min="11282" max="11282" width="10.28515625" style="321" customWidth="1"/>
    <col min="11283" max="11285" width="9.85546875" style="321" customWidth="1"/>
    <col min="11286" max="11286" width="9.28515625" style="321" customWidth="1"/>
    <col min="11287" max="11525" width="9.140625" style="321"/>
    <col min="11526" max="11526" width="7.140625" style="321" customWidth="1"/>
    <col min="11527" max="11527" width="7" style="321" customWidth="1"/>
    <col min="11528" max="11528" width="26.5703125" style="321" customWidth="1"/>
    <col min="11529" max="11529" width="9.7109375" style="321" customWidth="1"/>
    <col min="11530" max="11530" width="14.85546875" style="321" customWidth="1"/>
    <col min="11531" max="11531" width="10.7109375" style="321" customWidth="1"/>
    <col min="11532" max="11532" width="9.5703125" style="321" customWidth="1"/>
    <col min="11533" max="11533" width="10.5703125" style="321" customWidth="1"/>
    <col min="11534" max="11535" width="9.85546875" style="321" customWidth="1"/>
    <col min="11536" max="11536" width="10.140625" style="321" customWidth="1"/>
    <col min="11537" max="11537" width="9.42578125" style="321" customWidth="1"/>
    <col min="11538" max="11538" width="10.28515625" style="321" customWidth="1"/>
    <col min="11539" max="11541" width="9.85546875" style="321" customWidth="1"/>
    <col min="11542" max="11542" width="9.28515625" style="321" customWidth="1"/>
    <col min="11543" max="11781" width="9.140625" style="321"/>
    <col min="11782" max="11782" width="7.140625" style="321" customWidth="1"/>
    <col min="11783" max="11783" width="7" style="321" customWidth="1"/>
    <col min="11784" max="11784" width="26.5703125" style="321" customWidth="1"/>
    <col min="11785" max="11785" width="9.7109375" style="321" customWidth="1"/>
    <col min="11786" max="11786" width="14.85546875" style="321" customWidth="1"/>
    <col min="11787" max="11787" width="10.7109375" style="321" customWidth="1"/>
    <col min="11788" max="11788" width="9.5703125" style="321" customWidth="1"/>
    <col min="11789" max="11789" width="10.5703125" style="321" customWidth="1"/>
    <col min="11790" max="11791" width="9.85546875" style="321" customWidth="1"/>
    <col min="11792" max="11792" width="10.140625" style="321" customWidth="1"/>
    <col min="11793" max="11793" width="9.42578125" style="321" customWidth="1"/>
    <col min="11794" max="11794" width="10.28515625" style="321" customWidth="1"/>
    <col min="11795" max="11797" width="9.85546875" style="321" customWidth="1"/>
    <col min="11798" max="11798" width="9.28515625" style="321" customWidth="1"/>
    <col min="11799" max="12037" width="9.140625" style="321"/>
    <col min="12038" max="12038" width="7.140625" style="321" customWidth="1"/>
    <col min="12039" max="12039" width="7" style="321" customWidth="1"/>
    <col min="12040" max="12040" width="26.5703125" style="321" customWidth="1"/>
    <col min="12041" max="12041" width="9.7109375" style="321" customWidth="1"/>
    <col min="12042" max="12042" width="14.85546875" style="321" customWidth="1"/>
    <col min="12043" max="12043" width="10.7109375" style="321" customWidth="1"/>
    <col min="12044" max="12044" width="9.5703125" style="321" customWidth="1"/>
    <col min="12045" max="12045" width="10.5703125" style="321" customWidth="1"/>
    <col min="12046" max="12047" width="9.85546875" style="321" customWidth="1"/>
    <col min="12048" max="12048" width="10.140625" style="321" customWidth="1"/>
    <col min="12049" max="12049" width="9.42578125" style="321" customWidth="1"/>
    <col min="12050" max="12050" width="10.28515625" style="321" customWidth="1"/>
    <col min="12051" max="12053" width="9.85546875" style="321" customWidth="1"/>
    <col min="12054" max="12054" width="9.28515625" style="321" customWidth="1"/>
    <col min="12055" max="12293" width="9.140625" style="321"/>
    <col min="12294" max="12294" width="7.140625" style="321" customWidth="1"/>
    <col min="12295" max="12295" width="7" style="321" customWidth="1"/>
    <col min="12296" max="12296" width="26.5703125" style="321" customWidth="1"/>
    <col min="12297" max="12297" width="9.7109375" style="321" customWidth="1"/>
    <col min="12298" max="12298" width="14.85546875" style="321" customWidth="1"/>
    <col min="12299" max="12299" width="10.7109375" style="321" customWidth="1"/>
    <col min="12300" max="12300" width="9.5703125" style="321" customWidth="1"/>
    <col min="12301" max="12301" width="10.5703125" style="321" customWidth="1"/>
    <col min="12302" max="12303" width="9.85546875" style="321" customWidth="1"/>
    <col min="12304" max="12304" width="10.140625" style="321" customWidth="1"/>
    <col min="12305" max="12305" width="9.42578125" style="321" customWidth="1"/>
    <col min="12306" max="12306" width="10.28515625" style="321" customWidth="1"/>
    <col min="12307" max="12309" width="9.85546875" style="321" customWidth="1"/>
    <col min="12310" max="12310" width="9.28515625" style="321" customWidth="1"/>
    <col min="12311" max="12549" width="9.140625" style="321"/>
    <col min="12550" max="12550" width="7.140625" style="321" customWidth="1"/>
    <col min="12551" max="12551" width="7" style="321" customWidth="1"/>
    <col min="12552" max="12552" width="26.5703125" style="321" customWidth="1"/>
    <col min="12553" max="12553" width="9.7109375" style="321" customWidth="1"/>
    <col min="12554" max="12554" width="14.85546875" style="321" customWidth="1"/>
    <col min="12555" max="12555" width="10.7109375" style="321" customWidth="1"/>
    <col min="12556" max="12556" width="9.5703125" style="321" customWidth="1"/>
    <col min="12557" max="12557" width="10.5703125" style="321" customWidth="1"/>
    <col min="12558" max="12559" width="9.85546875" style="321" customWidth="1"/>
    <col min="12560" max="12560" width="10.140625" style="321" customWidth="1"/>
    <col min="12561" max="12561" width="9.42578125" style="321" customWidth="1"/>
    <col min="12562" max="12562" width="10.28515625" style="321" customWidth="1"/>
    <col min="12563" max="12565" width="9.85546875" style="321" customWidth="1"/>
    <col min="12566" max="12566" width="9.28515625" style="321" customWidth="1"/>
    <col min="12567" max="12805" width="9.140625" style="321"/>
    <col min="12806" max="12806" width="7.140625" style="321" customWidth="1"/>
    <col min="12807" max="12807" width="7" style="321" customWidth="1"/>
    <col min="12808" max="12808" width="26.5703125" style="321" customWidth="1"/>
    <col min="12809" max="12809" width="9.7109375" style="321" customWidth="1"/>
    <col min="12810" max="12810" width="14.85546875" style="321" customWidth="1"/>
    <col min="12811" max="12811" width="10.7109375" style="321" customWidth="1"/>
    <col min="12812" max="12812" width="9.5703125" style="321" customWidth="1"/>
    <col min="12813" max="12813" width="10.5703125" style="321" customWidth="1"/>
    <col min="12814" max="12815" width="9.85546875" style="321" customWidth="1"/>
    <col min="12816" max="12816" width="10.140625" style="321" customWidth="1"/>
    <col min="12817" max="12817" width="9.42578125" style="321" customWidth="1"/>
    <col min="12818" max="12818" width="10.28515625" style="321" customWidth="1"/>
    <col min="12819" max="12821" width="9.85546875" style="321" customWidth="1"/>
    <col min="12822" max="12822" width="9.28515625" style="321" customWidth="1"/>
    <col min="12823" max="13061" width="9.140625" style="321"/>
    <col min="13062" max="13062" width="7.140625" style="321" customWidth="1"/>
    <col min="13063" max="13063" width="7" style="321" customWidth="1"/>
    <col min="13064" max="13064" width="26.5703125" style="321" customWidth="1"/>
    <col min="13065" max="13065" width="9.7109375" style="321" customWidth="1"/>
    <col min="13066" max="13066" width="14.85546875" style="321" customWidth="1"/>
    <col min="13067" max="13067" width="10.7109375" style="321" customWidth="1"/>
    <col min="13068" max="13068" width="9.5703125" style="321" customWidth="1"/>
    <col min="13069" max="13069" width="10.5703125" style="321" customWidth="1"/>
    <col min="13070" max="13071" width="9.85546875" style="321" customWidth="1"/>
    <col min="13072" max="13072" width="10.140625" style="321" customWidth="1"/>
    <col min="13073" max="13073" width="9.42578125" style="321" customWidth="1"/>
    <col min="13074" max="13074" width="10.28515625" style="321" customWidth="1"/>
    <col min="13075" max="13077" width="9.85546875" style="321" customWidth="1"/>
    <col min="13078" max="13078" width="9.28515625" style="321" customWidth="1"/>
    <col min="13079" max="13317" width="9.140625" style="321"/>
    <col min="13318" max="13318" width="7.140625" style="321" customWidth="1"/>
    <col min="13319" max="13319" width="7" style="321" customWidth="1"/>
    <col min="13320" max="13320" width="26.5703125" style="321" customWidth="1"/>
    <col min="13321" max="13321" width="9.7109375" style="321" customWidth="1"/>
    <col min="13322" max="13322" width="14.85546875" style="321" customWidth="1"/>
    <col min="13323" max="13323" width="10.7109375" style="321" customWidth="1"/>
    <col min="13324" max="13324" width="9.5703125" style="321" customWidth="1"/>
    <col min="13325" max="13325" width="10.5703125" style="321" customWidth="1"/>
    <col min="13326" max="13327" width="9.85546875" style="321" customWidth="1"/>
    <col min="13328" max="13328" width="10.140625" style="321" customWidth="1"/>
    <col min="13329" max="13329" width="9.42578125" style="321" customWidth="1"/>
    <col min="13330" max="13330" width="10.28515625" style="321" customWidth="1"/>
    <col min="13331" max="13333" width="9.85546875" style="321" customWidth="1"/>
    <col min="13334" max="13334" width="9.28515625" style="321" customWidth="1"/>
    <col min="13335" max="13573" width="9.140625" style="321"/>
    <col min="13574" max="13574" width="7.140625" style="321" customWidth="1"/>
    <col min="13575" max="13575" width="7" style="321" customWidth="1"/>
    <col min="13576" max="13576" width="26.5703125" style="321" customWidth="1"/>
    <col min="13577" max="13577" width="9.7109375" style="321" customWidth="1"/>
    <col min="13578" max="13578" width="14.85546875" style="321" customWidth="1"/>
    <col min="13579" max="13579" width="10.7109375" style="321" customWidth="1"/>
    <col min="13580" max="13580" width="9.5703125" style="321" customWidth="1"/>
    <col min="13581" max="13581" width="10.5703125" style="321" customWidth="1"/>
    <col min="13582" max="13583" width="9.85546875" style="321" customWidth="1"/>
    <col min="13584" max="13584" width="10.140625" style="321" customWidth="1"/>
    <col min="13585" max="13585" width="9.42578125" style="321" customWidth="1"/>
    <col min="13586" max="13586" width="10.28515625" style="321" customWidth="1"/>
    <col min="13587" max="13589" width="9.85546875" style="321" customWidth="1"/>
    <col min="13590" max="13590" width="9.28515625" style="321" customWidth="1"/>
    <col min="13591" max="13829" width="9.140625" style="321"/>
    <col min="13830" max="13830" width="7.140625" style="321" customWidth="1"/>
    <col min="13831" max="13831" width="7" style="321" customWidth="1"/>
    <col min="13832" max="13832" width="26.5703125" style="321" customWidth="1"/>
    <col min="13833" max="13833" width="9.7109375" style="321" customWidth="1"/>
    <col min="13834" max="13834" width="14.85546875" style="321" customWidth="1"/>
    <col min="13835" max="13835" width="10.7109375" style="321" customWidth="1"/>
    <col min="13836" max="13836" width="9.5703125" style="321" customWidth="1"/>
    <col min="13837" max="13837" width="10.5703125" style="321" customWidth="1"/>
    <col min="13838" max="13839" width="9.85546875" style="321" customWidth="1"/>
    <col min="13840" max="13840" width="10.140625" style="321" customWidth="1"/>
    <col min="13841" max="13841" width="9.42578125" style="321" customWidth="1"/>
    <col min="13842" max="13842" width="10.28515625" style="321" customWidth="1"/>
    <col min="13843" max="13845" width="9.85546875" style="321" customWidth="1"/>
    <col min="13846" max="13846" width="9.28515625" style="321" customWidth="1"/>
    <col min="13847" max="14085" width="9.140625" style="321"/>
    <col min="14086" max="14086" width="7.140625" style="321" customWidth="1"/>
    <col min="14087" max="14087" width="7" style="321" customWidth="1"/>
    <col min="14088" max="14088" width="26.5703125" style="321" customWidth="1"/>
    <col min="14089" max="14089" width="9.7109375" style="321" customWidth="1"/>
    <col min="14090" max="14090" width="14.85546875" style="321" customWidth="1"/>
    <col min="14091" max="14091" width="10.7109375" style="321" customWidth="1"/>
    <col min="14092" max="14092" width="9.5703125" style="321" customWidth="1"/>
    <col min="14093" max="14093" width="10.5703125" style="321" customWidth="1"/>
    <col min="14094" max="14095" width="9.85546875" style="321" customWidth="1"/>
    <col min="14096" max="14096" width="10.140625" style="321" customWidth="1"/>
    <col min="14097" max="14097" width="9.42578125" style="321" customWidth="1"/>
    <col min="14098" max="14098" width="10.28515625" style="321" customWidth="1"/>
    <col min="14099" max="14101" width="9.85546875" style="321" customWidth="1"/>
    <col min="14102" max="14102" width="9.28515625" style="321" customWidth="1"/>
    <col min="14103" max="14341" width="9.140625" style="321"/>
    <col min="14342" max="14342" width="7.140625" style="321" customWidth="1"/>
    <col min="14343" max="14343" width="7" style="321" customWidth="1"/>
    <col min="14344" max="14344" width="26.5703125" style="321" customWidth="1"/>
    <col min="14345" max="14345" width="9.7109375" style="321" customWidth="1"/>
    <col min="14346" max="14346" width="14.85546875" style="321" customWidth="1"/>
    <col min="14347" max="14347" width="10.7109375" style="321" customWidth="1"/>
    <col min="14348" max="14348" width="9.5703125" style="321" customWidth="1"/>
    <col min="14349" max="14349" width="10.5703125" style="321" customWidth="1"/>
    <col min="14350" max="14351" width="9.85546875" style="321" customWidth="1"/>
    <col min="14352" max="14352" width="10.140625" style="321" customWidth="1"/>
    <col min="14353" max="14353" width="9.42578125" style="321" customWidth="1"/>
    <col min="14354" max="14354" width="10.28515625" style="321" customWidth="1"/>
    <col min="14355" max="14357" width="9.85546875" style="321" customWidth="1"/>
    <col min="14358" max="14358" width="9.28515625" style="321" customWidth="1"/>
    <col min="14359" max="14597" width="9.140625" style="321"/>
    <col min="14598" max="14598" width="7.140625" style="321" customWidth="1"/>
    <col min="14599" max="14599" width="7" style="321" customWidth="1"/>
    <col min="14600" max="14600" width="26.5703125" style="321" customWidth="1"/>
    <col min="14601" max="14601" width="9.7109375" style="321" customWidth="1"/>
    <col min="14602" max="14602" width="14.85546875" style="321" customWidth="1"/>
    <col min="14603" max="14603" width="10.7109375" style="321" customWidth="1"/>
    <col min="14604" max="14604" width="9.5703125" style="321" customWidth="1"/>
    <col min="14605" max="14605" width="10.5703125" style="321" customWidth="1"/>
    <col min="14606" max="14607" width="9.85546875" style="321" customWidth="1"/>
    <col min="14608" max="14608" width="10.140625" style="321" customWidth="1"/>
    <col min="14609" max="14609" width="9.42578125" style="321" customWidth="1"/>
    <col min="14610" max="14610" width="10.28515625" style="321" customWidth="1"/>
    <col min="14611" max="14613" width="9.85546875" style="321" customWidth="1"/>
    <col min="14614" max="14614" width="9.28515625" style="321" customWidth="1"/>
    <col min="14615" max="14853" width="9.140625" style="321"/>
    <col min="14854" max="14854" width="7.140625" style="321" customWidth="1"/>
    <col min="14855" max="14855" width="7" style="321" customWidth="1"/>
    <col min="14856" max="14856" width="26.5703125" style="321" customWidth="1"/>
    <col min="14857" max="14857" width="9.7109375" style="321" customWidth="1"/>
    <col min="14858" max="14858" width="14.85546875" style="321" customWidth="1"/>
    <col min="14859" max="14859" width="10.7109375" style="321" customWidth="1"/>
    <col min="14860" max="14860" width="9.5703125" style="321" customWidth="1"/>
    <col min="14861" max="14861" width="10.5703125" style="321" customWidth="1"/>
    <col min="14862" max="14863" width="9.85546875" style="321" customWidth="1"/>
    <col min="14864" max="14864" width="10.140625" style="321" customWidth="1"/>
    <col min="14865" max="14865" width="9.42578125" style="321" customWidth="1"/>
    <col min="14866" max="14866" width="10.28515625" style="321" customWidth="1"/>
    <col min="14867" max="14869" width="9.85546875" style="321" customWidth="1"/>
    <col min="14870" max="14870" width="9.28515625" style="321" customWidth="1"/>
    <col min="14871" max="15109" width="9.140625" style="321"/>
    <col min="15110" max="15110" width="7.140625" style="321" customWidth="1"/>
    <col min="15111" max="15111" width="7" style="321" customWidth="1"/>
    <col min="15112" max="15112" width="26.5703125" style="321" customWidth="1"/>
    <col min="15113" max="15113" width="9.7109375" style="321" customWidth="1"/>
    <col min="15114" max="15114" width="14.85546875" style="321" customWidth="1"/>
    <col min="15115" max="15115" width="10.7109375" style="321" customWidth="1"/>
    <col min="15116" max="15116" width="9.5703125" style="321" customWidth="1"/>
    <col min="15117" max="15117" width="10.5703125" style="321" customWidth="1"/>
    <col min="15118" max="15119" width="9.85546875" style="321" customWidth="1"/>
    <col min="15120" max="15120" width="10.140625" style="321" customWidth="1"/>
    <col min="15121" max="15121" width="9.42578125" style="321" customWidth="1"/>
    <col min="15122" max="15122" width="10.28515625" style="321" customWidth="1"/>
    <col min="15123" max="15125" width="9.85546875" style="321" customWidth="1"/>
    <col min="15126" max="15126" width="9.28515625" style="321" customWidth="1"/>
    <col min="15127" max="15365" width="9.140625" style="321"/>
    <col min="15366" max="15366" width="7.140625" style="321" customWidth="1"/>
    <col min="15367" max="15367" width="7" style="321" customWidth="1"/>
    <col min="15368" max="15368" width="26.5703125" style="321" customWidth="1"/>
    <col min="15369" max="15369" width="9.7109375" style="321" customWidth="1"/>
    <col min="15370" max="15370" width="14.85546875" style="321" customWidth="1"/>
    <col min="15371" max="15371" width="10.7109375" style="321" customWidth="1"/>
    <col min="15372" max="15372" width="9.5703125" style="321" customWidth="1"/>
    <col min="15373" max="15373" width="10.5703125" style="321" customWidth="1"/>
    <col min="15374" max="15375" width="9.85546875" style="321" customWidth="1"/>
    <col min="15376" max="15376" width="10.140625" style="321" customWidth="1"/>
    <col min="15377" max="15377" width="9.42578125" style="321" customWidth="1"/>
    <col min="15378" max="15378" width="10.28515625" style="321" customWidth="1"/>
    <col min="15379" max="15381" width="9.85546875" style="321" customWidth="1"/>
    <col min="15382" max="15382" width="9.28515625" style="321" customWidth="1"/>
    <col min="15383" max="15621" width="9.140625" style="321"/>
    <col min="15622" max="15622" width="7.140625" style="321" customWidth="1"/>
    <col min="15623" max="15623" width="7" style="321" customWidth="1"/>
    <col min="15624" max="15624" width="26.5703125" style="321" customWidth="1"/>
    <col min="15625" max="15625" width="9.7109375" style="321" customWidth="1"/>
    <col min="15626" max="15626" width="14.85546875" style="321" customWidth="1"/>
    <col min="15627" max="15627" width="10.7109375" style="321" customWidth="1"/>
    <col min="15628" max="15628" width="9.5703125" style="321" customWidth="1"/>
    <col min="15629" max="15629" width="10.5703125" style="321" customWidth="1"/>
    <col min="15630" max="15631" width="9.85546875" style="321" customWidth="1"/>
    <col min="15632" max="15632" width="10.140625" style="321" customWidth="1"/>
    <col min="15633" max="15633" width="9.42578125" style="321" customWidth="1"/>
    <col min="15634" max="15634" width="10.28515625" style="321" customWidth="1"/>
    <col min="15635" max="15637" width="9.85546875" style="321" customWidth="1"/>
    <col min="15638" max="15638" width="9.28515625" style="321" customWidth="1"/>
    <col min="15639" max="15877" width="9.140625" style="321"/>
    <col min="15878" max="15878" width="7.140625" style="321" customWidth="1"/>
    <col min="15879" max="15879" width="7" style="321" customWidth="1"/>
    <col min="15880" max="15880" width="26.5703125" style="321" customWidth="1"/>
    <col min="15881" max="15881" width="9.7109375" style="321" customWidth="1"/>
    <col min="15882" max="15882" width="14.85546875" style="321" customWidth="1"/>
    <col min="15883" max="15883" width="10.7109375" style="321" customWidth="1"/>
    <col min="15884" max="15884" width="9.5703125" style="321" customWidth="1"/>
    <col min="15885" max="15885" width="10.5703125" style="321" customWidth="1"/>
    <col min="15886" max="15887" width="9.85546875" style="321" customWidth="1"/>
    <col min="15888" max="15888" width="10.140625" style="321" customWidth="1"/>
    <col min="15889" max="15889" width="9.42578125" style="321" customWidth="1"/>
    <col min="15890" max="15890" width="10.28515625" style="321" customWidth="1"/>
    <col min="15891" max="15893" width="9.85546875" style="321" customWidth="1"/>
    <col min="15894" max="15894" width="9.28515625" style="321" customWidth="1"/>
    <col min="15895" max="16133" width="9.140625" style="321"/>
    <col min="16134" max="16134" width="7.140625" style="321" customWidth="1"/>
    <col min="16135" max="16135" width="7" style="321" customWidth="1"/>
    <col min="16136" max="16136" width="26.5703125" style="321" customWidth="1"/>
    <col min="16137" max="16137" width="9.7109375" style="321" customWidth="1"/>
    <col min="16138" max="16138" width="14.85546875" style="321" customWidth="1"/>
    <col min="16139" max="16139" width="10.7109375" style="321" customWidth="1"/>
    <col min="16140" max="16140" width="9.5703125" style="321" customWidth="1"/>
    <col min="16141" max="16141" width="10.5703125" style="321" customWidth="1"/>
    <col min="16142" max="16143" width="9.85546875" style="321" customWidth="1"/>
    <col min="16144" max="16144" width="10.140625" style="321" customWidth="1"/>
    <col min="16145" max="16145" width="9.42578125" style="321" customWidth="1"/>
    <col min="16146" max="16146" width="10.28515625" style="321" customWidth="1"/>
    <col min="16147" max="16149" width="9.85546875" style="321" customWidth="1"/>
    <col min="16150" max="16150" width="9.28515625" style="321" customWidth="1"/>
    <col min="16151" max="16384" width="9.140625" style="321"/>
  </cols>
  <sheetData>
    <row r="1" spans="1:23" s="320" customFormat="1" ht="15.75">
      <c r="A1" s="202" t="s">
        <v>2891</v>
      </c>
      <c r="B1" s="216"/>
      <c r="C1" s="216"/>
      <c r="D1" s="277"/>
      <c r="E1" s="6"/>
      <c r="F1" s="202"/>
      <c r="G1" s="216"/>
      <c r="H1" s="216"/>
      <c r="I1" s="216"/>
      <c r="J1" s="277"/>
      <c r="K1" s="776"/>
      <c r="L1" s="6"/>
      <c r="M1" s="202"/>
      <c r="N1" s="700"/>
      <c r="O1" s="216"/>
      <c r="P1" s="216"/>
      <c r="Q1" s="216"/>
      <c r="R1" s="277"/>
      <c r="S1" s="6"/>
      <c r="T1" s="6"/>
    </row>
    <row r="2" spans="1:23" s="320" customFormat="1" ht="15.75">
      <c r="A2" s="1381">
        <v>6113079</v>
      </c>
      <c r="B2" s="1382"/>
      <c r="C2" s="216" t="s">
        <v>5420</v>
      </c>
      <c r="D2" s="277"/>
      <c r="E2" s="6"/>
      <c r="F2" s="1381"/>
      <c r="G2" s="1382"/>
      <c r="H2" s="770"/>
      <c r="I2" s="216"/>
      <c r="J2" s="277"/>
      <c r="K2" s="776"/>
      <c r="L2" s="6"/>
      <c r="M2" s="1381"/>
      <c r="N2" s="1382"/>
      <c r="O2" s="1382"/>
      <c r="P2" s="216"/>
      <c r="Q2" s="216"/>
      <c r="R2" s="277"/>
      <c r="S2" s="6"/>
      <c r="T2" s="6"/>
    </row>
    <row r="3" spans="1:23" s="320" customFormat="1" ht="15.75">
      <c r="A3" s="218" t="s">
        <v>5368</v>
      </c>
      <c r="B3" s="216"/>
      <c r="C3" s="216"/>
      <c r="D3" s="277"/>
      <c r="E3" s="6"/>
      <c r="F3" s="218"/>
      <c r="G3" s="216"/>
      <c r="H3" s="216"/>
      <c r="I3" s="216"/>
      <c r="J3" s="277"/>
      <c r="K3" s="776"/>
      <c r="L3" s="6"/>
      <c r="M3" s="218"/>
      <c r="N3" s="791"/>
      <c r="O3" s="216"/>
      <c r="P3" s="216"/>
      <c r="Q3" s="216"/>
      <c r="R3" s="277"/>
      <c r="S3" s="6"/>
      <c r="T3" s="6"/>
    </row>
    <row r="4" spans="1:23" ht="3.75" customHeight="1" thickBot="1">
      <c r="R4" s="322"/>
      <c r="S4" s="322"/>
      <c r="T4" s="322"/>
    </row>
    <row r="5" spans="1:23" ht="12.75" customHeight="1">
      <c r="A5" s="1411" t="s">
        <v>6</v>
      </c>
      <c r="B5" s="1413" t="s">
        <v>2933</v>
      </c>
      <c r="C5" s="1415" t="s">
        <v>2934</v>
      </c>
      <c r="D5" s="1417" t="s">
        <v>2935</v>
      </c>
      <c r="E5" s="1419" t="s">
        <v>2936</v>
      </c>
      <c r="F5" s="1402" t="s">
        <v>1689</v>
      </c>
      <c r="G5" s="1403"/>
      <c r="H5" s="1404"/>
      <c r="I5" s="1402" t="s">
        <v>1690</v>
      </c>
      <c r="J5" s="1403"/>
      <c r="K5" s="1404"/>
      <c r="L5" s="1402" t="s">
        <v>1691</v>
      </c>
      <c r="M5" s="1403"/>
      <c r="N5" s="1404"/>
      <c r="O5" s="1402" t="s">
        <v>1692</v>
      </c>
      <c r="P5" s="1403"/>
      <c r="Q5" s="1404"/>
      <c r="R5" s="1405" t="s">
        <v>1693</v>
      </c>
      <c r="S5" s="1406"/>
      <c r="T5" s="1407"/>
      <c r="U5" s="1399" t="s">
        <v>2937</v>
      </c>
      <c r="V5" s="1400"/>
      <c r="W5" s="1401"/>
    </row>
    <row r="6" spans="1:23" ht="50.25" customHeight="1" thickBot="1">
      <c r="A6" s="1412"/>
      <c r="B6" s="1414"/>
      <c r="C6" s="1416"/>
      <c r="D6" s="1418"/>
      <c r="E6" s="1420"/>
      <c r="F6" s="290" t="s">
        <v>3734</v>
      </c>
      <c r="G6" s="290" t="s">
        <v>5421</v>
      </c>
      <c r="H6" s="290" t="s">
        <v>3729</v>
      </c>
      <c r="I6" s="290" t="s">
        <v>3734</v>
      </c>
      <c r="J6" s="290" t="s">
        <v>5421</v>
      </c>
      <c r="K6" s="290" t="s">
        <v>3729</v>
      </c>
      <c r="L6" s="290" t="s">
        <v>3734</v>
      </c>
      <c r="M6" s="290" t="s">
        <v>5421</v>
      </c>
      <c r="N6" s="290" t="s">
        <v>3729</v>
      </c>
      <c r="O6" s="290" t="s">
        <v>3734</v>
      </c>
      <c r="P6" s="290" t="s">
        <v>5421</v>
      </c>
      <c r="Q6" s="290" t="s">
        <v>3729</v>
      </c>
      <c r="R6" s="792" t="s">
        <v>3734</v>
      </c>
      <c r="S6" s="290" t="s">
        <v>5421</v>
      </c>
      <c r="T6" s="792" t="s">
        <v>3729</v>
      </c>
      <c r="U6" s="792" t="s">
        <v>3734</v>
      </c>
      <c r="V6" s="290" t="s">
        <v>5421</v>
      </c>
      <c r="W6" s="792" t="s">
        <v>3729</v>
      </c>
    </row>
    <row r="7" spans="1:23" s="329" customFormat="1" thickTop="1" thickBot="1">
      <c r="A7" s="323">
        <v>0</v>
      </c>
      <c r="B7" s="324">
        <v>1</v>
      </c>
      <c r="C7" s="325">
        <v>2</v>
      </c>
      <c r="D7" s="326">
        <v>3</v>
      </c>
      <c r="E7" s="325">
        <v>4</v>
      </c>
      <c r="F7" s="327">
        <v>5</v>
      </c>
      <c r="G7" s="327">
        <v>6</v>
      </c>
      <c r="H7" s="327">
        <v>7</v>
      </c>
      <c r="I7" s="327">
        <v>8</v>
      </c>
      <c r="J7" s="793">
        <v>9</v>
      </c>
      <c r="K7" s="793">
        <v>10</v>
      </c>
      <c r="L7" s="793">
        <v>11</v>
      </c>
      <c r="M7" s="793">
        <v>12</v>
      </c>
      <c r="N7" s="793">
        <v>13</v>
      </c>
      <c r="O7" s="793">
        <v>14</v>
      </c>
      <c r="P7" s="793">
        <v>15</v>
      </c>
      <c r="Q7" s="793">
        <v>16</v>
      </c>
      <c r="R7" s="794">
        <v>17</v>
      </c>
      <c r="S7" s="794">
        <v>18</v>
      </c>
      <c r="T7" s="794">
        <v>19</v>
      </c>
      <c r="U7" s="795">
        <v>20</v>
      </c>
      <c r="V7" s="795">
        <v>21</v>
      </c>
      <c r="W7" s="328">
        <v>22</v>
      </c>
    </row>
    <row r="8" spans="1:23" ht="13.5" thickTop="1">
      <c r="A8" s="771">
        <v>1</v>
      </c>
      <c r="B8" s="330">
        <v>420</v>
      </c>
      <c r="C8" s="796" t="s">
        <v>2928</v>
      </c>
      <c r="D8" s="331">
        <v>44</v>
      </c>
      <c r="E8" s="332">
        <v>2</v>
      </c>
      <c r="F8" s="333">
        <v>216</v>
      </c>
      <c r="G8" s="333">
        <v>164</v>
      </c>
      <c r="H8" s="797">
        <f>SUM(G8/F8*100)</f>
        <v>75.925925925925924</v>
      </c>
      <c r="I8" s="333">
        <v>216</v>
      </c>
      <c r="J8" s="798">
        <v>164</v>
      </c>
      <c r="K8" s="799">
        <f>SUM(J8/I8*100)</f>
        <v>75.925925925925924</v>
      </c>
      <c r="L8" s="800">
        <v>564</v>
      </c>
      <c r="M8" s="800">
        <v>419</v>
      </c>
      <c r="N8" s="799">
        <f>SUM(M8/L8*100)</f>
        <v>74.290780141843967</v>
      </c>
      <c r="O8" s="800">
        <v>802</v>
      </c>
      <c r="P8" s="800">
        <v>625</v>
      </c>
      <c r="Q8" s="799">
        <f>SUM(P8/O8*100)</f>
        <v>77.930174563591024</v>
      </c>
      <c r="R8" s="801">
        <f t="shared" ref="R8:R17" si="0">SUM(F8+L8)</f>
        <v>780</v>
      </c>
      <c r="S8" s="802">
        <f t="shared" ref="S8:S17" si="1">SUM(G8+M8)</f>
        <v>583</v>
      </c>
      <c r="T8" s="803">
        <f>SUM(S8/R8*100)</f>
        <v>74.743589743589752</v>
      </c>
      <c r="U8" s="804">
        <f t="shared" ref="U8:U17" si="2">SUM(I8+O8)</f>
        <v>1018</v>
      </c>
      <c r="V8" s="804">
        <f t="shared" ref="V8:V17" si="3">SUM(J8+P8)</f>
        <v>789</v>
      </c>
      <c r="W8" s="803">
        <f>SUM(V8/U8*100)</f>
        <v>77.504911591355594</v>
      </c>
    </row>
    <row r="9" spans="1:23" ht="23.25" customHeight="1">
      <c r="A9" s="335">
        <v>2</v>
      </c>
      <c r="B9" s="336">
        <v>421</v>
      </c>
      <c r="C9" s="1272" t="s">
        <v>2938</v>
      </c>
      <c r="D9" s="337">
        <v>18</v>
      </c>
      <c r="E9" s="338">
        <v>1</v>
      </c>
      <c r="F9" s="339">
        <v>0</v>
      </c>
      <c r="G9" s="339">
        <v>0</v>
      </c>
      <c r="H9" s="797" t="e">
        <f t="shared" ref="H9:H18" si="4">SUM(G9/F9*100)</f>
        <v>#DIV/0!</v>
      </c>
      <c r="I9" s="339">
        <v>0</v>
      </c>
      <c r="J9" s="339">
        <v>0</v>
      </c>
      <c r="K9" s="797" t="e">
        <f t="shared" ref="K9:K18" si="5">SUM(J9/I9*100)</f>
        <v>#DIV/0!</v>
      </c>
      <c r="L9" s="340">
        <v>161</v>
      </c>
      <c r="M9" s="340">
        <v>133</v>
      </c>
      <c r="N9" s="797">
        <f t="shared" ref="N9:N18" si="6">SUM(M9/L9*100)</f>
        <v>82.608695652173907</v>
      </c>
      <c r="O9" s="340">
        <v>165</v>
      </c>
      <c r="P9" s="340">
        <v>136</v>
      </c>
      <c r="Q9" s="797">
        <f t="shared" ref="Q9:Q18" si="7">SUM(P9/O9*100)</f>
        <v>82.424242424242422</v>
      </c>
      <c r="R9" s="334">
        <f t="shared" si="0"/>
        <v>161</v>
      </c>
      <c r="S9" s="806">
        <f t="shared" si="1"/>
        <v>133</v>
      </c>
      <c r="T9" s="807">
        <f t="shared" ref="T9:T18" si="8">SUM(S9/R9*100)</f>
        <v>82.608695652173907</v>
      </c>
      <c r="U9" s="341">
        <f t="shared" si="2"/>
        <v>165</v>
      </c>
      <c r="V9" s="341">
        <f t="shared" si="3"/>
        <v>136</v>
      </c>
      <c r="W9" s="807">
        <f t="shared" ref="W9:W18" si="9">SUM(V9/U9*100)</f>
        <v>82.424242424242422</v>
      </c>
    </row>
    <row r="10" spans="1:23">
      <c r="A10" s="342">
        <v>3</v>
      </c>
      <c r="B10" s="343">
        <v>422</v>
      </c>
      <c r="C10" s="805" t="s">
        <v>2907</v>
      </c>
      <c r="D10" s="337">
        <v>12</v>
      </c>
      <c r="E10" s="338">
        <v>1</v>
      </c>
      <c r="F10" s="339">
        <v>9</v>
      </c>
      <c r="G10" s="339">
        <v>0</v>
      </c>
      <c r="H10" s="797">
        <f t="shared" si="4"/>
        <v>0</v>
      </c>
      <c r="I10" s="339">
        <v>9</v>
      </c>
      <c r="J10" s="339">
        <v>0</v>
      </c>
      <c r="K10" s="797">
        <f t="shared" si="5"/>
        <v>0</v>
      </c>
      <c r="L10" s="340">
        <v>96</v>
      </c>
      <c r="M10" s="340">
        <v>63</v>
      </c>
      <c r="N10" s="797">
        <f t="shared" si="6"/>
        <v>65.625</v>
      </c>
      <c r="O10" s="340">
        <v>143</v>
      </c>
      <c r="P10" s="340">
        <v>87</v>
      </c>
      <c r="Q10" s="797">
        <f t="shared" si="7"/>
        <v>60.839160839160847</v>
      </c>
      <c r="R10" s="334">
        <f t="shared" si="0"/>
        <v>105</v>
      </c>
      <c r="S10" s="806">
        <f t="shared" si="1"/>
        <v>63</v>
      </c>
      <c r="T10" s="807">
        <f t="shared" si="8"/>
        <v>60</v>
      </c>
      <c r="U10" s="341">
        <f t="shared" si="2"/>
        <v>152</v>
      </c>
      <c r="V10" s="341">
        <f t="shared" si="3"/>
        <v>87</v>
      </c>
      <c r="W10" s="807">
        <f t="shared" si="9"/>
        <v>57.23684210526315</v>
      </c>
    </row>
    <row r="11" spans="1:23" ht="21">
      <c r="A11" s="335">
        <v>4</v>
      </c>
      <c r="B11" s="336">
        <v>211</v>
      </c>
      <c r="C11" s="1272" t="s">
        <v>2939</v>
      </c>
      <c r="D11" s="337">
        <v>40</v>
      </c>
      <c r="E11" s="338">
        <v>1</v>
      </c>
      <c r="F11" s="339">
        <v>0</v>
      </c>
      <c r="G11" s="339">
        <v>0</v>
      </c>
      <c r="H11" s="797" t="e">
        <f t="shared" si="4"/>
        <v>#DIV/0!</v>
      </c>
      <c r="I11" s="339">
        <v>0</v>
      </c>
      <c r="J11" s="339">
        <v>0</v>
      </c>
      <c r="K11" s="797" t="e">
        <f t="shared" si="5"/>
        <v>#DIV/0!</v>
      </c>
      <c r="L11" s="340">
        <v>216</v>
      </c>
      <c r="M11" s="340">
        <v>136</v>
      </c>
      <c r="N11" s="797">
        <f t="shared" si="6"/>
        <v>62.962962962962962</v>
      </c>
      <c r="O11" s="340">
        <v>295</v>
      </c>
      <c r="P11" s="340">
        <v>177</v>
      </c>
      <c r="Q11" s="797">
        <f t="shared" si="7"/>
        <v>60</v>
      </c>
      <c r="R11" s="334">
        <f t="shared" si="0"/>
        <v>216</v>
      </c>
      <c r="S11" s="806">
        <f t="shared" si="1"/>
        <v>136</v>
      </c>
      <c r="T11" s="807">
        <f t="shared" si="8"/>
        <v>62.962962962962962</v>
      </c>
      <c r="U11" s="341">
        <f t="shared" si="2"/>
        <v>295</v>
      </c>
      <c r="V11" s="341">
        <f t="shared" si="3"/>
        <v>177</v>
      </c>
      <c r="W11" s="807">
        <f t="shared" si="9"/>
        <v>60</v>
      </c>
    </row>
    <row r="12" spans="1:23">
      <c r="A12" s="335">
        <v>5</v>
      </c>
      <c r="B12" s="336">
        <v>434</v>
      </c>
      <c r="C12" s="805" t="s">
        <v>2940</v>
      </c>
      <c r="D12" s="337">
        <v>10</v>
      </c>
      <c r="E12" s="338">
        <v>1</v>
      </c>
      <c r="F12" s="339">
        <v>4</v>
      </c>
      <c r="G12" s="339">
        <v>0</v>
      </c>
      <c r="H12" s="797">
        <f t="shared" si="4"/>
        <v>0</v>
      </c>
      <c r="I12" s="339">
        <v>4</v>
      </c>
      <c r="J12" s="339">
        <v>0</v>
      </c>
      <c r="K12" s="797">
        <f t="shared" si="5"/>
        <v>0</v>
      </c>
      <c r="L12" s="340">
        <v>117</v>
      </c>
      <c r="M12" s="340">
        <v>90</v>
      </c>
      <c r="N12" s="797">
        <f t="shared" si="6"/>
        <v>76.923076923076934</v>
      </c>
      <c r="O12" s="340">
        <v>119</v>
      </c>
      <c r="P12" s="340">
        <v>96</v>
      </c>
      <c r="Q12" s="797">
        <f t="shared" si="7"/>
        <v>80.672268907563023</v>
      </c>
      <c r="R12" s="334">
        <f t="shared" si="0"/>
        <v>121</v>
      </c>
      <c r="S12" s="806">
        <f t="shared" si="1"/>
        <v>90</v>
      </c>
      <c r="T12" s="807">
        <f t="shared" si="8"/>
        <v>74.380165289256198</v>
      </c>
      <c r="U12" s="341">
        <f t="shared" si="2"/>
        <v>123</v>
      </c>
      <c r="V12" s="341">
        <f t="shared" si="3"/>
        <v>96</v>
      </c>
      <c r="W12" s="807">
        <f t="shared" si="9"/>
        <v>78.048780487804876</v>
      </c>
    </row>
    <row r="13" spans="1:23">
      <c r="A13" s="335">
        <v>6</v>
      </c>
      <c r="B13" s="336">
        <v>433</v>
      </c>
      <c r="C13" s="805" t="s">
        <v>2926</v>
      </c>
      <c r="D13" s="337">
        <v>10</v>
      </c>
      <c r="E13" s="338">
        <v>1</v>
      </c>
      <c r="F13" s="339">
        <v>11</v>
      </c>
      <c r="G13" s="339">
        <v>16</v>
      </c>
      <c r="H13" s="797">
        <f t="shared" si="4"/>
        <v>145.45454545454547</v>
      </c>
      <c r="I13" s="339">
        <v>11</v>
      </c>
      <c r="J13" s="339">
        <v>16</v>
      </c>
      <c r="K13" s="797">
        <f t="shared" si="5"/>
        <v>145.45454545454547</v>
      </c>
      <c r="L13" s="340">
        <v>295</v>
      </c>
      <c r="M13" s="340">
        <v>207</v>
      </c>
      <c r="N13" s="797">
        <f t="shared" si="6"/>
        <v>70.169491525423737</v>
      </c>
      <c r="O13" s="340">
        <v>317</v>
      </c>
      <c r="P13" s="340">
        <v>221</v>
      </c>
      <c r="Q13" s="797">
        <f t="shared" si="7"/>
        <v>69.716088328075713</v>
      </c>
      <c r="R13" s="334">
        <f t="shared" si="0"/>
        <v>306</v>
      </c>
      <c r="S13" s="806">
        <f t="shared" si="1"/>
        <v>223</v>
      </c>
      <c r="T13" s="807">
        <f t="shared" si="8"/>
        <v>72.875816993464042</v>
      </c>
      <c r="U13" s="341">
        <f t="shared" si="2"/>
        <v>328</v>
      </c>
      <c r="V13" s="341">
        <f t="shared" si="3"/>
        <v>237</v>
      </c>
      <c r="W13" s="807">
        <f t="shared" si="9"/>
        <v>72.256097560975604</v>
      </c>
    </row>
    <row r="14" spans="1:23">
      <c r="A14" s="335">
        <v>7</v>
      </c>
      <c r="B14" s="336"/>
      <c r="C14" s="344"/>
      <c r="D14" s="345"/>
      <c r="E14" s="339"/>
      <c r="F14" s="339"/>
      <c r="G14" s="339"/>
      <c r="H14" s="797" t="e">
        <f t="shared" si="4"/>
        <v>#DIV/0!</v>
      </c>
      <c r="I14" s="339"/>
      <c r="J14" s="339"/>
      <c r="K14" s="797" t="e">
        <f t="shared" si="5"/>
        <v>#DIV/0!</v>
      </c>
      <c r="L14" s="296"/>
      <c r="M14" s="296"/>
      <c r="N14" s="797" t="e">
        <f t="shared" si="6"/>
        <v>#DIV/0!</v>
      </c>
      <c r="O14" s="296"/>
      <c r="P14" s="296"/>
      <c r="Q14" s="797" t="e">
        <f t="shared" si="7"/>
        <v>#DIV/0!</v>
      </c>
      <c r="R14" s="808">
        <f t="shared" si="0"/>
        <v>0</v>
      </c>
      <c r="S14" s="806">
        <f t="shared" si="1"/>
        <v>0</v>
      </c>
      <c r="T14" s="807" t="e">
        <f t="shared" si="8"/>
        <v>#DIV/0!</v>
      </c>
      <c r="U14" s="341">
        <f t="shared" si="2"/>
        <v>0</v>
      </c>
      <c r="V14" s="341">
        <f t="shared" si="3"/>
        <v>0</v>
      </c>
      <c r="W14" s="807" t="e">
        <f t="shared" si="9"/>
        <v>#DIV/0!</v>
      </c>
    </row>
    <row r="15" spans="1:23">
      <c r="A15" s="335">
        <v>8</v>
      </c>
      <c r="B15" s="336"/>
      <c r="C15" s="344"/>
      <c r="D15" s="345"/>
      <c r="E15" s="339"/>
      <c r="F15" s="339"/>
      <c r="G15" s="339"/>
      <c r="H15" s="797" t="e">
        <f t="shared" si="4"/>
        <v>#DIV/0!</v>
      </c>
      <c r="I15" s="339"/>
      <c r="J15" s="339"/>
      <c r="K15" s="797" t="e">
        <f t="shared" si="5"/>
        <v>#DIV/0!</v>
      </c>
      <c r="L15" s="296"/>
      <c r="M15" s="296"/>
      <c r="N15" s="797" t="e">
        <f t="shared" si="6"/>
        <v>#DIV/0!</v>
      </c>
      <c r="O15" s="296"/>
      <c r="P15" s="296"/>
      <c r="Q15" s="797" t="e">
        <f t="shared" si="7"/>
        <v>#DIV/0!</v>
      </c>
      <c r="R15" s="808">
        <f t="shared" si="0"/>
        <v>0</v>
      </c>
      <c r="S15" s="806">
        <f t="shared" si="1"/>
        <v>0</v>
      </c>
      <c r="T15" s="807" t="e">
        <f t="shared" si="8"/>
        <v>#DIV/0!</v>
      </c>
      <c r="U15" s="341">
        <f t="shared" si="2"/>
        <v>0</v>
      </c>
      <c r="V15" s="341">
        <f t="shared" si="3"/>
        <v>0</v>
      </c>
      <c r="W15" s="807" t="e">
        <f t="shared" si="9"/>
        <v>#DIV/0!</v>
      </c>
    </row>
    <row r="16" spans="1:23">
      <c r="A16" s="335">
        <v>9</v>
      </c>
      <c r="B16" s="336"/>
      <c r="C16" s="344"/>
      <c r="D16" s="346"/>
      <c r="E16" s="339"/>
      <c r="F16" s="339"/>
      <c r="G16" s="339"/>
      <c r="H16" s="797" t="e">
        <f t="shared" si="4"/>
        <v>#DIV/0!</v>
      </c>
      <c r="I16" s="339"/>
      <c r="J16" s="339"/>
      <c r="K16" s="797" t="e">
        <f t="shared" si="5"/>
        <v>#DIV/0!</v>
      </c>
      <c r="L16" s="296"/>
      <c r="M16" s="296"/>
      <c r="N16" s="797" t="e">
        <f t="shared" si="6"/>
        <v>#DIV/0!</v>
      </c>
      <c r="O16" s="296"/>
      <c r="P16" s="296"/>
      <c r="Q16" s="797" t="e">
        <f t="shared" si="7"/>
        <v>#DIV/0!</v>
      </c>
      <c r="R16" s="808">
        <f t="shared" si="0"/>
        <v>0</v>
      </c>
      <c r="S16" s="806">
        <f t="shared" si="1"/>
        <v>0</v>
      </c>
      <c r="T16" s="807" t="e">
        <f t="shared" si="8"/>
        <v>#DIV/0!</v>
      </c>
      <c r="U16" s="341">
        <f t="shared" si="2"/>
        <v>0</v>
      </c>
      <c r="V16" s="341">
        <f t="shared" si="3"/>
        <v>0</v>
      </c>
      <c r="W16" s="807" t="e">
        <f t="shared" si="9"/>
        <v>#DIV/0!</v>
      </c>
    </row>
    <row r="17" spans="1:23" ht="13.5" thickBot="1">
      <c r="A17" s="1271">
        <v>10</v>
      </c>
      <c r="B17" s="347"/>
      <c r="C17" s="348"/>
      <c r="D17" s="349"/>
      <c r="E17" s="1247"/>
      <c r="F17" s="809"/>
      <c r="G17" s="809"/>
      <c r="H17" s="810" t="e">
        <f t="shared" si="4"/>
        <v>#DIV/0!</v>
      </c>
      <c r="I17" s="809"/>
      <c r="J17" s="809"/>
      <c r="K17" s="810" t="e">
        <f t="shared" si="5"/>
        <v>#DIV/0!</v>
      </c>
      <c r="L17" s="811"/>
      <c r="M17" s="811"/>
      <c r="N17" s="810" t="e">
        <f t="shared" si="6"/>
        <v>#DIV/0!</v>
      </c>
      <c r="O17" s="811"/>
      <c r="P17" s="811"/>
      <c r="Q17" s="810" t="e">
        <f t="shared" si="7"/>
        <v>#DIV/0!</v>
      </c>
      <c r="R17" s="812">
        <f t="shared" si="0"/>
        <v>0</v>
      </c>
      <c r="S17" s="813">
        <f t="shared" si="1"/>
        <v>0</v>
      </c>
      <c r="T17" s="814" t="e">
        <f t="shared" si="8"/>
        <v>#DIV/0!</v>
      </c>
      <c r="U17" s="815">
        <f t="shared" si="2"/>
        <v>0</v>
      </c>
      <c r="V17" s="815">
        <f t="shared" si="3"/>
        <v>0</v>
      </c>
      <c r="W17" s="814" t="e">
        <f t="shared" si="9"/>
        <v>#DIV/0!</v>
      </c>
    </row>
    <row r="18" spans="1:23" ht="13.5" thickTop="1">
      <c r="A18" s="1408" t="s">
        <v>3</v>
      </c>
      <c r="B18" s="1409"/>
      <c r="C18" s="1410"/>
      <c r="D18" s="350">
        <f t="shared" ref="D18:V18" si="10">SUM(D8:D17)</f>
        <v>134</v>
      </c>
      <c r="E18" s="816">
        <f t="shared" si="10"/>
        <v>7</v>
      </c>
      <c r="F18" s="816">
        <f>SUM(F8:F17)</f>
        <v>240</v>
      </c>
      <c r="G18" s="816">
        <f t="shared" si="10"/>
        <v>180</v>
      </c>
      <c r="H18" s="817">
        <f t="shared" si="4"/>
        <v>75</v>
      </c>
      <c r="I18" s="818">
        <f>SUM(I8:I17)</f>
        <v>240</v>
      </c>
      <c r="J18" s="818">
        <f t="shared" si="10"/>
        <v>180</v>
      </c>
      <c r="K18" s="817">
        <f t="shared" si="5"/>
        <v>75</v>
      </c>
      <c r="L18" s="818">
        <f>SUM(L8:L17)</f>
        <v>1449</v>
      </c>
      <c r="M18" s="818">
        <f t="shared" si="10"/>
        <v>1048</v>
      </c>
      <c r="N18" s="817">
        <f t="shared" si="6"/>
        <v>72.325741890959279</v>
      </c>
      <c r="O18" s="818">
        <f>SUM(O8:O17)</f>
        <v>1841</v>
      </c>
      <c r="P18" s="818">
        <f t="shared" si="10"/>
        <v>1342</v>
      </c>
      <c r="Q18" s="817">
        <f t="shared" si="7"/>
        <v>72.895165670831076</v>
      </c>
      <c r="R18" s="818">
        <f>SUM(R8:R17)</f>
        <v>1689</v>
      </c>
      <c r="S18" s="818">
        <f t="shared" si="10"/>
        <v>1228</v>
      </c>
      <c r="T18" s="817">
        <f t="shared" si="8"/>
        <v>72.705743043220835</v>
      </c>
      <c r="U18" s="819">
        <f>SUM(U8:U17)</f>
        <v>2081</v>
      </c>
      <c r="V18" s="819">
        <f t="shared" si="10"/>
        <v>1522</v>
      </c>
      <c r="W18" s="817">
        <f t="shared" si="9"/>
        <v>73.137914464199909</v>
      </c>
    </row>
    <row r="19" spans="1:23">
      <c r="A19" s="351"/>
      <c r="B19" s="351"/>
      <c r="C19" s="352"/>
      <c r="D19" s="353"/>
      <c r="E19" s="353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</row>
    <row r="20" spans="1:23">
      <c r="C20" s="352"/>
      <c r="D20" s="353"/>
      <c r="E20" s="353"/>
      <c r="F20" s="353"/>
      <c r="G20" s="353"/>
      <c r="H20" s="353"/>
      <c r="I20" s="353"/>
      <c r="J20" s="353"/>
      <c r="K20" s="353"/>
      <c r="L20" s="353"/>
      <c r="M20" s="353"/>
      <c r="N20" s="353"/>
      <c r="O20" s="353"/>
      <c r="P20" s="353"/>
      <c r="Q20" s="353"/>
      <c r="R20" s="353"/>
      <c r="S20" s="353"/>
      <c r="T20" s="353"/>
    </row>
    <row r="21" spans="1:23">
      <c r="A21" s="354"/>
      <c r="B21" s="354"/>
      <c r="C21" s="352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</row>
    <row r="22" spans="1:23">
      <c r="C22" s="355"/>
    </row>
  </sheetData>
  <mergeCells count="15">
    <mergeCell ref="M2:O2"/>
    <mergeCell ref="A18:C18"/>
    <mergeCell ref="A2:B2"/>
    <mergeCell ref="F2:G2"/>
    <mergeCell ref="A5:A6"/>
    <mergeCell ref="B5:B6"/>
    <mergeCell ref="C5:C6"/>
    <mergeCell ref="D5:D6"/>
    <mergeCell ref="E5:E6"/>
    <mergeCell ref="U5:W5"/>
    <mergeCell ref="F5:H5"/>
    <mergeCell ref="I5:K5"/>
    <mergeCell ref="L5:N5"/>
    <mergeCell ref="O5:Q5"/>
    <mergeCell ref="R5:T5"/>
  </mergeCells>
  <pageMargins left="0.70866141732283472" right="0.70866141732283472" top="0.74803149606299213" bottom="0.74803149606299213" header="0.31496062992125984" footer="0.31496062992125984"/>
  <pageSetup paperSize="9" scale="60" fitToHeight="0" orientation="landscape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G743"/>
  <sheetViews>
    <sheetView tabSelected="1" zoomScaleSheetLayoutView="100" workbookViewId="0">
      <selection activeCell="D732" sqref="D732:D734"/>
    </sheetView>
  </sheetViews>
  <sheetFormatPr defaultRowHeight="12.75"/>
  <cols>
    <col min="1" max="1" width="7.7109375" style="6" customWidth="1"/>
    <col min="2" max="2" width="82.140625" style="6" customWidth="1"/>
    <col min="3" max="3" width="11.42578125" style="6" customWidth="1"/>
    <col min="4" max="4" width="10.5703125" style="6" customWidth="1"/>
    <col min="5" max="5" width="11" style="6" customWidth="1"/>
    <col min="6" max="7" width="9.140625" style="6" customWidth="1"/>
    <col min="8" max="16384" width="9.140625" style="6"/>
  </cols>
  <sheetData>
    <row r="1" spans="1:7" ht="15">
      <c r="A1" s="356"/>
      <c r="B1" s="357" t="s">
        <v>145</v>
      </c>
      <c r="C1" s="202" t="s">
        <v>2891</v>
      </c>
      <c r="D1" s="216"/>
      <c r="E1" s="358"/>
    </row>
    <row r="2" spans="1:7">
      <c r="A2" s="356"/>
      <c r="B2" s="357" t="s">
        <v>146</v>
      </c>
      <c r="C2" s="1381">
        <v>6113079</v>
      </c>
      <c r="D2" s="1382"/>
      <c r="E2" s="358"/>
    </row>
    <row r="3" spans="1:7">
      <c r="A3" s="356"/>
      <c r="B3" s="357" t="s">
        <v>147</v>
      </c>
      <c r="C3" s="218" t="s">
        <v>5423</v>
      </c>
      <c r="D3" s="216"/>
      <c r="E3" s="358"/>
    </row>
    <row r="4" spans="1:7" ht="14.25">
      <c r="A4" s="356"/>
      <c r="B4" s="357" t="s">
        <v>2941</v>
      </c>
      <c r="C4" s="359" t="s">
        <v>3735</v>
      </c>
      <c r="D4" s="359"/>
      <c r="E4" s="358"/>
    </row>
    <row r="5" spans="1:7" ht="14.25">
      <c r="A5" s="356"/>
      <c r="B5" s="357" t="s">
        <v>185</v>
      </c>
      <c r="C5" s="359"/>
      <c r="D5" s="359"/>
      <c r="E5" s="358"/>
    </row>
    <row r="6" spans="1:7" ht="15.75">
      <c r="A6" s="360"/>
      <c r="B6" s="360"/>
      <c r="C6" s="360"/>
      <c r="D6" s="360"/>
    </row>
    <row r="7" spans="1:7" ht="25.5">
      <c r="A7" s="361" t="s">
        <v>282</v>
      </c>
      <c r="B7" s="362" t="s">
        <v>283</v>
      </c>
      <c r="C7" s="290" t="s">
        <v>3734</v>
      </c>
      <c r="D7" s="290" t="s">
        <v>5422</v>
      </c>
      <c r="E7" s="290" t="s">
        <v>3729</v>
      </c>
    </row>
    <row r="8" spans="1:7" ht="18.75">
      <c r="A8" s="364"/>
      <c r="B8" s="365" t="s">
        <v>284</v>
      </c>
      <c r="C8" s="366">
        <f>SUM(C10:C734)</f>
        <v>15689</v>
      </c>
      <c r="D8" s="366">
        <f>SUM(D10:D734)</f>
        <v>12143</v>
      </c>
      <c r="E8" s="824">
        <f>SUM(D8/C8*100)</f>
        <v>77.398177066734647</v>
      </c>
      <c r="G8" s="367"/>
    </row>
    <row r="9" spans="1:7" ht="18.75">
      <c r="A9" s="368">
        <v>0</v>
      </c>
      <c r="B9" s="369" t="s">
        <v>1695</v>
      </c>
      <c r="C9" s="370"/>
      <c r="D9" s="370"/>
      <c r="E9" s="820"/>
      <c r="G9" s="367"/>
    </row>
    <row r="10" spans="1:7">
      <c r="A10" s="371" t="s">
        <v>285</v>
      </c>
      <c r="B10" s="372" t="s">
        <v>286</v>
      </c>
      <c r="C10" s="821"/>
      <c r="D10" s="1342">
        <v>0</v>
      </c>
      <c r="E10" s="822" t="e">
        <f>SUM(D10/C10*100)</f>
        <v>#DIV/0!</v>
      </c>
      <c r="G10" s="367"/>
    </row>
    <row r="11" spans="1:7">
      <c r="A11" s="371" t="s">
        <v>287</v>
      </c>
      <c r="B11" s="372" t="s">
        <v>288</v>
      </c>
      <c r="C11" s="821"/>
      <c r="D11" s="1342">
        <v>0</v>
      </c>
      <c r="E11" s="822" t="e">
        <f t="shared" ref="E11:E74" si="0">SUM(D11/C11*100)</f>
        <v>#DIV/0!</v>
      </c>
      <c r="G11" s="367"/>
    </row>
    <row r="12" spans="1:7">
      <c r="A12" s="371" t="s">
        <v>289</v>
      </c>
      <c r="B12" s="372" t="s">
        <v>290</v>
      </c>
      <c r="C12" s="821"/>
      <c r="D12" s="1342">
        <v>0</v>
      </c>
      <c r="E12" s="822" t="e">
        <f t="shared" si="0"/>
        <v>#DIV/0!</v>
      </c>
      <c r="G12" s="367"/>
    </row>
    <row r="13" spans="1:7">
      <c r="A13" s="371" t="s">
        <v>291</v>
      </c>
      <c r="B13" s="372" t="s">
        <v>292</v>
      </c>
      <c r="C13" s="821"/>
      <c r="D13" s="1342">
        <v>0</v>
      </c>
      <c r="E13" s="822" t="e">
        <f t="shared" si="0"/>
        <v>#DIV/0!</v>
      </c>
      <c r="G13" s="367"/>
    </row>
    <row r="14" spans="1:7" ht="25.5">
      <c r="A14" s="371" t="s">
        <v>293</v>
      </c>
      <c r="B14" s="372" t="s">
        <v>294</v>
      </c>
      <c r="C14" s="821">
        <v>10</v>
      </c>
      <c r="D14" s="1342">
        <v>3</v>
      </c>
      <c r="E14" s="822">
        <f t="shared" si="0"/>
        <v>30</v>
      </c>
      <c r="G14" s="367"/>
    </row>
    <row r="15" spans="1:7">
      <c r="A15" s="371" t="s">
        <v>295</v>
      </c>
      <c r="B15" s="372" t="s">
        <v>296</v>
      </c>
      <c r="C15" s="821">
        <v>1</v>
      </c>
      <c r="D15" s="1342">
        <v>1</v>
      </c>
      <c r="E15" s="822">
        <f t="shared" si="0"/>
        <v>100</v>
      </c>
      <c r="G15" s="367"/>
    </row>
    <row r="16" spans="1:7">
      <c r="A16" s="371" t="s">
        <v>297</v>
      </c>
      <c r="B16" s="372" t="s">
        <v>298</v>
      </c>
      <c r="C16" s="821">
        <v>3</v>
      </c>
      <c r="D16" s="1342">
        <v>5</v>
      </c>
      <c r="E16" s="822">
        <f t="shared" si="0"/>
        <v>166.66666666666669</v>
      </c>
      <c r="G16" s="367"/>
    </row>
    <row r="17" spans="1:7">
      <c r="A17" s="371" t="s">
        <v>299</v>
      </c>
      <c r="B17" s="372" t="s">
        <v>300</v>
      </c>
      <c r="C17" s="821"/>
      <c r="D17" s="1342">
        <v>0</v>
      </c>
      <c r="E17" s="822" t="e">
        <f t="shared" si="0"/>
        <v>#DIV/0!</v>
      </c>
      <c r="G17" s="367"/>
    </row>
    <row r="18" spans="1:7">
      <c r="A18" s="371" t="s">
        <v>301</v>
      </c>
      <c r="B18" s="372" t="s">
        <v>302</v>
      </c>
      <c r="C18" s="821"/>
      <c r="D18" s="1342">
        <v>0</v>
      </c>
      <c r="E18" s="822" t="e">
        <f t="shared" si="0"/>
        <v>#DIV/0!</v>
      </c>
      <c r="G18" s="367"/>
    </row>
    <row r="19" spans="1:7">
      <c r="A19" s="371" t="s">
        <v>303</v>
      </c>
      <c r="B19" s="372" t="s">
        <v>304</v>
      </c>
      <c r="C19" s="821"/>
      <c r="D19" s="1342">
        <v>0</v>
      </c>
      <c r="E19" s="822" t="e">
        <f t="shared" si="0"/>
        <v>#DIV/0!</v>
      </c>
      <c r="G19" s="367"/>
    </row>
    <row r="20" spans="1:7">
      <c r="A20" s="371" t="s">
        <v>305</v>
      </c>
      <c r="B20" s="372" t="s">
        <v>306</v>
      </c>
      <c r="C20" s="821"/>
      <c r="D20" s="1342">
        <v>0</v>
      </c>
      <c r="E20" s="822" t="e">
        <f t="shared" si="0"/>
        <v>#DIV/0!</v>
      </c>
      <c r="G20" s="367"/>
    </row>
    <row r="21" spans="1:7">
      <c r="A21" s="371" t="s">
        <v>307</v>
      </c>
      <c r="B21" s="372" t="s">
        <v>308</v>
      </c>
      <c r="C21" s="821"/>
      <c r="D21" s="1342">
        <v>0</v>
      </c>
      <c r="E21" s="822" t="e">
        <f t="shared" si="0"/>
        <v>#DIV/0!</v>
      </c>
      <c r="G21" s="367"/>
    </row>
    <row r="22" spans="1:7">
      <c r="A22" s="371" t="s">
        <v>309</v>
      </c>
      <c r="B22" s="372" t="s">
        <v>310</v>
      </c>
      <c r="C22" s="821"/>
      <c r="D22" s="1342">
        <v>0</v>
      </c>
      <c r="E22" s="822" t="e">
        <f t="shared" si="0"/>
        <v>#DIV/0!</v>
      </c>
      <c r="G22" s="367"/>
    </row>
    <row r="23" spans="1:7">
      <c r="A23" s="371" t="s">
        <v>311</v>
      </c>
      <c r="B23" s="372" t="s">
        <v>312</v>
      </c>
      <c r="C23" s="821"/>
      <c r="D23" s="1342">
        <v>0</v>
      </c>
      <c r="E23" s="822" t="e">
        <f t="shared" si="0"/>
        <v>#DIV/0!</v>
      </c>
      <c r="G23" s="367"/>
    </row>
    <row r="24" spans="1:7">
      <c r="A24" s="371" t="s">
        <v>313</v>
      </c>
      <c r="B24" s="372" t="s">
        <v>314</v>
      </c>
      <c r="C24" s="821"/>
      <c r="D24" s="1342">
        <v>0</v>
      </c>
      <c r="E24" s="822" t="e">
        <f t="shared" si="0"/>
        <v>#DIV/0!</v>
      </c>
      <c r="G24" s="367"/>
    </row>
    <row r="25" spans="1:7">
      <c r="A25" s="371" t="s">
        <v>315</v>
      </c>
      <c r="B25" s="372" t="s">
        <v>316</v>
      </c>
      <c r="C25" s="821"/>
      <c r="D25" s="1342">
        <v>0</v>
      </c>
      <c r="E25" s="822" t="e">
        <f t="shared" si="0"/>
        <v>#DIV/0!</v>
      </c>
      <c r="G25" s="367"/>
    </row>
    <row r="26" spans="1:7">
      <c r="A26" s="371" t="s">
        <v>317</v>
      </c>
      <c r="B26" s="372" t="s">
        <v>318</v>
      </c>
      <c r="C26" s="821"/>
      <c r="D26" s="1342">
        <v>0</v>
      </c>
      <c r="E26" s="822" t="e">
        <f t="shared" si="0"/>
        <v>#DIV/0!</v>
      </c>
      <c r="G26" s="367"/>
    </row>
    <row r="27" spans="1:7" ht="18.75">
      <c r="A27" s="368">
        <v>1</v>
      </c>
      <c r="B27" s="374" t="s">
        <v>319</v>
      </c>
      <c r="C27" s="375"/>
      <c r="D27" s="375"/>
      <c r="E27" s="823"/>
      <c r="G27" s="367"/>
    </row>
    <row r="28" spans="1:7">
      <c r="A28" s="371" t="s">
        <v>320</v>
      </c>
      <c r="B28" s="372" t="s">
        <v>321</v>
      </c>
      <c r="C28" s="821"/>
      <c r="D28" s="1342">
        <v>0</v>
      </c>
      <c r="E28" s="822" t="e">
        <f t="shared" si="0"/>
        <v>#DIV/0!</v>
      </c>
      <c r="G28" s="367"/>
    </row>
    <row r="29" spans="1:7">
      <c r="A29" s="371" t="s">
        <v>322</v>
      </c>
      <c r="B29" s="372" t="s">
        <v>323</v>
      </c>
      <c r="C29" s="821"/>
      <c r="D29" s="1342">
        <v>0</v>
      </c>
      <c r="E29" s="822" t="e">
        <f t="shared" si="0"/>
        <v>#DIV/0!</v>
      </c>
      <c r="G29" s="367"/>
    </row>
    <row r="30" spans="1:7">
      <c r="A30" s="371" t="s">
        <v>324</v>
      </c>
      <c r="B30" s="372" t="s">
        <v>325</v>
      </c>
      <c r="C30" s="821"/>
      <c r="D30" s="1342">
        <v>0</v>
      </c>
      <c r="E30" s="822" t="e">
        <f t="shared" si="0"/>
        <v>#DIV/0!</v>
      </c>
      <c r="G30" s="367"/>
    </row>
    <row r="31" spans="1:7">
      <c r="A31" s="371" t="s">
        <v>326</v>
      </c>
      <c r="B31" s="372" t="s">
        <v>327</v>
      </c>
      <c r="C31" s="821"/>
      <c r="D31" s="1342">
        <v>0</v>
      </c>
      <c r="E31" s="822" t="e">
        <f t="shared" si="0"/>
        <v>#DIV/0!</v>
      </c>
      <c r="G31" s="367"/>
    </row>
    <row r="32" spans="1:7">
      <c r="A32" s="371" t="s">
        <v>328</v>
      </c>
      <c r="B32" s="372" t="s">
        <v>329</v>
      </c>
      <c r="C32" s="821"/>
      <c r="D32" s="1342">
        <v>0</v>
      </c>
      <c r="E32" s="822" t="e">
        <f t="shared" si="0"/>
        <v>#DIV/0!</v>
      </c>
      <c r="G32" s="367"/>
    </row>
    <row r="33" spans="1:7">
      <c r="A33" s="371" t="s">
        <v>330</v>
      </c>
      <c r="B33" s="372" t="s">
        <v>331</v>
      </c>
      <c r="C33" s="821"/>
      <c r="D33" s="1342">
        <v>0</v>
      </c>
      <c r="E33" s="822" t="e">
        <f t="shared" si="0"/>
        <v>#DIV/0!</v>
      </c>
      <c r="G33" s="367"/>
    </row>
    <row r="34" spans="1:7">
      <c r="A34" s="371" t="s">
        <v>332</v>
      </c>
      <c r="B34" s="372" t="s">
        <v>333</v>
      </c>
      <c r="C34" s="821"/>
      <c r="D34" s="1342">
        <v>0</v>
      </c>
      <c r="E34" s="822" t="e">
        <f t="shared" si="0"/>
        <v>#DIV/0!</v>
      </c>
      <c r="G34" s="367"/>
    </row>
    <row r="35" spans="1:7">
      <c r="A35" s="371" t="s">
        <v>334</v>
      </c>
      <c r="B35" s="372" t="s">
        <v>335</v>
      </c>
      <c r="C35" s="821"/>
      <c r="D35" s="1342">
        <v>0</v>
      </c>
      <c r="E35" s="822" t="e">
        <f t="shared" si="0"/>
        <v>#DIV/0!</v>
      </c>
      <c r="G35" s="367"/>
    </row>
    <row r="36" spans="1:7">
      <c r="A36" s="371" t="s">
        <v>336</v>
      </c>
      <c r="B36" s="372" t="s">
        <v>337</v>
      </c>
      <c r="C36" s="821"/>
      <c r="D36" s="1342">
        <v>0</v>
      </c>
      <c r="E36" s="822" t="e">
        <f t="shared" si="0"/>
        <v>#DIV/0!</v>
      </c>
      <c r="G36" s="367"/>
    </row>
    <row r="37" spans="1:7">
      <c r="A37" s="371" t="s">
        <v>338</v>
      </c>
      <c r="B37" s="372" t="s">
        <v>2943</v>
      </c>
      <c r="C37" s="821"/>
      <c r="D37" s="1342">
        <v>0</v>
      </c>
      <c r="E37" s="822" t="e">
        <f t="shared" si="0"/>
        <v>#DIV/0!</v>
      </c>
      <c r="G37" s="367"/>
    </row>
    <row r="38" spans="1:7" ht="25.5">
      <c r="A38" s="371" t="s">
        <v>339</v>
      </c>
      <c r="B38" s="376" t="s">
        <v>340</v>
      </c>
      <c r="C38" s="821"/>
      <c r="D38" s="1342">
        <v>1</v>
      </c>
      <c r="E38" s="822" t="e">
        <f t="shared" si="0"/>
        <v>#DIV/0!</v>
      </c>
      <c r="G38" s="367"/>
    </row>
    <row r="39" spans="1:7" ht="25.5">
      <c r="A39" s="371" t="s">
        <v>341</v>
      </c>
      <c r="B39" s="376" t="s">
        <v>342</v>
      </c>
      <c r="C39" s="821"/>
      <c r="D39" s="1342">
        <v>0</v>
      </c>
      <c r="E39" s="822" t="e">
        <f t="shared" si="0"/>
        <v>#DIV/0!</v>
      </c>
      <c r="G39" s="367"/>
    </row>
    <row r="40" spans="1:7" ht="25.5">
      <c r="A40" s="371" t="s">
        <v>343</v>
      </c>
      <c r="B40" s="376" t="s">
        <v>344</v>
      </c>
      <c r="C40" s="821"/>
      <c r="D40" s="1342">
        <v>0</v>
      </c>
      <c r="E40" s="822" t="e">
        <f t="shared" si="0"/>
        <v>#DIV/0!</v>
      </c>
      <c r="G40" s="367"/>
    </row>
    <row r="41" spans="1:7" ht="25.5">
      <c r="A41" s="371" t="s">
        <v>345</v>
      </c>
      <c r="B41" s="376" t="s">
        <v>346</v>
      </c>
      <c r="C41" s="821"/>
      <c r="D41" s="1342">
        <v>0</v>
      </c>
      <c r="E41" s="822" t="e">
        <f t="shared" si="0"/>
        <v>#DIV/0!</v>
      </c>
      <c r="G41" s="367"/>
    </row>
    <row r="42" spans="1:7">
      <c r="A42" s="371" t="s">
        <v>347</v>
      </c>
      <c r="B42" s="372" t="s">
        <v>348</v>
      </c>
      <c r="C42" s="821"/>
      <c r="D42" s="1342">
        <v>0</v>
      </c>
      <c r="E42" s="822" t="e">
        <f t="shared" si="0"/>
        <v>#DIV/0!</v>
      </c>
      <c r="G42" s="367"/>
    </row>
    <row r="43" spans="1:7">
      <c r="A43" s="371" t="s">
        <v>349</v>
      </c>
      <c r="B43" s="372" t="s">
        <v>350</v>
      </c>
      <c r="C43" s="821"/>
      <c r="D43" s="1342">
        <v>0</v>
      </c>
      <c r="E43" s="822" t="e">
        <f t="shared" si="0"/>
        <v>#DIV/0!</v>
      </c>
      <c r="G43" s="367"/>
    </row>
    <row r="44" spans="1:7">
      <c r="A44" s="371" t="s">
        <v>351</v>
      </c>
      <c r="B44" s="372" t="s">
        <v>352</v>
      </c>
      <c r="C44" s="821"/>
      <c r="D44" s="1342">
        <v>0</v>
      </c>
      <c r="E44" s="822" t="e">
        <f t="shared" si="0"/>
        <v>#DIV/0!</v>
      </c>
      <c r="G44" s="367"/>
    </row>
    <row r="45" spans="1:7">
      <c r="A45" s="371" t="s">
        <v>353</v>
      </c>
      <c r="B45" s="372" t="s">
        <v>354</v>
      </c>
      <c r="C45" s="821">
        <v>1</v>
      </c>
      <c r="D45" s="1342">
        <v>1</v>
      </c>
      <c r="E45" s="822">
        <f t="shared" si="0"/>
        <v>100</v>
      </c>
      <c r="G45" s="367"/>
    </row>
    <row r="46" spans="1:7">
      <c r="A46" s="371" t="s">
        <v>355</v>
      </c>
      <c r="B46" s="372" t="s">
        <v>356</v>
      </c>
      <c r="C46" s="821"/>
      <c r="D46" s="1342">
        <v>0</v>
      </c>
      <c r="E46" s="822" t="e">
        <f t="shared" si="0"/>
        <v>#DIV/0!</v>
      </c>
      <c r="G46" s="367"/>
    </row>
    <row r="47" spans="1:7">
      <c r="A47" s="371" t="s">
        <v>357</v>
      </c>
      <c r="B47" s="372" t="s">
        <v>358</v>
      </c>
      <c r="C47" s="821"/>
      <c r="D47" s="1342">
        <v>0</v>
      </c>
      <c r="E47" s="822" t="e">
        <f t="shared" si="0"/>
        <v>#DIV/0!</v>
      </c>
      <c r="G47" s="367"/>
    </row>
    <row r="48" spans="1:7">
      <c r="A48" s="371" t="s">
        <v>359</v>
      </c>
      <c r="B48" s="376" t="s">
        <v>360</v>
      </c>
      <c r="C48" s="821"/>
      <c r="D48" s="1342">
        <v>0</v>
      </c>
      <c r="E48" s="822" t="e">
        <f t="shared" si="0"/>
        <v>#DIV/0!</v>
      </c>
      <c r="G48" s="367"/>
    </row>
    <row r="49" spans="1:7">
      <c r="A49" s="371" t="s">
        <v>361</v>
      </c>
      <c r="B49" s="376" t="s">
        <v>362</v>
      </c>
      <c r="C49" s="821"/>
      <c r="D49" s="1342">
        <v>0</v>
      </c>
      <c r="E49" s="822" t="e">
        <f t="shared" si="0"/>
        <v>#DIV/0!</v>
      </c>
      <c r="G49" s="367"/>
    </row>
    <row r="50" spans="1:7">
      <c r="A50" s="371" t="s">
        <v>363</v>
      </c>
      <c r="B50" s="372" t="s">
        <v>364</v>
      </c>
      <c r="C50" s="821"/>
      <c r="D50" s="1342">
        <v>0</v>
      </c>
      <c r="E50" s="822" t="e">
        <f t="shared" si="0"/>
        <v>#DIV/0!</v>
      </c>
      <c r="G50" s="367"/>
    </row>
    <row r="51" spans="1:7">
      <c r="A51" s="371" t="s">
        <v>365</v>
      </c>
      <c r="B51" s="372" t="s">
        <v>366</v>
      </c>
      <c r="C51" s="821">
        <v>70</v>
      </c>
      <c r="D51" s="1342">
        <v>52</v>
      </c>
      <c r="E51" s="822">
        <f t="shared" si="0"/>
        <v>74.285714285714292</v>
      </c>
      <c r="G51" s="367"/>
    </row>
    <row r="52" spans="1:7">
      <c r="A52" s="371" t="s">
        <v>367</v>
      </c>
      <c r="B52" s="372" t="s">
        <v>368</v>
      </c>
      <c r="C52" s="821"/>
      <c r="D52" s="1342">
        <v>1</v>
      </c>
      <c r="E52" s="822" t="e">
        <f t="shared" si="0"/>
        <v>#DIV/0!</v>
      </c>
      <c r="G52" s="367"/>
    </row>
    <row r="53" spans="1:7">
      <c r="A53" s="371" t="s">
        <v>369</v>
      </c>
      <c r="B53" s="372" t="s">
        <v>370</v>
      </c>
      <c r="C53" s="821">
        <v>5</v>
      </c>
      <c r="D53" s="1342">
        <v>14</v>
      </c>
      <c r="E53" s="822">
        <f t="shared" si="0"/>
        <v>280</v>
      </c>
      <c r="G53" s="367"/>
    </row>
    <row r="54" spans="1:7">
      <c r="A54" s="371" t="s">
        <v>371</v>
      </c>
      <c r="B54" s="372" t="s">
        <v>372</v>
      </c>
      <c r="C54" s="821">
        <v>1</v>
      </c>
      <c r="D54" s="1342">
        <v>0</v>
      </c>
      <c r="E54" s="822">
        <f t="shared" si="0"/>
        <v>0</v>
      </c>
      <c r="G54" s="367"/>
    </row>
    <row r="55" spans="1:7">
      <c r="A55" s="371" t="s">
        <v>373</v>
      </c>
      <c r="B55" s="372" t="s">
        <v>374</v>
      </c>
      <c r="C55" s="821">
        <v>1</v>
      </c>
      <c r="D55" s="1342">
        <v>1</v>
      </c>
      <c r="E55" s="822">
        <f t="shared" si="0"/>
        <v>100</v>
      </c>
      <c r="G55" s="367"/>
    </row>
    <row r="56" spans="1:7">
      <c r="A56" s="371" t="s">
        <v>375</v>
      </c>
      <c r="B56" s="372" t="s">
        <v>376</v>
      </c>
      <c r="C56" s="821">
        <v>25</v>
      </c>
      <c r="D56" s="1342">
        <v>8</v>
      </c>
      <c r="E56" s="822">
        <f t="shared" si="0"/>
        <v>32</v>
      </c>
      <c r="G56" s="367"/>
    </row>
    <row r="57" spans="1:7">
      <c r="A57" s="371" t="s">
        <v>377</v>
      </c>
      <c r="B57" s="376" t="s">
        <v>378</v>
      </c>
      <c r="C57" s="821">
        <v>12</v>
      </c>
      <c r="D57" s="1342">
        <v>2</v>
      </c>
      <c r="E57" s="822">
        <f t="shared" si="0"/>
        <v>16.666666666666664</v>
      </c>
      <c r="G57" s="367"/>
    </row>
    <row r="58" spans="1:7" ht="25.5">
      <c r="A58" s="371" t="s">
        <v>379</v>
      </c>
      <c r="B58" s="376" t="s">
        <v>380</v>
      </c>
      <c r="C58" s="821">
        <v>8</v>
      </c>
      <c r="D58" s="1342">
        <v>0</v>
      </c>
      <c r="E58" s="822">
        <f t="shared" si="0"/>
        <v>0</v>
      </c>
      <c r="G58" s="367"/>
    </row>
    <row r="59" spans="1:7" ht="25.5">
      <c r="A59" s="371" t="s">
        <v>381</v>
      </c>
      <c r="B59" s="376" t="s">
        <v>382</v>
      </c>
      <c r="C59" s="821">
        <v>17</v>
      </c>
      <c r="D59" s="1342">
        <v>7</v>
      </c>
      <c r="E59" s="822">
        <f t="shared" si="0"/>
        <v>41.17647058823529</v>
      </c>
      <c r="G59" s="367"/>
    </row>
    <row r="60" spans="1:7">
      <c r="A60" s="371" t="s">
        <v>383</v>
      </c>
      <c r="B60" s="372" t="s">
        <v>384</v>
      </c>
      <c r="C60" s="821"/>
      <c r="D60" s="1342">
        <v>0</v>
      </c>
      <c r="E60" s="822" t="e">
        <f t="shared" si="0"/>
        <v>#DIV/0!</v>
      </c>
      <c r="G60" s="367"/>
    </row>
    <row r="61" spans="1:7">
      <c r="A61" s="371" t="s">
        <v>385</v>
      </c>
      <c r="B61" s="372" t="s">
        <v>386</v>
      </c>
      <c r="C61" s="821">
        <v>14</v>
      </c>
      <c r="D61" s="1342">
        <v>1</v>
      </c>
      <c r="E61" s="822">
        <f t="shared" si="0"/>
        <v>7.1428571428571423</v>
      </c>
      <c r="G61" s="367"/>
    </row>
    <row r="62" spans="1:7">
      <c r="A62" s="371" t="s">
        <v>387</v>
      </c>
      <c r="B62" s="372" t="s">
        <v>388</v>
      </c>
      <c r="C62" s="821">
        <v>1</v>
      </c>
      <c r="D62" s="1342">
        <v>1</v>
      </c>
      <c r="E62" s="822">
        <f t="shared" si="0"/>
        <v>100</v>
      </c>
      <c r="G62" s="367"/>
    </row>
    <row r="63" spans="1:7">
      <c r="A63" s="371" t="s">
        <v>389</v>
      </c>
      <c r="B63" s="372" t="s">
        <v>390</v>
      </c>
      <c r="C63" s="821">
        <v>4</v>
      </c>
      <c r="D63" s="1342">
        <v>0</v>
      </c>
      <c r="E63" s="822">
        <f t="shared" si="0"/>
        <v>0</v>
      </c>
      <c r="G63" s="367"/>
    </row>
    <row r="64" spans="1:7">
      <c r="A64" s="377" t="s">
        <v>391</v>
      </c>
      <c r="B64" s="372" t="s">
        <v>392</v>
      </c>
      <c r="C64" s="821">
        <v>6</v>
      </c>
      <c r="D64" s="1342">
        <v>5</v>
      </c>
      <c r="E64" s="822">
        <f t="shared" si="0"/>
        <v>83.333333333333343</v>
      </c>
      <c r="G64" s="367"/>
    </row>
    <row r="65" spans="1:7">
      <c r="A65" s="371" t="s">
        <v>393</v>
      </c>
      <c r="B65" s="372" t="s">
        <v>394</v>
      </c>
      <c r="C65" s="821">
        <v>32</v>
      </c>
      <c r="D65" s="1342">
        <v>27</v>
      </c>
      <c r="E65" s="822">
        <f t="shared" si="0"/>
        <v>84.375</v>
      </c>
      <c r="G65" s="367"/>
    </row>
    <row r="66" spans="1:7">
      <c r="A66" s="371" t="s">
        <v>395</v>
      </c>
      <c r="B66" s="372" t="s">
        <v>396</v>
      </c>
      <c r="C66" s="821">
        <v>125</v>
      </c>
      <c r="D66" s="1342">
        <v>93</v>
      </c>
      <c r="E66" s="822">
        <f t="shared" si="0"/>
        <v>74.400000000000006</v>
      </c>
      <c r="G66" s="367"/>
    </row>
    <row r="67" spans="1:7">
      <c r="A67" s="371" t="s">
        <v>397</v>
      </c>
      <c r="B67" s="372" t="s">
        <v>398</v>
      </c>
      <c r="C67" s="821">
        <v>16</v>
      </c>
      <c r="D67" s="1342">
        <v>7</v>
      </c>
      <c r="E67" s="822">
        <f t="shared" si="0"/>
        <v>43.75</v>
      </c>
      <c r="G67" s="367"/>
    </row>
    <row r="68" spans="1:7">
      <c r="A68" s="371" t="s">
        <v>399</v>
      </c>
      <c r="B68" s="372" t="s">
        <v>400</v>
      </c>
      <c r="C68" s="821">
        <v>2</v>
      </c>
      <c r="D68" s="1342">
        <v>0</v>
      </c>
      <c r="E68" s="822">
        <f t="shared" si="0"/>
        <v>0</v>
      </c>
      <c r="G68" s="367"/>
    </row>
    <row r="69" spans="1:7">
      <c r="A69" s="371" t="s">
        <v>401</v>
      </c>
      <c r="B69" s="372" t="s">
        <v>400</v>
      </c>
      <c r="C69" s="821">
        <v>18</v>
      </c>
      <c r="D69" s="1342">
        <v>7</v>
      </c>
      <c r="E69" s="822">
        <f t="shared" si="0"/>
        <v>38.888888888888893</v>
      </c>
      <c r="G69" s="367"/>
    </row>
    <row r="70" spans="1:7" ht="25.5">
      <c r="A70" s="371" t="s">
        <v>402</v>
      </c>
      <c r="B70" s="372" t="s">
        <v>403</v>
      </c>
      <c r="C70" s="821">
        <v>1</v>
      </c>
      <c r="D70" s="1342">
        <v>0</v>
      </c>
      <c r="E70" s="822">
        <f t="shared" si="0"/>
        <v>0</v>
      </c>
      <c r="G70" s="367"/>
    </row>
    <row r="71" spans="1:7" ht="25.5">
      <c r="A71" s="371" t="s">
        <v>404</v>
      </c>
      <c r="B71" s="372" t="s">
        <v>405</v>
      </c>
      <c r="C71" s="821">
        <v>2</v>
      </c>
      <c r="D71" s="1342">
        <v>2</v>
      </c>
      <c r="E71" s="822">
        <f t="shared" si="0"/>
        <v>100</v>
      </c>
      <c r="G71" s="367"/>
    </row>
    <row r="72" spans="1:7">
      <c r="A72" s="371" t="s">
        <v>406</v>
      </c>
      <c r="B72" s="372" t="s">
        <v>407</v>
      </c>
      <c r="C72" s="821">
        <v>4</v>
      </c>
      <c r="D72" s="1342">
        <v>1</v>
      </c>
      <c r="E72" s="822">
        <f t="shared" si="0"/>
        <v>25</v>
      </c>
      <c r="G72" s="367"/>
    </row>
    <row r="73" spans="1:7">
      <c r="A73" s="371" t="s">
        <v>408</v>
      </c>
      <c r="B73" s="372" t="s">
        <v>409</v>
      </c>
      <c r="C73" s="821">
        <v>7</v>
      </c>
      <c r="D73" s="1342">
        <v>5</v>
      </c>
      <c r="E73" s="822">
        <f t="shared" si="0"/>
        <v>71.428571428571431</v>
      </c>
      <c r="G73" s="367"/>
    </row>
    <row r="74" spans="1:7">
      <c r="A74" s="371" t="s">
        <v>410</v>
      </c>
      <c r="B74" s="372" t="s">
        <v>411</v>
      </c>
      <c r="C74" s="821"/>
      <c r="D74" s="1342">
        <v>4</v>
      </c>
      <c r="E74" s="822" t="e">
        <f t="shared" si="0"/>
        <v>#DIV/0!</v>
      </c>
      <c r="G74" s="367"/>
    </row>
    <row r="75" spans="1:7">
      <c r="A75" s="371" t="s">
        <v>412</v>
      </c>
      <c r="B75" s="372" t="s">
        <v>413</v>
      </c>
      <c r="C75" s="821">
        <v>1</v>
      </c>
      <c r="D75" s="1342">
        <v>0</v>
      </c>
      <c r="E75" s="822">
        <f t="shared" ref="E75:E137" si="1">SUM(D75/C75*100)</f>
        <v>0</v>
      </c>
      <c r="G75" s="367"/>
    </row>
    <row r="76" spans="1:7">
      <c r="A76" s="371" t="s">
        <v>414</v>
      </c>
      <c r="B76" s="372" t="s">
        <v>415</v>
      </c>
      <c r="C76" s="821">
        <v>2</v>
      </c>
      <c r="D76" s="1342">
        <v>1</v>
      </c>
      <c r="E76" s="822">
        <f t="shared" si="1"/>
        <v>50</v>
      </c>
      <c r="G76" s="367"/>
    </row>
    <row r="77" spans="1:7">
      <c r="A77" s="371" t="s">
        <v>416</v>
      </c>
      <c r="B77" s="372" t="s">
        <v>417</v>
      </c>
      <c r="C77" s="821">
        <v>11</v>
      </c>
      <c r="D77" s="1342">
        <v>15</v>
      </c>
      <c r="E77" s="822">
        <f t="shared" si="1"/>
        <v>136.36363636363635</v>
      </c>
      <c r="G77" s="367"/>
    </row>
    <row r="78" spans="1:7">
      <c r="A78" s="371" t="s">
        <v>418</v>
      </c>
      <c r="B78" s="372" t="s">
        <v>419</v>
      </c>
      <c r="C78" s="821">
        <v>16</v>
      </c>
      <c r="D78" s="1342">
        <v>9</v>
      </c>
      <c r="E78" s="822">
        <f t="shared" si="1"/>
        <v>56.25</v>
      </c>
      <c r="G78" s="367"/>
    </row>
    <row r="79" spans="1:7">
      <c r="A79" s="371" t="s">
        <v>420</v>
      </c>
      <c r="B79" s="372" t="s">
        <v>421</v>
      </c>
      <c r="C79" s="821">
        <v>2</v>
      </c>
      <c r="D79" s="1342">
        <v>0</v>
      </c>
      <c r="E79" s="822">
        <f t="shared" si="1"/>
        <v>0</v>
      </c>
      <c r="G79" s="367"/>
    </row>
    <row r="80" spans="1:7">
      <c r="A80" s="371" t="s">
        <v>422</v>
      </c>
      <c r="B80" s="372" t="s">
        <v>423</v>
      </c>
      <c r="C80" s="821">
        <v>6</v>
      </c>
      <c r="D80" s="1342">
        <v>2</v>
      </c>
      <c r="E80" s="822">
        <f t="shared" si="1"/>
        <v>33.333333333333329</v>
      </c>
      <c r="G80" s="367"/>
    </row>
    <row r="81" spans="1:7">
      <c r="A81" s="371" t="s">
        <v>424</v>
      </c>
      <c r="B81" s="372" t="s">
        <v>425</v>
      </c>
      <c r="C81" s="821"/>
      <c r="D81" s="1342">
        <v>0</v>
      </c>
      <c r="E81" s="822" t="e">
        <f t="shared" si="1"/>
        <v>#DIV/0!</v>
      </c>
      <c r="G81" s="367"/>
    </row>
    <row r="82" spans="1:7">
      <c r="A82" s="371" t="s">
        <v>426</v>
      </c>
      <c r="B82" s="372" t="s">
        <v>427</v>
      </c>
      <c r="C82" s="821">
        <v>1</v>
      </c>
      <c r="D82" s="1342">
        <v>1</v>
      </c>
      <c r="E82" s="822">
        <f t="shared" si="1"/>
        <v>100</v>
      </c>
      <c r="G82" s="367"/>
    </row>
    <row r="83" spans="1:7">
      <c r="A83" s="371" t="s">
        <v>428</v>
      </c>
      <c r="B83" s="372" t="s">
        <v>429</v>
      </c>
      <c r="C83" s="821">
        <v>4</v>
      </c>
      <c r="D83" s="1342">
        <v>2</v>
      </c>
      <c r="E83" s="822">
        <f t="shared" si="1"/>
        <v>50</v>
      </c>
      <c r="G83" s="367"/>
    </row>
    <row r="84" spans="1:7">
      <c r="A84" s="371" t="s">
        <v>430</v>
      </c>
      <c r="B84" s="372" t="s">
        <v>431</v>
      </c>
      <c r="C84" s="821">
        <v>14</v>
      </c>
      <c r="D84" s="1342">
        <v>2</v>
      </c>
      <c r="E84" s="822">
        <f t="shared" si="1"/>
        <v>14.285714285714285</v>
      </c>
      <c r="G84" s="367"/>
    </row>
    <row r="85" spans="1:7">
      <c r="A85" s="371" t="s">
        <v>432</v>
      </c>
      <c r="B85" s="372" t="s">
        <v>433</v>
      </c>
      <c r="C85" s="821">
        <v>47</v>
      </c>
      <c r="D85" s="1342">
        <v>32</v>
      </c>
      <c r="E85" s="822">
        <f t="shared" si="1"/>
        <v>68.085106382978722</v>
      </c>
      <c r="G85" s="367"/>
    </row>
    <row r="86" spans="1:7" ht="25.5">
      <c r="A86" s="371" t="s">
        <v>434</v>
      </c>
      <c r="B86" s="372" t="s">
        <v>435</v>
      </c>
      <c r="C86" s="821">
        <v>2</v>
      </c>
      <c r="D86" s="1342">
        <v>1</v>
      </c>
      <c r="E86" s="822">
        <f t="shared" si="1"/>
        <v>50</v>
      </c>
      <c r="G86" s="367"/>
    </row>
    <row r="87" spans="1:7" ht="25.5">
      <c r="A87" s="371" t="s">
        <v>436</v>
      </c>
      <c r="B87" s="372" t="s">
        <v>437</v>
      </c>
      <c r="C87" s="821">
        <v>4</v>
      </c>
      <c r="D87" s="1342">
        <v>0</v>
      </c>
      <c r="E87" s="822">
        <f t="shared" si="1"/>
        <v>0</v>
      </c>
      <c r="G87" s="367"/>
    </row>
    <row r="88" spans="1:7" ht="25.5">
      <c r="A88" s="371" t="s">
        <v>438</v>
      </c>
      <c r="B88" s="372" t="s">
        <v>439</v>
      </c>
      <c r="C88" s="821">
        <v>16</v>
      </c>
      <c r="D88" s="1342">
        <v>12</v>
      </c>
      <c r="E88" s="822">
        <f t="shared" si="1"/>
        <v>75</v>
      </c>
      <c r="G88" s="367"/>
    </row>
    <row r="89" spans="1:7" ht="18.75">
      <c r="A89" s="368">
        <v>2</v>
      </c>
      <c r="B89" s="378" t="s">
        <v>440</v>
      </c>
      <c r="C89" s="375"/>
      <c r="D89" s="375"/>
      <c r="E89" s="823"/>
      <c r="G89" s="367"/>
    </row>
    <row r="90" spans="1:7">
      <c r="A90" s="371" t="s">
        <v>441</v>
      </c>
      <c r="B90" s="372" t="s">
        <v>442</v>
      </c>
      <c r="C90" s="821"/>
      <c r="D90" s="1342">
        <v>1</v>
      </c>
      <c r="E90" s="822" t="e">
        <f t="shared" si="1"/>
        <v>#DIV/0!</v>
      </c>
      <c r="G90" s="367"/>
    </row>
    <row r="91" spans="1:7">
      <c r="A91" s="371" t="s">
        <v>443</v>
      </c>
      <c r="B91" s="372" t="s">
        <v>444</v>
      </c>
      <c r="C91" s="821"/>
      <c r="D91" s="1342">
        <v>0</v>
      </c>
      <c r="E91" s="822" t="e">
        <f t="shared" si="1"/>
        <v>#DIV/0!</v>
      </c>
      <c r="G91" s="367"/>
    </row>
    <row r="92" spans="1:7">
      <c r="A92" s="371" t="s">
        <v>445</v>
      </c>
      <c r="B92" s="372" t="s">
        <v>446</v>
      </c>
      <c r="C92" s="821"/>
      <c r="D92" s="1342">
        <v>0</v>
      </c>
      <c r="E92" s="822" t="e">
        <f t="shared" si="1"/>
        <v>#DIV/0!</v>
      </c>
      <c r="G92" s="367"/>
    </row>
    <row r="93" spans="1:7">
      <c r="A93" s="371" t="s">
        <v>447</v>
      </c>
      <c r="B93" s="376" t="s">
        <v>448</v>
      </c>
      <c r="C93" s="821"/>
      <c r="D93" s="1342">
        <v>0</v>
      </c>
      <c r="E93" s="822" t="e">
        <f t="shared" si="1"/>
        <v>#DIV/0!</v>
      </c>
      <c r="G93" s="367"/>
    </row>
    <row r="94" spans="1:7">
      <c r="A94" s="371" t="s">
        <v>449</v>
      </c>
      <c r="B94" s="376" t="s">
        <v>450</v>
      </c>
      <c r="C94" s="821"/>
      <c r="D94" s="1342">
        <v>0</v>
      </c>
      <c r="E94" s="822" t="e">
        <f t="shared" si="1"/>
        <v>#DIV/0!</v>
      </c>
      <c r="G94" s="367"/>
    </row>
    <row r="95" spans="1:7">
      <c r="A95" s="371" t="s">
        <v>451</v>
      </c>
      <c r="B95" s="376" t="s">
        <v>452</v>
      </c>
      <c r="C95" s="821"/>
      <c r="D95" s="1342">
        <v>0</v>
      </c>
      <c r="E95" s="822" t="e">
        <f t="shared" si="1"/>
        <v>#DIV/0!</v>
      </c>
      <c r="G95" s="367"/>
    </row>
    <row r="96" spans="1:7">
      <c r="A96" s="371" t="s">
        <v>453</v>
      </c>
      <c r="B96" s="376" t="s">
        <v>454</v>
      </c>
      <c r="C96" s="821">
        <v>1</v>
      </c>
      <c r="D96" s="1342">
        <v>0</v>
      </c>
      <c r="E96" s="822">
        <f t="shared" si="1"/>
        <v>0</v>
      </c>
      <c r="G96" s="367"/>
    </row>
    <row r="97" spans="1:7">
      <c r="A97" s="371" t="s">
        <v>455</v>
      </c>
      <c r="B97" s="376" t="s">
        <v>456</v>
      </c>
      <c r="C97" s="821">
        <v>14</v>
      </c>
      <c r="D97" s="1342">
        <v>2</v>
      </c>
      <c r="E97" s="822">
        <f t="shared" si="1"/>
        <v>14.285714285714285</v>
      </c>
      <c r="G97" s="367"/>
    </row>
    <row r="98" spans="1:7">
      <c r="A98" s="371" t="s">
        <v>457</v>
      </c>
      <c r="B98" s="376" t="s">
        <v>458</v>
      </c>
      <c r="C98" s="821"/>
      <c r="D98" s="1342">
        <v>0</v>
      </c>
      <c r="E98" s="822" t="e">
        <f t="shared" si="1"/>
        <v>#DIV/0!</v>
      </c>
      <c r="G98" s="367"/>
    </row>
    <row r="99" spans="1:7">
      <c r="A99" s="371" t="s">
        <v>459</v>
      </c>
      <c r="B99" s="376" t="s">
        <v>460</v>
      </c>
      <c r="C99" s="821">
        <v>11</v>
      </c>
      <c r="D99" s="1342">
        <v>11</v>
      </c>
      <c r="E99" s="822">
        <f t="shared" si="1"/>
        <v>100</v>
      </c>
      <c r="G99" s="367"/>
    </row>
    <row r="100" spans="1:7">
      <c r="A100" s="371" t="s">
        <v>461</v>
      </c>
      <c r="B100" s="376" t="s">
        <v>462</v>
      </c>
      <c r="C100" s="821">
        <v>5</v>
      </c>
      <c r="D100" s="1342">
        <v>4</v>
      </c>
      <c r="E100" s="822">
        <f t="shared" si="1"/>
        <v>80</v>
      </c>
      <c r="G100" s="367"/>
    </row>
    <row r="101" spans="1:7">
      <c r="A101" s="371" t="s">
        <v>463</v>
      </c>
      <c r="B101" s="376" t="s">
        <v>464</v>
      </c>
      <c r="C101" s="821"/>
      <c r="D101" s="1342">
        <v>0</v>
      </c>
      <c r="E101" s="822" t="e">
        <f t="shared" si="1"/>
        <v>#DIV/0!</v>
      </c>
      <c r="G101" s="367"/>
    </row>
    <row r="102" spans="1:7">
      <c r="A102" s="371" t="s">
        <v>465</v>
      </c>
      <c r="B102" s="376" t="s">
        <v>466</v>
      </c>
      <c r="C102" s="821">
        <v>34</v>
      </c>
      <c r="D102" s="1342">
        <v>8</v>
      </c>
      <c r="E102" s="822">
        <f t="shared" si="1"/>
        <v>23.52941176470588</v>
      </c>
      <c r="G102" s="367"/>
    </row>
    <row r="103" spans="1:7">
      <c r="A103" s="371" t="s">
        <v>467</v>
      </c>
      <c r="B103" s="376" t="s">
        <v>468</v>
      </c>
      <c r="C103" s="821">
        <v>1</v>
      </c>
      <c r="D103" s="1342">
        <v>0</v>
      </c>
      <c r="E103" s="822">
        <f t="shared" si="1"/>
        <v>0</v>
      </c>
      <c r="G103" s="367"/>
    </row>
    <row r="104" spans="1:7">
      <c r="A104" s="371" t="s">
        <v>469</v>
      </c>
      <c r="B104" s="376" t="s">
        <v>470</v>
      </c>
      <c r="C104" s="821">
        <v>16</v>
      </c>
      <c r="D104" s="1342">
        <v>13</v>
      </c>
      <c r="E104" s="822">
        <f t="shared" si="1"/>
        <v>81.25</v>
      </c>
      <c r="G104" s="367"/>
    </row>
    <row r="105" spans="1:7">
      <c r="A105" s="371" t="s">
        <v>471</v>
      </c>
      <c r="B105" s="376" t="s">
        <v>472</v>
      </c>
      <c r="C105" s="821"/>
      <c r="D105" s="1342">
        <v>1</v>
      </c>
      <c r="E105" s="822" t="e">
        <f t="shared" si="1"/>
        <v>#DIV/0!</v>
      </c>
      <c r="G105" s="367"/>
    </row>
    <row r="106" spans="1:7">
      <c r="A106" s="371" t="s">
        <v>473</v>
      </c>
      <c r="B106" s="376" t="s">
        <v>474</v>
      </c>
      <c r="C106" s="821">
        <v>2</v>
      </c>
      <c r="D106" s="1342">
        <v>2</v>
      </c>
      <c r="E106" s="822">
        <f t="shared" si="1"/>
        <v>100</v>
      </c>
      <c r="G106" s="367"/>
    </row>
    <row r="107" spans="1:7">
      <c r="A107" s="371" t="s">
        <v>475</v>
      </c>
      <c r="B107" s="376" t="s">
        <v>476</v>
      </c>
      <c r="C107" s="821">
        <v>7</v>
      </c>
      <c r="D107" s="1342">
        <v>4</v>
      </c>
      <c r="E107" s="822">
        <f t="shared" si="1"/>
        <v>57.142857142857139</v>
      </c>
      <c r="G107" s="367"/>
    </row>
    <row r="108" spans="1:7">
      <c r="A108" s="371" t="s">
        <v>477</v>
      </c>
      <c r="B108" s="376" t="s">
        <v>478</v>
      </c>
      <c r="C108" s="821">
        <v>57</v>
      </c>
      <c r="D108" s="1342">
        <v>50</v>
      </c>
      <c r="E108" s="822">
        <f t="shared" si="1"/>
        <v>87.719298245614027</v>
      </c>
      <c r="G108" s="367"/>
    </row>
    <row r="109" spans="1:7" ht="18.75">
      <c r="A109" s="368">
        <v>3</v>
      </c>
      <c r="B109" s="378" t="s">
        <v>479</v>
      </c>
      <c r="C109" s="379"/>
      <c r="D109" s="379"/>
      <c r="E109" s="823"/>
      <c r="G109" s="367"/>
    </row>
    <row r="110" spans="1:7">
      <c r="A110" s="371" t="s">
        <v>480</v>
      </c>
      <c r="B110" s="376" t="s">
        <v>2944</v>
      </c>
      <c r="C110" s="821"/>
      <c r="D110" s="1342">
        <v>0</v>
      </c>
      <c r="E110" s="822" t="e">
        <f t="shared" si="1"/>
        <v>#DIV/0!</v>
      </c>
      <c r="G110" s="367"/>
    </row>
    <row r="111" spans="1:7">
      <c r="A111" s="371" t="s">
        <v>481</v>
      </c>
      <c r="B111" s="376" t="s">
        <v>482</v>
      </c>
      <c r="C111" s="821"/>
      <c r="D111" s="1342">
        <v>0</v>
      </c>
      <c r="E111" s="822" t="e">
        <f t="shared" si="1"/>
        <v>#DIV/0!</v>
      </c>
      <c r="G111" s="367"/>
    </row>
    <row r="112" spans="1:7">
      <c r="A112" s="371" t="s">
        <v>483</v>
      </c>
      <c r="B112" s="376" t="s">
        <v>484</v>
      </c>
      <c r="C112" s="821"/>
      <c r="D112" s="1342">
        <v>0</v>
      </c>
      <c r="E112" s="822" t="e">
        <f t="shared" si="1"/>
        <v>#DIV/0!</v>
      </c>
      <c r="G112" s="367"/>
    </row>
    <row r="113" spans="1:7">
      <c r="A113" s="371" t="s">
        <v>485</v>
      </c>
      <c r="B113" s="376" t="s">
        <v>486</v>
      </c>
      <c r="C113" s="821"/>
      <c r="D113" s="1342">
        <v>0</v>
      </c>
      <c r="E113" s="822" t="e">
        <f t="shared" si="1"/>
        <v>#DIV/0!</v>
      </c>
      <c r="G113" s="367"/>
    </row>
    <row r="114" spans="1:7">
      <c r="A114" s="371" t="s">
        <v>487</v>
      </c>
      <c r="B114" s="376" t="s">
        <v>488</v>
      </c>
      <c r="C114" s="821"/>
      <c r="D114" s="1342">
        <v>0</v>
      </c>
      <c r="E114" s="822" t="e">
        <f t="shared" si="1"/>
        <v>#DIV/0!</v>
      </c>
      <c r="G114" s="367"/>
    </row>
    <row r="115" spans="1:7">
      <c r="A115" s="371" t="s">
        <v>489</v>
      </c>
      <c r="B115" s="376" t="s">
        <v>490</v>
      </c>
      <c r="C115" s="821"/>
      <c r="D115" s="1342">
        <v>0</v>
      </c>
      <c r="E115" s="822" t="e">
        <f t="shared" si="1"/>
        <v>#DIV/0!</v>
      </c>
      <c r="G115" s="367"/>
    </row>
    <row r="116" spans="1:7">
      <c r="A116" s="371" t="s">
        <v>491</v>
      </c>
      <c r="B116" s="376" t="s">
        <v>492</v>
      </c>
      <c r="C116" s="821"/>
      <c r="D116" s="1342">
        <v>0</v>
      </c>
      <c r="E116" s="822" t="e">
        <f t="shared" si="1"/>
        <v>#DIV/0!</v>
      </c>
      <c r="G116" s="367"/>
    </row>
    <row r="117" spans="1:7">
      <c r="A117" s="371" t="s">
        <v>493</v>
      </c>
      <c r="B117" s="376" t="s">
        <v>494</v>
      </c>
      <c r="C117" s="821"/>
      <c r="D117" s="1342">
        <v>0</v>
      </c>
      <c r="E117" s="822" t="e">
        <f t="shared" si="1"/>
        <v>#DIV/0!</v>
      </c>
      <c r="G117" s="367"/>
    </row>
    <row r="118" spans="1:7" ht="25.5">
      <c r="A118" s="371" t="s">
        <v>495</v>
      </c>
      <c r="B118" s="376" t="s">
        <v>496</v>
      </c>
      <c r="C118" s="821">
        <v>11</v>
      </c>
      <c r="D118" s="1342">
        <v>0</v>
      </c>
      <c r="E118" s="822">
        <f t="shared" si="1"/>
        <v>0</v>
      </c>
      <c r="G118" s="367"/>
    </row>
    <row r="119" spans="1:7">
      <c r="A119" s="377" t="s">
        <v>497</v>
      </c>
      <c r="B119" s="380" t="s">
        <v>498</v>
      </c>
      <c r="C119" s="381"/>
      <c r="D119" s="381"/>
      <c r="E119" s="822" t="e">
        <f t="shared" si="1"/>
        <v>#DIV/0!</v>
      </c>
      <c r="G119" s="367"/>
    </row>
    <row r="120" spans="1:7">
      <c r="A120" s="371" t="s">
        <v>499</v>
      </c>
      <c r="B120" s="376" t="s">
        <v>500</v>
      </c>
      <c r="C120" s="821">
        <v>6</v>
      </c>
      <c r="D120" s="1342">
        <v>6</v>
      </c>
      <c r="E120" s="822">
        <f t="shared" si="1"/>
        <v>100</v>
      </c>
      <c r="G120" s="367"/>
    </row>
    <row r="121" spans="1:7">
      <c r="A121" s="371" t="s">
        <v>501</v>
      </c>
      <c r="B121" s="376" t="s">
        <v>502</v>
      </c>
      <c r="C121" s="821">
        <v>38</v>
      </c>
      <c r="D121" s="1342">
        <v>23</v>
      </c>
      <c r="E121" s="822">
        <f t="shared" si="1"/>
        <v>60.526315789473685</v>
      </c>
      <c r="G121" s="367"/>
    </row>
    <row r="122" spans="1:7">
      <c r="A122" s="371" t="s">
        <v>503</v>
      </c>
      <c r="B122" s="376" t="s">
        <v>504</v>
      </c>
      <c r="C122" s="821">
        <v>104</v>
      </c>
      <c r="D122" s="1342">
        <v>95</v>
      </c>
      <c r="E122" s="822">
        <f t="shared" si="1"/>
        <v>91.34615384615384</v>
      </c>
      <c r="G122" s="367"/>
    </row>
    <row r="123" spans="1:7">
      <c r="A123" s="371" t="s">
        <v>505</v>
      </c>
      <c r="B123" s="376" t="s">
        <v>2945</v>
      </c>
      <c r="C123" s="821"/>
      <c r="D123" s="1342">
        <v>0</v>
      </c>
      <c r="E123" s="822" t="e">
        <f t="shared" si="1"/>
        <v>#DIV/0!</v>
      </c>
      <c r="G123" s="367"/>
    </row>
    <row r="124" spans="1:7">
      <c r="A124" s="371" t="s">
        <v>506</v>
      </c>
      <c r="B124" s="376" t="s">
        <v>507</v>
      </c>
      <c r="C124" s="821">
        <v>10</v>
      </c>
      <c r="D124" s="1342">
        <v>13</v>
      </c>
      <c r="E124" s="822">
        <f t="shared" si="1"/>
        <v>130</v>
      </c>
      <c r="G124" s="367"/>
    </row>
    <row r="125" spans="1:7">
      <c r="A125" s="371" t="s">
        <v>508</v>
      </c>
      <c r="B125" s="376" t="s">
        <v>509</v>
      </c>
      <c r="C125" s="821"/>
      <c r="D125" s="1342">
        <v>0</v>
      </c>
      <c r="E125" s="822" t="e">
        <f t="shared" si="1"/>
        <v>#DIV/0!</v>
      </c>
      <c r="G125" s="367"/>
    </row>
    <row r="126" spans="1:7">
      <c r="A126" s="371" t="s">
        <v>510</v>
      </c>
      <c r="B126" s="376" t="s">
        <v>2946</v>
      </c>
      <c r="C126" s="821"/>
      <c r="D126" s="1342">
        <v>0</v>
      </c>
      <c r="E126" s="822" t="e">
        <f t="shared" si="1"/>
        <v>#DIV/0!</v>
      </c>
      <c r="G126" s="367"/>
    </row>
    <row r="127" spans="1:7">
      <c r="A127" s="371" t="s">
        <v>511</v>
      </c>
      <c r="B127" s="376" t="s">
        <v>512</v>
      </c>
      <c r="C127" s="821"/>
      <c r="D127" s="1342">
        <v>1</v>
      </c>
      <c r="E127" s="822" t="e">
        <f t="shared" si="1"/>
        <v>#DIV/0!</v>
      </c>
      <c r="G127" s="367"/>
    </row>
    <row r="128" spans="1:7">
      <c r="A128" s="371" t="s">
        <v>513</v>
      </c>
      <c r="B128" s="376" t="s">
        <v>514</v>
      </c>
      <c r="C128" s="821">
        <v>5</v>
      </c>
      <c r="D128" s="1342">
        <v>0</v>
      </c>
      <c r="E128" s="822">
        <f t="shared" si="1"/>
        <v>0</v>
      </c>
      <c r="G128" s="367"/>
    </row>
    <row r="129" spans="1:7">
      <c r="A129" s="371" t="s">
        <v>515</v>
      </c>
      <c r="B129" s="376" t="s">
        <v>516</v>
      </c>
      <c r="C129" s="821">
        <v>48</v>
      </c>
      <c r="D129" s="1342">
        <v>25</v>
      </c>
      <c r="E129" s="822">
        <f t="shared" si="1"/>
        <v>52.083333333333336</v>
      </c>
      <c r="G129" s="367"/>
    </row>
    <row r="130" spans="1:7">
      <c r="A130" s="371" t="s">
        <v>517</v>
      </c>
      <c r="B130" s="376" t="s">
        <v>2947</v>
      </c>
      <c r="C130" s="821">
        <v>8</v>
      </c>
      <c r="D130" s="1342">
        <v>8</v>
      </c>
      <c r="E130" s="822">
        <f t="shared" si="1"/>
        <v>100</v>
      </c>
      <c r="G130" s="367"/>
    </row>
    <row r="131" spans="1:7">
      <c r="A131" s="371" t="s">
        <v>518</v>
      </c>
      <c r="B131" s="376" t="s">
        <v>519</v>
      </c>
      <c r="C131" s="821">
        <v>252</v>
      </c>
      <c r="D131" s="1342">
        <v>197</v>
      </c>
      <c r="E131" s="822">
        <f t="shared" si="1"/>
        <v>78.174603174603178</v>
      </c>
      <c r="G131" s="382"/>
    </row>
    <row r="132" spans="1:7">
      <c r="A132" s="371" t="s">
        <v>520</v>
      </c>
      <c r="B132" s="376" t="s">
        <v>521</v>
      </c>
      <c r="C132" s="821">
        <v>16</v>
      </c>
      <c r="D132" s="1342">
        <v>7</v>
      </c>
      <c r="E132" s="822">
        <f t="shared" si="1"/>
        <v>43.75</v>
      </c>
      <c r="G132" s="367"/>
    </row>
    <row r="133" spans="1:7">
      <c r="A133" s="371" t="s">
        <v>522</v>
      </c>
      <c r="B133" s="376" t="s">
        <v>523</v>
      </c>
      <c r="C133" s="821">
        <v>5</v>
      </c>
      <c r="D133" s="1342">
        <v>6</v>
      </c>
      <c r="E133" s="822">
        <f t="shared" si="1"/>
        <v>120</v>
      </c>
      <c r="G133" s="367"/>
    </row>
    <row r="134" spans="1:7">
      <c r="A134" s="371" t="s">
        <v>524</v>
      </c>
      <c r="B134" s="376" t="s">
        <v>525</v>
      </c>
      <c r="C134" s="821"/>
      <c r="D134" s="1342">
        <v>0</v>
      </c>
      <c r="E134" s="822" t="e">
        <f t="shared" si="1"/>
        <v>#DIV/0!</v>
      </c>
      <c r="G134" s="367"/>
    </row>
    <row r="135" spans="1:7">
      <c r="A135" s="371" t="s">
        <v>526</v>
      </c>
      <c r="B135" s="376" t="s">
        <v>527</v>
      </c>
      <c r="C135" s="821">
        <v>24</v>
      </c>
      <c r="D135" s="1342">
        <v>10</v>
      </c>
      <c r="E135" s="822">
        <f t="shared" si="1"/>
        <v>41.666666666666671</v>
      </c>
      <c r="G135" s="367"/>
    </row>
    <row r="136" spans="1:7">
      <c r="A136" s="371" t="s">
        <v>528</v>
      </c>
      <c r="B136" s="376" t="s">
        <v>2948</v>
      </c>
      <c r="C136" s="821">
        <v>12</v>
      </c>
      <c r="D136" s="1342">
        <v>10</v>
      </c>
      <c r="E136" s="822">
        <f t="shared" si="1"/>
        <v>83.333333333333343</v>
      </c>
      <c r="G136" s="367"/>
    </row>
    <row r="137" spans="1:7">
      <c r="A137" s="371" t="s">
        <v>529</v>
      </c>
      <c r="B137" s="376" t="s">
        <v>530</v>
      </c>
      <c r="C137" s="373">
        <v>1</v>
      </c>
      <c r="D137" s="1342">
        <v>0</v>
      </c>
      <c r="E137" s="822">
        <f t="shared" si="1"/>
        <v>0</v>
      </c>
      <c r="G137" s="367"/>
    </row>
    <row r="138" spans="1:7" ht="18.75">
      <c r="A138" s="368">
        <v>4</v>
      </c>
      <c r="B138" s="378" t="s">
        <v>531</v>
      </c>
      <c r="C138" s="375"/>
      <c r="D138" s="375"/>
      <c r="E138" s="823"/>
      <c r="G138" s="367"/>
    </row>
    <row r="139" spans="1:7">
      <c r="A139" s="371" t="s">
        <v>532</v>
      </c>
      <c r="B139" s="376" t="s">
        <v>533</v>
      </c>
      <c r="C139" s="821"/>
      <c r="D139" s="1342">
        <v>0</v>
      </c>
      <c r="E139" s="822" t="e">
        <f t="shared" ref="E139:E202" si="2">SUM(D139/C139*100)</f>
        <v>#DIV/0!</v>
      </c>
      <c r="G139" s="367"/>
    </row>
    <row r="140" spans="1:7">
      <c r="A140" s="371" t="s">
        <v>534</v>
      </c>
      <c r="B140" s="376" t="s">
        <v>535</v>
      </c>
      <c r="C140" s="821"/>
      <c r="D140" s="1342">
        <v>1</v>
      </c>
      <c r="E140" s="822" t="e">
        <f t="shared" si="2"/>
        <v>#DIV/0!</v>
      </c>
      <c r="G140" s="367"/>
    </row>
    <row r="141" spans="1:7">
      <c r="A141" s="371" t="s">
        <v>536</v>
      </c>
      <c r="B141" s="376" t="s">
        <v>537</v>
      </c>
      <c r="C141" s="821">
        <v>1</v>
      </c>
      <c r="D141" s="1342">
        <v>0</v>
      </c>
      <c r="E141" s="822">
        <f t="shared" si="2"/>
        <v>0</v>
      </c>
      <c r="G141" s="367"/>
    </row>
    <row r="142" spans="1:7">
      <c r="A142" s="371" t="s">
        <v>538</v>
      </c>
      <c r="B142" s="376" t="s">
        <v>539</v>
      </c>
      <c r="C142" s="821"/>
      <c r="D142" s="1342">
        <v>0</v>
      </c>
      <c r="E142" s="822" t="e">
        <f t="shared" si="2"/>
        <v>#DIV/0!</v>
      </c>
      <c r="G142" s="367"/>
    </row>
    <row r="143" spans="1:7">
      <c r="A143" s="371" t="s">
        <v>540</v>
      </c>
      <c r="B143" s="376" t="s">
        <v>541</v>
      </c>
      <c r="C143" s="821">
        <v>1</v>
      </c>
      <c r="D143" s="1342">
        <v>2</v>
      </c>
      <c r="E143" s="822">
        <f t="shared" si="2"/>
        <v>200</v>
      </c>
      <c r="G143" s="367"/>
    </row>
    <row r="144" spans="1:7">
      <c r="A144" s="371" t="s">
        <v>542</v>
      </c>
      <c r="B144" s="376" t="s">
        <v>543</v>
      </c>
      <c r="C144" s="821">
        <v>1</v>
      </c>
      <c r="D144" s="1342">
        <v>6</v>
      </c>
      <c r="E144" s="822">
        <f t="shared" si="2"/>
        <v>600</v>
      </c>
      <c r="G144" s="367"/>
    </row>
    <row r="145" spans="1:7">
      <c r="A145" s="371" t="s">
        <v>544</v>
      </c>
      <c r="B145" s="376" t="s">
        <v>545</v>
      </c>
      <c r="C145" s="821">
        <v>1</v>
      </c>
      <c r="D145" s="1342">
        <v>1</v>
      </c>
      <c r="E145" s="822">
        <f t="shared" si="2"/>
        <v>100</v>
      </c>
      <c r="G145" s="367"/>
    </row>
    <row r="146" spans="1:7">
      <c r="A146" s="371" t="s">
        <v>546</v>
      </c>
      <c r="B146" s="376" t="s">
        <v>547</v>
      </c>
      <c r="C146" s="821">
        <v>1</v>
      </c>
      <c r="D146" s="1342">
        <v>1</v>
      </c>
      <c r="E146" s="822">
        <f t="shared" si="2"/>
        <v>100</v>
      </c>
      <c r="G146" s="367"/>
    </row>
    <row r="147" spans="1:7">
      <c r="A147" s="371" t="s">
        <v>548</v>
      </c>
      <c r="B147" s="376" t="s">
        <v>549</v>
      </c>
      <c r="C147" s="821"/>
      <c r="D147" s="1342">
        <v>0</v>
      </c>
      <c r="E147" s="822" t="e">
        <f t="shared" si="2"/>
        <v>#DIV/0!</v>
      </c>
      <c r="G147" s="367"/>
    </row>
    <row r="148" spans="1:7">
      <c r="A148" s="371" t="s">
        <v>550</v>
      </c>
      <c r="B148" s="376" t="s">
        <v>551</v>
      </c>
      <c r="C148" s="821"/>
      <c r="D148" s="1342">
        <v>1</v>
      </c>
      <c r="E148" s="822" t="e">
        <f t="shared" si="2"/>
        <v>#DIV/0!</v>
      </c>
      <c r="G148" s="367"/>
    </row>
    <row r="149" spans="1:7">
      <c r="A149" s="371" t="s">
        <v>552</v>
      </c>
      <c r="B149" s="376" t="s">
        <v>553</v>
      </c>
      <c r="C149" s="821"/>
      <c r="D149" s="1342">
        <v>0</v>
      </c>
      <c r="E149" s="822" t="e">
        <f t="shared" si="2"/>
        <v>#DIV/0!</v>
      </c>
      <c r="G149" s="367"/>
    </row>
    <row r="150" spans="1:7">
      <c r="A150" s="371" t="s">
        <v>554</v>
      </c>
      <c r="B150" s="376" t="s">
        <v>555</v>
      </c>
      <c r="C150" s="821"/>
      <c r="D150" s="1342">
        <v>0</v>
      </c>
      <c r="E150" s="822" t="e">
        <f t="shared" si="2"/>
        <v>#DIV/0!</v>
      </c>
      <c r="G150" s="367"/>
    </row>
    <row r="151" spans="1:7">
      <c r="A151" s="371" t="s">
        <v>556</v>
      </c>
      <c r="B151" s="376" t="s">
        <v>557</v>
      </c>
      <c r="C151" s="821"/>
      <c r="D151" s="1342">
        <v>1</v>
      </c>
      <c r="E151" s="822" t="e">
        <f t="shared" si="2"/>
        <v>#DIV/0!</v>
      </c>
      <c r="G151" s="367"/>
    </row>
    <row r="152" spans="1:7">
      <c r="A152" s="371" t="s">
        <v>558</v>
      </c>
      <c r="B152" s="376" t="s">
        <v>559</v>
      </c>
      <c r="C152" s="821">
        <v>15</v>
      </c>
      <c r="D152" s="1342">
        <v>9</v>
      </c>
      <c r="E152" s="822">
        <f t="shared" si="2"/>
        <v>60</v>
      </c>
      <c r="G152" s="367"/>
    </row>
    <row r="153" spans="1:7">
      <c r="A153" s="371" t="s">
        <v>560</v>
      </c>
      <c r="B153" s="376" t="s">
        <v>561</v>
      </c>
      <c r="C153" s="821">
        <v>55</v>
      </c>
      <c r="D153" s="1342">
        <v>55</v>
      </c>
      <c r="E153" s="822">
        <f t="shared" si="2"/>
        <v>100</v>
      </c>
      <c r="G153" s="367"/>
    </row>
    <row r="154" spans="1:7">
      <c r="A154" s="371" t="s">
        <v>562</v>
      </c>
      <c r="B154" s="376" t="s">
        <v>563</v>
      </c>
      <c r="C154" s="821">
        <v>39</v>
      </c>
      <c r="D154" s="1342">
        <v>26</v>
      </c>
      <c r="E154" s="822">
        <f t="shared" si="2"/>
        <v>66.666666666666657</v>
      </c>
      <c r="G154" s="367"/>
    </row>
    <row r="155" spans="1:7">
      <c r="A155" s="371" t="s">
        <v>564</v>
      </c>
      <c r="B155" s="376" t="s">
        <v>565</v>
      </c>
      <c r="C155" s="821">
        <v>84</v>
      </c>
      <c r="D155" s="1342">
        <v>72</v>
      </c>
      <c r="E155" s="822">
        <f t="shared" si="2"/>
        <v>85.714285714285708</v>
      </c>
      <c r="G155" s="367"/>
    </row>
    <row r="156" spans="1:7">
      <c r="A156" s="371" t="s">
        <v>566</v>
      </c>
      <c r="B156" s="376" t="s">
        <v>567</v>
      </c>
      <c r="C156" s="821">
        <v>235</v>
      </c>
      <c r="D156" s="1342">
        <v>147</v>
      </c>
      <c r="E156" s="822">
        <f t="shared" si="2"/>
        <v>62.553191489361701</v>
      </c>
      <c r="G156" s="367"/>
    </row>
    <row r="157" spans="1:7">
      <c r="A157" s="371" t="s">
        <v>568</v>
      </c>
      <c r="B157" s="376" t="s">
        <v>569</v>
      </c>
      <c r="C157" s="821"/>
      <c r="D157" s="1342">
        <v>0</v>
      </c>
      <c r="E157" s="822" t="e">
        <f t="shared" si="2"/>
        <v>#DIV/0!</v>
      </c>
      <c r="G157" s="367"/>
    </row>
    <row r="158" spans="1:7">
      <c r="A158" s="371" t="s">
        <v>570</v>
      </c>
      <c r="B158" s="376" t="s">
        <v>571</v>
      </c>
      <c r="C158" s="821">
        <v>28</v>
      </c>
      <c r="D158" s="1342">
        <v>20</v>
      </c>
      <c r="E158" s="822">
        <f t="shared" si="2"/>
        <v>71.428571428571431</v>
      </c>
      <c r="G158" s="367"/>
    </row>
    <row r="159" spans="1:7">
      <c r="A159" s="371" t="s">
        <v>572</v>
      </c>
      <c r="B159" s="376" t="s">
        <v>573</v>
      </c>
      <c r="C159" s="821">
        <v>48</v>
      </c>
      <c r="D159" s="1342">
        <v>39</v>
      </c>
      <c r="E159" s="822">
        <f t="shared" si="2"/>
        <v>81.25</v>
      </c>
      <c r="G159" s="367"/>
    </row>
    <row r="160" spans="1:7">
      <c r="A160" s="371" t="s">
        <v>574</v>
      </c>
      <c r="B160" s="376" t="s">
        <v>575</v>
      </c>
      <c r="C160" s="821">
        <v>31</v>
      </c>
      <c r="D160" s="1342">
        <v>22</v>
      </c>
      <c r="E160" s="822">
        <f t="shared" si="2"/>
        <v>70.967741935483872</v>
      </c>
      <c r="G160" s="367"/>
    </row>
    <row r="161" spans="1:7">
      <c r="A161" s="371" t="s">
        <v>576</v>
      </c>
      <c r="B161" s="376" t="s">
        <v>577</v>
      </c>
      <c r="C161" s="821">
        <v>64</v>
      </c>
      <c r="D161" s="1342">
        <v>51</v>
      </c>
      <c r="E161" s="822">
        <f t="shared" si="2"/>
        <v>79.6875</v>
      </c>
      <c r="G161" s="367"/>
    </row>
    <row r="162" spans="1:7">
      <c r="A162" s="371" t="s">
        <v>578</v>
      </c>
      <c r="B162" s="376" t="s">
        <v>579</v>
      </c>
      <c r="C162" s="821"/>
      <c r="D162" s="1342">
        <v>0</v>
      </c>
      <c r="E162" s="822" t="e">
        <f t="shared" si="2"/>
        <v>#DIV/0!</v>
      </c>
      <c r="G162" s="367"/>
    </row>
    <row r="163" spans="1:7">
      <c r="A163" s="371" t="s">
        <v>580</v>
      </c>
      <c r="B163" s="376" t="s">
        <v>581</v>
      </c>
      <c r="C163" s="821">
        <v>7</v>
      </c>
      <c r="D163" s="1342">
        <v>4</v>
      </c>
      <c r="E163" s="822">
        <f t="shared" si="2"/>
        <v>57.142857142857139</v>
      </c>
      <c r="G163" s="367"/>
    </row>
    <row r="164" spans="1:7">
      <c r="A164" s="371" t="s">
        <v>582</v>
      </c>
      <c r="B164" s="376" t="s">
        <v>583</v>
      </c>
      <c r="C164" s="821">
        <v>15</v>
      </c>
      <c r="D164" s="1342">
        <v>12</v>
      </c>
      <c r="E164" s="822">
        <f t="shared" si="2"/>
        <v>80</v>
      </c>
      <c r="G164" s="367"/>
    </row>
    <row r="165" spans="1:7">
      <c r="A165" s="371" t="s">
        <v>584</v>
      </c>
      <c r="B165" s="376" t="s">
        <v>585</v>
      </c>
      <c r="C165" s="821">
        <v>7</v>
      </c>
      <c r="D165" s="1342">
        <v>5</v>
      </c>
      <c r="E165" s="822">
        <f t="shared" si="2"/>
        <v>71.428571428571431</v>
      </c>
      <c r="G165" s="367"/>
    </row>
    <row r="166" spans="1:7">
      <c r="A166" s="371" t="s">
        <v>586</v>
      </c>
      <c r="B166" s="376" t="s">
        <v>587</v>
      </c>
      <c r="C166" s="821">
        <v>18</v>
      </c>
      <c r="D166" s="1342">
        <v>13</v>
      </c>
      <c r="E166" s="822">
        <f t="shared" si="2"/>
        <v>72.222222222222214</v>
      </c>
      <c r="G166" s="367"/>
    </row>
    <row r="167" spans="1:7">
      <c r="A167" s="371" t="s">
        <v>588</v>
      </c>
      <c r="B167" s="376" t="s">
        <v>589</v>
      </c>
      <c r="C167" s="821">
        <v>4</v>
      </c>
      <c r="D167" s="1342">
        <v>3</v>
      </c>
      <c r="E167" s="822">
        <f t="shared" si="2"/>
        <v>75</v>
      </c>
      <c r="G167" s="367"/>
    </row>
    <row r="168" spans="1:7">
      <c r="A168" s="371" t="s">
        <v>590</v>
      </c>
      <c r="B168" s="376" t="s">
        <v>591</v>
      </c>
      <c r="C168" s="821">
        <v>1</v>
      </c>
      <c r="D168" s="1342">
        <v>1</v>
      </c>
      <c r="E168" s="822">
        <f t="shared" si="2"/>
        <v>100</v>
      </c>
      <c r="G168" s="367"/>
    </row>
    <row r="169" spans="1:7">
      <c r="A169" s="371" t="s">
        <v>592</v>
      </c>
      <c r="B169" s="376" t="s">
        <v>593</v>
      </c>
      <c r="C169" s="821">
        <v>13</v>
      </c>
      <c r="D169" s="1342">
        <v>3</v>
      </c>
      <c r="E169" s="822">
        <f t="shared" si="2"/>
        <v>23.076923076923077</v>
      </c>
      <c r="G169" s="367"/>
    </row>
    <row r="170" spans="1:7">
      <c r="A170" s="371" t="s">
        <v>594</v>
      </c>
      <c r="B170" s="376" t="s">
        <v>595</v>
      </c>
      <c r="C170" s="821">
        <v>97</v>
      </c>
      <c r="D170" s="1342">
        <v>66</v>
      </c>
      <c r="E170" s="822">
        <f t="shared" si="2"/>
        <v>68.041237113402062</v>
      </c>
      <c r="G170" s="367"/>
    </row>
    <row r="171" spans="1:7">
      <c r="A171" s="371" t="s">
        <v>596</v>
      </c>
      <c r="B171" s="376" t="s">
        <v>597</v>
      </c>
      <c r="C171" s="821">
        <v>1</v>
      </c>
      <c r="D171" s="1342">
        <v>1</v>
      </c>
      <c r="E171" s="822">
        <f t="shared" si="2"/>
        <v>100</v>
      </c>
      <c r="G171" s="367"/>
    </row>
    <row r="172" spans="1:7">
      <c r="A172" s="371" t="s">
        <v>598</v>
      </c>
      <c r="B172" s="376" t="s">
        <v>599</v>
      </c>
      <c r="C172" s="821">
        <v>30</v>
      </c>
      <c r="D172" s="1342">
        <v>23</v>
      </c>
      <c r="E172" s="822">
        <f t="shared" si="2"/>
        <v>76.666666666666671</v>
      </c>
      <c r="G172" s="367"/>
    </row>
    <row r="173" spans="1:7">
      <c r="A173" s="371" t="s">
        <v>600</v>
      </c>
      <c r="B173" s="376" t="s">
        <v>601</v>
      </c>
      <c r="C173" s="821">
        <v>6</v>
      </c>
      <c r="D173" s="1342">
        <v>2</v>
      </c>
      <c r="E173" s="822">
        <f t="shared" si="2"/>
        <v>33.333333333333329</v>
      </c>
      <c r="G173" s="367"/>
    </row>
    <row r="174" spans="1:7">
      <c r="A174" s="371" t="s">
        <v>602</v>
      </c>
      <c r="B174" s="383" t="s">
        <v>603</v>
      </c>
      <c r="C174" s="821">
        <v>23</v>
      </c>
      <c r="D174" s="1342">
        <v>4</v>
      </c>
      <c r="E174" s="822">
        <f t="shared" si="2"/>
        <v>17.391304347826086</v>
      </c>
      <c r="G174" s="367"/>
    </row>
    <row r="175" spans="1:7">
      <c r="A175" s="371" t="s">
        <v>604</v>
      </c>
      <c r="B175" s="376" t="s">
        <v>605</v>
      </c>
      <c r="C175" s="821">
        <v>2</v>
      </c>
      <c r="D175" s="1342">
        <v>1</v>
      </c>
      <c r="E175" s="822">
        <f t="shared" si="2"/>
        <v>50</v>
      </c>
      <c r="G175" s="367"/>
    </row>
    <row r="176" spans="1:7">
      <c r="A176" s="371" t="s">
        <v>606</v>
      </c>
      <c r="B176" s="376" t="s">
        <v>607</v>
      </c>
      <c r="C176" s="821">
        <v>8</v>
      </c>
      <c r="D176" s="1342">
        <v>6</v>
      </c>
      <c r="E176" s="822">
        <f t="shared" si="2"/>
        <v>75</v>
      </c>
      <c r="G176" s="367"/>
    </row>
    <row r="177" spans="1:7">
      <c r="A177" s="371" t="s">
        <v>608</v>
      </c>
      <c r="B177" s="376" t="s">
        <v>609</v>
      </c>
      <c r="C177" s="821">
        <v>20</v>
      </c>
      <c r="D177" s="1342">
        <v>19</v>
      </c>
      <c r="E177" s="822">
        <f t="shared" si="2"/>
        <v>95</v>
      </c>
      <c r="G177" s="367"/>
    </row>
    <row r="178" spans="1:7">
      <c r="A178" s="371" t="s">
        <v>610</v>
      </c>
      <c r="B178" s="376" t="s">
        <v>611</v>
      </c>
      <c r="C178" s="821">
        <v>8</v>
      </c>
      <c r="D178" s="1342">
        <v>5</v>
      </c>
      <c r="E178" s="822">
        <f t="shared" si="2"/>
        <v>62.5</v>
      </c>
      <c r="G178" s="367"/>
    </row>
    <row r="179" spans="1:7">
      <c r="A179" s="371" t="s">
        <v>612</v>
      </c>
      <c r="B179" s="376" t="s">
        <v>613</v>
      </c>
      <c r="C179" s="821"/>
      <c r="D179" s="1342">
        <v>0</v>
      </c>
      <c r="E179" s="822" t="e">
        <f t="shared" si="2"/>
        <v>#DIV/0!</v>
      </c>
      <c r="G179" s="367"/>
    </row>
    <row r="180" spans="1:7">
      <c r="A180" s="371" t="s">
        <v>614</v>
      </c>
      <c r="B180" s="376" t="s">
        <v>615</v>
      </c>
      <c r="C180" s="821"/>
      <c r="D180" s="1342">
        <v>1</v>
      </c>
      <c r="E180" s="822" t="e">
        <f t="shared" si="2"/>
        <v>#DIV/0!</v>
      </c>
      <c r="G180" s="367"/>
    </row>
    <row r="181" spans="1:7">
      <c r="A181" s="371" t="s">
        <v>616</v>
      </c>
      <c r="B181" s="376" t="s">
        <v>617</v>
      </c>
      <c r="C181" s="821"/>
      <c r="D181" s="1342">
        <v>0</v>
      </c>
      <c r="E181" s="822" t="e">
        <f t="shared" si="2"/>
        <v>#DIV/0!</v>
      </c>
      <c r="G181" s="367"/>
    </row>
    <row r="182" spans="1:7">
      <c r="A182" s="371" t="s">
        <v>618</v>
      </c>
      <c r="B182" s="376" t="s">
        <v>619</v>
      </c>
      <c r="C182" s="821">
        <v>6</v>
      </c>
      <c r="D182" s="1342">
        <v>3</v>
      </c>
      <c r="E182" s="822">
        <f t="shared" si="2"/>
        <v>50</v>
      </c>
      <c r="G182" s="367"/>
    </row>
    <row r="183" spans="1:7">
      <c r="A183" s="371" t="s">
        <v>620</v>
      </c>
      <c r="B183" s="376" t="s">
        <v>621</v>
      </c>
      <c r="C183" s="821">
        <v>20</v>
      </c>
      <c r="D183" s="1342">
        <v>11</v>
      </c>
      <c r="E183" s="822">
        <f t="shared" si="2"/>
        <v>55.000000000000007</v>
      </c>
      <c r="G183" s="367"/>
    </row>
    <row r="184" spans="1:7">
      <c r="A184" s="371" t="s">
        <v>622</v>
      </c>
      <c r="B184" s="376" t="s">
        <v>623</v>
      </c>
      <c r="C184" s="821">
        <v>25</v>
      </c>
      <c r="D184" s="1342">
        <v>11</v>
      </c>
      <c r="E184" s="822">
        <f t="shared" si="2"/>
        <v>44</v>
      </c>
      <c r="G184" s="367"/>
    </row>
    <row r="185" spans="1:7">
      <c r="A185" s="371" t="s">
        <v>624</v>
      </c>
      <c r="B185" s="376" t="s">
        <v>625</v>
      </c>
      <c r="C185" s="821">
        <v>6</v>
      </c>
      <c r="D185" s="1342">
        <v>5</v>
      </c>
      <c r="E185" s="822">
        <f t="shared" si="2"/>
        <v>83.333333333333343</v>
      </c>
      <c r="G185" s="367"/>
    </row>
    <row r="186" spans="1:7" ht="18.75">
      <c r="A186" s="368">
        <v>5</v>
      </c>
      <c r="B186" s="378" t="s">
        <v>626</v>
      </c>
      <c r="C186" s="375"/>
      <c r="D186" s="375"/>
      <c r="E186" s="823"/>
      <c r="G186" s="367"/>
    </row>
    <row r="187" spans="1:7" ht="25.5">
      <c r="A187" s="371" t="s">
        <v>627</v>
      </c>
      <c r="B187" s="376" t="s">
        <v>628</v>
      </c>
      <c r="C187" s="821"/>
      <c r="D187" s="1342">
        <v>0</v>
      </c>
      <c r="E187" s="822" t="e">
        <f t="shared" si="2"/>
        <v>#DIV/0!</v>
      </c>
      <c r="G187" s="367"/>
    </row>
    <row r="188" spans="1:7" ht="25.5">
      <c r="A188" s="371" t="s">
        <v>629</v>
      </c>
      <c r="B188" s="376" t="s">
        <v>630</v>
      </c>
      <c r="C188" s="821"/>
      <c r="D188" s="1342">
        <v>0</v>
      </c>
      <c r="E188" s="822" t="e">
        <f t="shared" si="2"/>
        <v>#DIV/0!</v>
      </c>
      <c r="G188" s="367"/>
    </row>
    <row r="189" spans="1:7">
      <c r="A189" s="371" t="s">
        <v>631</v>
      </c>
      <c r="B189" s="376" t="s">
        <v>632</v>
      </c>
      <c r="C189" s="821"/>
      <c r="D189" s="1342">
        <v>0</v>
      </c>
      <c r="E189" s="822" t="e">
        <f t="shared" si="2"/>
        <v>#DIV/0!</v>
      </c>
      <c r="G189" s="367"/>
    </row>
    <row r="190" spans="1:7" ht="25.5">
      <c r="A190" s="377" t="s">
        <v>633</v>
      </c>
      <c r="B190" s="383" t="s">
        <v>634</v>
      </c>
      <c r="C190" s="821"/>
      <c r="D190" s="1342">
        <v>0</v>
      </c>
      <c r="E190" s="822" t="e">
        <f t="shared" si="2"/>
        <v>#DIV/0!</v>
      </c>
      <c r="G190" s="367"/>
    </row>
    <row r="191" spans="1:7" ht="25.5">
      <c r="A191" s="377" t="s">
        <v>635</v>
      </c>
      <c r="B191" s="383" t="s">
        <v>636</v>
      </c>
      <c r="C191" s="821"/>
      <c r="D191" s="1342">
        <v>0</v>
      </c>
      <c r="E191" s="822" t="e">
        <f t="shared" si="2"/>
        <v>#DIV/0!</v>
      </c>
      <c r="G191" s="384"/>
    </row>
    <row r="192" spans="1:7" ht="25.5">
      <c r="A192" s="377" t="s">
        <v>637</v>
      </c>
      <c r="B192" s="383" t="s">
        <v>634</v>
      </c>
      <c r="C192" s="821"/>
      <c r="D192" s="1342">
        <v>0</v>
      </c>
      <c r="E192" s="822" t="e">
        <f t="shared" si="2"/>
        <v>#DIV/0!</v>
      </c>
      <c r="G192" s="367"/>
    </row>
    <row r="193" spans="1:7" ht="25.5">
      <c r="A193" s="377" t="s">
        <v>638</v>
      </c>
      <c r="B193" s="383" t="s">
        <v>639</v>
      </c>
      <c r="C193" s="821"/>
      <c r="D193" s="1342">
        <v>0</v>
      </c>
      <c r="E193" s="822" t="e">
        <f t="shared" si="2"/>
        <v>#DIV/0!</v>
      </c>
      <c r="G193" s="367"/>
    </row>
    <row r="194" spans="1:7">
      <c r="A194" s="371" t="s">
        <v>640</v>
      </c>
      <c r="B194" s="376" t="s">
        <v>641</v>
      </c>
      <c r="C194" s="821"/>
      <c r="D194" s="1342">
        <v>0</v>
      </c>
      <c r="E194" s="822" t="e">
        <f t="shared" si="2"/>
        <v>#DIV/0!</v>
      </c>
      <c r="G194" s="367"/>
    </row>
    <row r="195" spans="1:7">
      <c r="A195" s="371" t="s">
        <v>642</v>
      </c>
      <c r="B195" s="376" t="s">
        <v>643</v>
      </c>
      <c r="C195" s="821"/>
      <c r="D195" s="1342">
        <v>0</v>
      </c>
      <c r="E195" s="822" t="e">
        <f t="shared" si="2"/>
        <v>#DIV/0!</v>
      </c>
      <c r="G195" s="367"/>
    </row>
    <row r="196" spans="1:7">
      <c r="A196" s="371" t="s">
        <v>644</v>
      </c>
      <c r="B196" s="376" t="s">
        <v>645</v>
      </c>
      <c r="C196" s="821"/>
      <c r="D196" s="1342">
        <v>0</v>
      </c>
      <c r="E196" s="822" t="e">
        <f t="shared" si="2"/>
        <v>#DIV/0!</v>
      </c>
      <c r="G196" s="367"/>
    </row>
    <row r="197" spans="1:7">
      <c r="A197" s="371" t="s">
        <v>646</v>
      </c>
      <c r="B197" s="376" t="s">
        <v>647</v>
      </c>
      <c r="C197" s="821"/>
      <c r="D197" s="1342">
        <v>0</v>
      </c>
      <c r="E197" s="822" t="e">
        <f t="shared" si="2"/>
        <v>#DIV/0!</v>
      </c>
      <c r="G197" s="367"/>
    </row>
    <row r="198" spans="1:7" ht="25.5">
      <c r="A198" s="371" t="s">
        <v>648</v>
      </c>
      <c r="B198" s="376" t="s">
        <v>649</v>
      </c>
      <c r="C198" s="821"/>
      <c r="D198" s="1342">
        <v>0</v>
      </c>
      <c r="E198" s="822" t="e">
        <f t="shared" si="2"/>
        <v>#DIV/0!</v>
      </c>
      <c r="G198" s="367"/>
    </row>
    <row r="199" spans="1:7" ht="25.5">
      <c r="A199" s="371" t="s">
        <v>650</v>
      </c>
      <c r="B199" s="376" t="s">
        <v>651</v>
      </c>
      <c r="C199" s="821"/>
      <c r="D199" s="1342">
        <v>0</v>
      </c>
      <c r="E199" s="822" t="e">
        <f t="shared" si="2"/>
        <v>#DIV/0!</v>
      </c>
      <c r="G199" s="367"/>
    </row>
    <row r="200" spans="1:7" ht="25.5">
      <c r="A200" s="371" t="s">
        <v>652</v>
      </c>
      <c r="B200" s="376" t="s">
        <v>653</v>
      </c>
      <c r="C200" s="821"/>
      <c r="D200" s="1342">
        <v>0</v>
      </c>
      <c r="E200" s="822" t="e">
        <f t="shared" si="2"/>
        <v>#DIV/0!</v>
      </c>
      <c r="G200" s="367"/>
    </row>
    <row r="201" spans="1:7" ht="25.5">
      <c r="A201" s="371" t="s">
        <v>654</v>
      </c>
      <c r="B201" s="376" t="s">
        <v>655</v>
      </c>
      <c r="C201" s="821"/>
      <c r="D201" s="1342">
        <v>0</v>
      </c>
      <c r="E201" s="822" t="e">
        <f t="shared" si="2"/>
        <v>#DIV/0!</v>
      </c>
      <c r="G201" s="367"/>
    </row>
    <row r="202" spans="1:7" ht="25.5">
      <c r="A202" s="371" t="s">
        <v>656</v>
      </c>
      <c r="B202" s="376" t="s">
        <v>657</v>
      </c>
      <c r="C202" s="821"/>
      <c r="D202" s="1342">
        <v>0</v>
      </c>
      <c r="E202" s="822" t="e">
        <f t="shared" si="2"/>
        <v>#DIV/0!</v>
      </c>
      <c r="G202" s="367"/>
    </row>
    <row r="203" spans="1:7" ht="25.5">
      <c r="A203" s="371" t="s">
        <v>658</v>
      </c>
      <c r="B203" s="376" t="s">
        <v>659</v>
      </c>
      <c r="C203" s="821"/>
      <c r="D203" s="1342">
        <v>0</v>
      </c>
      <c r="E203" s="822" t="e">
        <f t="shared" ref="E203:E266" si="3">SUM(D203/C203*100)</f>
        <v>#DIV/0!</v>
      </c>
      <c r="G203" s="367"/>
    </row>
    <row r="204" spans="1:7" ht="25.5">
      <c r="A204" s="371" t="s">
        <v>660</v>
      </c>
      <c r="B204" s="376" t="s">
        <v>661</v>
      </c>
      <c r="C204" s="821"/>
      <c r="D204" s="1342">
        <v>0</v>
      </c>
      <c r="E204" s="822" t="e">
        <f t="shared" si="3"/>
        <v>#DIV/0!</v>
      </c>
      <c r="G204" s="367"/>
    </row>
    <row r="205" spans="1:7">
      <c r="A205" s="371" t="s">
        <v>662</v>
      </c>
      <c r="B205" s="376" t="s">
        <v>663</v>
      </c>
      <c r="C205" s="821"/>
      <c r="D205" s="1342">
        <v>0</v>
      </c>
      <c r="E205" s="822" t="e">
        <f t="shared" si="3"/>
        <v>#DIV/0!</v>
      </c>
      <c r="G205" s="367"/>
    </row>
    <row r="206" spans="1:7" ht="25.5">
      <c r="A206" s="371" t="s">
        <v>664</v>
      </c>
      <c r="B206" s="376" t="s">
        <v>665</v>
      </c>
      <c r="C206" s="821"/>
      <c r="D206" s="1342">
        <v>0</v>
      </c>
      <c r="E206" s="822" t="e">
        <f t="shared" si="3"/>
        <v>#DIV/0!</v>
      </c>
      <c r="G206" s="367"/>
    </row>
    <row r="207" spans="1:7">
      <c r="A207" s="371" t="s">
        <v>666</v>
      </c>
      <c r="B207" s="376" t="s">
        <v>667</v>
      </c>
      <c r="C207" s="821"/>
      <c r="D207" s="1342">
        <v>0</v>
      </c>
      <c r="E207" s="822" t="e">
        <f t="shared" si="3"/>
        <v>#DIV/0!</v>
      </c>
      <c r="G207" s="367"/>
    </row>
    <row r="208" spans="1:7" ht="25.5">
      <c r="A208" s="371" t="s">
        <v>668</v>
      </c>
      <c r="B208" s="376" t="s">
        <v>2949</v>
      </c>
      <c r="C208" s="821"/>
      <c r="D208" s="1342">
        <v>1</v>
      </c>
      <c r="E208" s="822" t="e">
        <f t="shared" si="3"/>
        <v>#DIV/0!</v>
      </c>
      <c r="G208" s="367"/>
    </row>
    <row r="209" spans="1:7" ht="25.5">
      <c r="A209" s="371" t="s">
        <v>669</v>
      </c>
      <c r="B209" s="376" t="s">
        <v>2950</v>
      </c>
      <c r="C209" s="821">
        <v>22</v>
      </c>
      <c r="D209" s="1342">
        <v>13</v>
      </c>
      <c r="E209" s="822">
        <f t="shared" si="3"/>
        <v>59.090909090909093</v>
      </c>
      <c r="G209" s="367"/>
    </row>
    <row r="210" spans="1:7">
      <c r="A210" s="371" t="s">
        <v>670</v>
      </c>
      <c r="B210" s="376" t="s">
        <v>671</v>
      </c>
      <c r="C210" s="821"/>
      <c r="D210" s="1342">
        <v>0</v>
      </c>
      <c r="E210" s="822" t="e">
        <f t="shared" si="3"/>
        <v>#DIV/0!</v>
      </c>
      <c r="G210" s="367"/>
    </row>
    <row r="211" spans="1:7">
      <c r="A211" s="371" t="s">
        <v>672</v>
      </c>
      <c r="B211" s="376" t="s">
        <v>673</v>
      </c>
      <c r="C211" s="821"/>
      <c r="D211" s="1342">
        <v>0</v>
      </c>
      <c r="E211" s="822" t="e">
        <f t="shared" si="3"/>
        <v>#DIV/0!</v>
      </c>
      <c r="G211" s="367"/>
    </row>
    <row r="212" spans="1:7" ht="25.5">
      <c r="A212" s="377" t="s">
        <v>674</v>
      </c>
      <c r="B212" s="383" t="s">
        <v>675</v>
      </c>
      <c r="C212" s="821"/>
      <c r="D212" s="1342">
        <v>2</v>
      </c>
      <c r="E212" s="822" t="e">
        <f t="shared" si="3"/>
        <v>#DIV/0!</v>
      </c>
      <c r="G212" s="367"/>
    </row>
    <row r="213" spans="1:7" ht="25.5">
      <c r="A213" s="377" t="s">
        <v>676</v>
      </c>
      <c r="B213" s="383" t="s">
        <v>677</v>
      </c>
      <c r="C213" s="821">
        <v>16</v>
      </c>
      <c r="D213" s="1342">
        <v>9</v>
      </c>
      <c r="E213" s="822">
        <f t="shared" si="3"/>
        <v>56.25</v>
      </c>
      <c r="G213" s="367"/>
    </row>
    <row r="214" spans="1:7" ht="25.5">
      <c r="A214" s="371" t="s">
        <v>678</v>
      </c>
      <c r="B214" s="376" t="s">
        <v>679</v>
      </c>
      <c r="C214" s="821"/>
      <c r="D214" s="1342">
        <v>0</v>
      </c>
      <c r="E214" s="822" t="e">
        <f t="shared" si="3"/>
        <v>#DIV/0!</v>
      </c>
      <c r="G214" s="367"/>
    </row>
    <row r="215" spans="1:7" ht="25.5">
      <c r="A215" s="371" t="s">
        <v>680</v>
      </c>
      <c r="B215" s="376" t="s">
        <v>681</v>
      </c>
      <c r="C215" s="821"/>
      <c r="D215" s="1342">
        <v>0</v>
      </c>
      <c r="E215" s="822" t="e">
        <f t="shared" si="3"/>
        <v>#DIV/0!</v>
      </c>
      <c r="G215" s="367"/>
    </row>
    <row r="216" spans="1:7" ht="25.5">
      <c r="A216" s="371" t="s">
        <v>682</v>
      </c>
      <c r="B216" s="376" t="s">
        <v>683</v>
      </c>
      <c r="C216" s="821"/>
      <c r="D216" s="1342">
        <v>0</v>
      </c>
      <c r="E216" s="822" t="e">
        <f t="shared" si="3"/>
        <v>#DIV/0!</v>
      </c>
      <c r="G216" s="367"/>
    </row>
    <row r="217" spans="1:7" ht="25.5">
      <c r="A217" s="371" t="s">
        <v>684</v>
      </c>
      <c r="B217" s="376" t="s">
        <v>685</v>
      </c>
      <c r="C217" s="821"/>
      <c r="D217" s="1342">
        <v>0</v>
      </c>
      <c r="E217" s="822" t="e">
        <f t="shared" si="3"/>
        <v>#DIV/0!</v>
      </c>
      <c r="G217" s="367"/>
    </row>
    <row r="218" spans="1:7" ht="25.5">
      <c r="A218" s="371" t="s">
        <v>686</v>
      </c>
      <c r="B218" s="376" t="s">
        <v>687</v>
      </c>
      <c r="C218" s="821"/>
      <c r="D218" s="1342">
        <v>0</v>
      </c>
      <c r="E218" s="822" t="e">
        <f t="shared" si="3"/>
        <v>#DIV/0!</v>
      </c>
      <c r="G218" s="367"/>
    </row>
    <row r="219" spans="1:7" ht="25.5">
      <c r="A219" s="377" t="s">
        <v>688</v>
      </c>
      <c r="B219" s="383" t="s">
        <v>689</v>
      </c>
      <c r="C219" s="821"/>
      <c r="D219" s="1342">
        <v>0</v>
      </c>
      <c r="E219" s="822" t="e">
        <f t="shared" si="3"/>
        <v>#DIV/0!</v>
      </c>
      <c r="G219" s="367"/>
    </row>
    <row r="220" spans="1:7" ht="25.5">
      <c r="A220" s="377" t="s">
        <v>690</v>
      </c>
      <c r="B220" s="383" t="s">
        <v>691</v>
      </c>
      <c r="C220" s="821"/>
      <c r="D220" s="1342">
        <v>0</v>
      </c>
      <c r="E220" s="822" t="e">
        <f t="shared" si="3"/>
        <v>#DIV/0!</v>
      </c>
      <c r="G220" s="367"/>
    </row>
    <row r="221" spans="1:7">
      <c r="A221" s="371" t="s">
        <v>692</v>
      </c>
      <c r="B221" s="376" t="s">
        <v>693</v>
      </c>
      <c r="C221" s="821"/>
      <c r="D221" s="1342">
        <v>0</v>
      </c>
      <c r="E221" s="822" t="e">
        <f t="shared" si="3"/>
        <v>#DIV/0!</v>
      </c>
      <c r="G221" s="367"/>
    </row>
    <row r="222" spans="1:7">
      <c r="A222" s="371" t="s">
        <v>694</v>
      </c>
      <c r="B222" s="376" t="s">
        <v>693</v>
      </c>
      <c r="C222" s="821"/>
      <c r="D222" s="1342">
        <v>0</v>
      </c>
      <c r="E222" s="822" t="e">
        <f t="shared" si="3"/>
        <v>#DIV/0!</v>
      </c>
      <c r="G222" s="367"/>
    </row>
    <row r="223" spans="1:7">
      <c r="A223" s="371" t="s">
        <v>695</v>
      </c>
      <c r="B223" s="376" t="s">
        <v>696</v>
      </c>
      <c r="C223" s="821"/>
      <c r="D223" s="1342">
        <v>0</v>
      </c>
      <c r="E223" s="822" t="e">
        <f t="shared" si="3"/>
        <v>#DIV/0!</v>
      </c>
      <c r="G223" s="367"/>
    </row>
    <row r="224" spans="1:7">
      <c r="A224" s="371" t="s">
        <v>697</v>
      </c>
      <c r="B224" s="376" t="s">
        <v>698</v>
      </c>
      <c r="C224" s="821"/>
      <c r="D224" s="1342">
        <v>0</v>
      </c>
      <c r="E224" s="822" t="e">
        <f t="shared" si="3"/>
        <v>#DIV/0!</v>
      </c>
      <c r="G224" s="367"/>
    </row>
    <row r="225" spans="1:7">
      <c r="A225" s="371" t="s">
        <v>699</v>
      </c>
      <c r="B225" s="376" t="s">
        <v>700</v>
      </c>
      <c r="C225" s="821"/>
      <c r="D225" s="1342">
        <v>0</v>
      </c>
      <c r="E225" s="822" t="e">
        <f t="shared" si="3"/>
        <v>#DIV/0!</v>
      </c>
      <c r="G225" s="367"/>
    </row>
    <row r="226" spans="1:7">
      <c r="A226" s="371" t="s">
        <v>701</v>
      </c>
      <c r="B226" s="376" t="s">
        <v>702</v>
      </c>
      <c r="C226" s="821">
        <v>8</v>
      </c>
      <c r="D226" s="1342">
        <v>2</v>
      </c>
      <c r="E226" s="822">
        <f t="shared" si="3"/>
        <v>25</v>
      </c>
      <c r="G226" s="367"/>
    </row>
    <row r="227" spans="1:7">
      <c r="A227" s="371" t="s">
        <v>703</v>
      </c>
      <c r="B227" s="376" t="s">
        <v>704</v>
      </c>
      <c r="C227" s="821"/>
      <c r="D227" s="1342">
        <v>1</v>
      </c>
      <c r="E227" s="822" t="e">
        <f t="shared" si="3"/>
        <v>#DIV/0!</v>
      </c>
      <c r="G227" s="367"/>
    </row>
    <row r="228" spans="1:7">
      <c r="A228" s="371" t="s">
        <v>705</v>
      </c>
      <c r="B228" s="376" t="s">
        <v>706</v>
      </c>
      <c r="C228" s="821">
        <v>1</v>
      </c>
      <c r="D228" s="1342">
        <v>3</v>
      </c>
      <c r="E228" s="822">
        <f t="shared" si="3"/>
        <v>300</v>
      </c>
      <c r="G228" s="367"/>
    </row>
    <row r="229" spans="1:7">
      <c r="A229" s="371" t="s">
        <v>707</v>
      </c>
      <c r="B229" s="376" t="s">
        <v>708</v>
      </c>
      <c r="C229" s="821"/>
      <c r="D229" s="1342">
        <v>0</v>
      </c>
      <c r="E229" s="822" t="e">
        <f t="shared" si="3"/>
        <v>#DIV/0!</v>
      </c>
      <c r="G229" s="367"/>
    </row>
    <row r="230" spans="1:7">
      <c r="A230" s="371" t="s">
        <v>709</v>
      </c>
      <c r="B230" s="376" t="s">
        <v>710</v>
      </c>
      <c r="C230" s="821">
        <v>1</v>
      </c>
      <c r="D230" s="1342">
        <v>0</v>
      </c>
      <c r="E230" s="822">
        <f t="shared" si="3"/>
        <v>0</v>
      </c>
      <c r="G230" s="367"/>
    </row>
    <row r="231" spans="1:7" ht="25.5">
      <c r="A231" s="371" t="s">
        <v>711</v>
      </c>
      <c r="B231" s="376" t="s">
        <v>712</v>
      </c>
      <c r="C231" s="821"/>
      <c r="D231" s="1342">
        <v>0</v>
      </c>
      <c r="E231" s="822" t="e">
        <f t="shared" si="3"/>
        <v>#DIV/0!</v>
      </c>
      <c r="G231" s="367"/>
    </row>
    <row r="232" spans="1:7" ht="25.5">
      <c r="A232" s="371" t="s">
        <v>713</v>
      </c>
      <c r="B232" s="376" t="s">
        <v>714</v>
      </c>
      <c r="C232" s="821"/>
      <c r="D232" s="1342">
        <v>0</v>
      </c>
      <c r="E232" s="822" t="e">
        <f t="shared" si="3"/>
        <v>#DIV/0!</v>
      </c>
      <c r="G232" s="367"/>
    </row>
    <row r="233" spans="1:7" ht="25.5">
      <c r="A233" s="371" t="s">
        <v>715</v>
      </c>
      <c r="B233" s="376" t="s">
        <v>716</v>
      </c>
      <c r="C233" s="821"/>
      <c r="D233" s="1342">
        <v>0</v>
      </c>
      <c r="E233" s="822" t="e">
        <f t="shared" si="3"/>
        <v>#DIV/0!</v>
      </c>
      <c r="G233" s="367"/>
    </row>
    <row r="234" spans="1:7" ht="25.5">
      <c r="A234" s="371" t="s">
        <v>717</v>
      </c>
      <c r="B234" s="376" t="s">
        <v>718</v>
      </c>
      <c r="C234" s="821"/>
      <c r="D234" s="1342">
        <v>0</v>
      </c>
      <c r="E234" s="822" t="e">
        <f t="shared" si="3"/>
        <v>#DIV/0!</v>
      </c>
      <c r="G234" s="367"/>
    </row>
    <row r="235" spans="1:7">
      <c r="A235" s="371" t="s">
        <v>719</v>
      </c>
      <c r="B235" s="376" t="s">
        <v>720</v>
      </c>
      <c r="C235" s="821"/>
      <c r="D235" s="1342">
        <v>0</v>
      </c>
      <c r="E235" s="822" t="e">
        <f t="shared" si="3"/>
        <v>#DIV/0!</v>
      </c>
      <c r="G235" s="367"/>
    </row>
    <row r="236" spans="1:7">
      <c r="A236" s="371" t="s">
        <v>721</v>
      </c>
      <c r="B236" s="376" t="s">
        <v>722</v>
      </c>
      <c r="C236" s="821"/>
      <c r="D236" s="1342">
        <v>0</v>
      </c>
      <c r="E236" s="822" t="e">
        <f t="shared" si="3"/>
        <v>#DIV/0!</v>
      </c>
      <c r="G236" s="367"/>
    </row>
    <row r="237" spans="1:7" ht="25.5">
      <c r="A237" s="371" t="s">
        <v>723</v>
      </c>
      <c r="B237" s="376" t="s">
        <v>724</v>
      </c>
      <c r="C237" s="821">
        <v>21</v>
      </c>
      <c r="D237" s="1342">
        <v>14</v>
      </c>
      <c r="E237" s="822">
        <f t="shared" si="3"/>
        <v>66.666666666666657</v>
      </c>
      <c r="G237" s="367"/>
    </row>
    <row r="238" spans="1:7" ht="25.5">
      <c r="A238" s="371" t="s">
        <v>725</v>
      </c>
      <c r="B238" s="376" t="s">
        <v>726</v>
      </c>
      <c r="C238" s="821">
        <v>171</v>
      </c>
      <c r="D238" s="1342">
        <v>121</v>
      </c>
      <c r="E238" s="822">
        <f t="shared" si="3"/>
        <v>70.760233918128662</v>
      </c>
      <c r="G238" s="367"/>
    </row>
    <row r="239" spans="1:7">
      <c r="A239" s="371" t="s">
        <v>727</v>
      </c>
      <c r="B239" s="376" t="s">
        <v>728</v>
      </c>
      <c r="C239" s="821"/>
      <c r="D239" s="1342">
        <v>0</v>
      </c>
      <c r="E239" s="822" t="e">
        <f t="shared" si="3"/>
        <v>#DIV/0!</v>
      </c>
      <c r="G239" s="367"/>
    </row>
    <row r="240" spans="1:7">
      <c r="A240" s="371" t="s">
        <v>729</v>
      </c>
      <c r="B240" s="376" t="s">
        <v>730</v>
      </c>
      <c r="C240" s="821"/>
      <c r="D240" s="1342">
        <v>0</v>
      </c>
      <c r="E240" s="822" t="e">
        <f t="shared" si="3"/>
        <v>#DIV/0!</v>
      </c>
      <c r="G240" s="367"/>
    </row>
    <row r="241" spans="1:7">
      <c r="A241" s="371" t="s">
        <v>731</v>
      </c>
      <c r="B241" s="376" t="s">
        <v>732</v>
      </c>
      <c r="C241" s="821">
        <v>26</v>
      </c>
      <c r="D241" s="1342">
        <v>22</v>
      </c>
      <c r="E241" s="822">
        <f t="shared" si="3"/>
        <v>84.615384615384613</v>
      </c>
      <c r="G241" s="367"/>
    </row>
    <row r="242" spans="1:7">
      <c r="A242" s="371" t="s">
        <v>733</v>
      </c>
      <c r="B242" s="376" t="s">
        <v>734</v>
      </c>
      <c r="C242" s="821">
        <v>128</v>
      </c>
      <c r="D242" s="1342">
        <v>94</v>
      </c>
      <c r="E242" s="822">
        <f t="shared" si="3"/>
        <v>73.4375</v>
      </c>
      <c r="G242" s="367"/>
    </row>
    <row r="243" spans="1:7">
      <c r="A243" s="371" t="s">
        <v>735</v>
      </c>
      <c r="B243" s="376" t="s">
        <v>736</v>
      </c>
      <c r="C243" s="821">
        <v>1</v>
      </c>
      <c r="D243" s="1342">
        <v>2</v>
      </c>
      <c r="E243" s="822">
        <f t="shared" si="3"/>
        <v>200</v>
      </c>
      <c r="G243" s="367"/>
    </row>
    <row r="244" spans="1:7">
      <c r="A244" s="371" t="s">
        <v>737</v>
      </c>
      <c r="B244" s="376" t="s">
        <v>738</v>
      </c>
      <c r="C244" s="821">
        <v>13</v>
      </c>
      <c r="D244" s="1342">
        <v>4</v>
      </c>
      <c r="E244" s="822">
        <f t="shared" si="3"/>
        <v>30.76923076923077</v>
      </c>
      <c r="G244" s="367"/>
    </row>
    <row r="245" spans="1:7">
      <c r="A245" s="371" t="s">
        <v>739</v>
      </c>
      <c r="B245" s="376" t="s">
        <v>740</v>
      </c>
      <c r="C245" s="821">
        <v>1</v>
      </c>
      <c r="D245" s="1342">
        <v>1</v>
      </c>
      <c r="E245" s="822">
        <f t="shared" si="3"/>
        <v>100</v>
      </c>
      <c r="G245" s="367"/>
    </row>
    <row r="246" spans="1:7">
      <c r="A246" s="371" t="s">
        <v>741</v>
      </c>
      <c r="B246" s="376" t="s">
        <v>742</v>
      </c>
      <c r="C246" s="821">
        <v>2</v>
      </c>
      <c r="D246" s="1342">
        <v>19</v>
      </c>
      <c r="E246" s="822">
        <f t="shared" si="3"/>
        <v>950</v>
      </c>
      <c r="G246" s="367"/>
    </row>
    <row r="247" spans="1:7">
      <c r="A247" s="371" t="s">
        <v>743</v>
      </c>
      <c r="B247" s="376" t="s">
        <v>744</v>
      </c>
      <c r="C247" s="821">
        <v>8</v>
      </c>
      <c r="D247" s="1342">
        <v>6</v>
      </c>
      <c r="E247" s="822">
        <f t="shared" si="3"/>
        <v>75</v>
      </c>
      <c r="G247" s="367"/>
    </row>
    <row r="248" spans="1:7">
      <c r="A248" s="371" t="s">
        <v>745</v>
      </c>
      <c r="B248" s="376" t="s">
        <v>746</v>
      </c>
      <c r="C248" s="821">
        <v>30</v>
      </c>
      <c r="D248" s="1342">
        <v>34</v>
      </c>
      <c r="E248" s="822">
        <f t="shared" si="3"/>
        <v>113.33333333333333</v>
      </c>
      <c r="G248" s="367"/>
    </row>
    <row r="249" spans="1:7">
      <c r="A249" s="371" t="s">
        <v>747</v>
      </c>
      <c r="B249" s="376" t="s">
        <v>748</v>
      </c>
      <c r="C249" s="821">
        <v>31</v>
      </c>
      <c r="D249" s="1342">
        <v>28</v>
      </c>
      <c r="E249" s="822">
        <f t="shared" si="3"/>
        <v>90.322580645161281</v>
      </c>
      <c r="G249" s="367"/>
    </row>
    <row r="250" spans="1:7">
      <c r="A250" s="371" t="s">
        <v>749</v>
      </c>
      <c r="B250" s="376" t="s">
        <v>750</v>
      </c>
      <c r="C250" s="821">
        <v>36</v>
      </c>
      <c r="D250" s="1342">
        <v>41</v>
      </c>
      <c r="E250" s="822">
        <f t="shared" si="3"/>
        <v>113.88888888888889</v>
      </c>
      <c r="G250" s="367"/>
    </row>
    <row r="251" spans="1:7">
      <c r="A251" s="371" t="s">
        <v>751</v>
      </c>
      <c r="B251" s="376" t="s">
        <v>752</v>
      </c>
      <c r="C251" s="821">
        <v>3</v>
      </c>
      <c r="D251" s="1342">
        <v>5</v>
      </c>
      <c r="E251" s="822">
        <f t="shared" si="3"/>
        <v>166.66666666666669</v>
      </c>
      <c r="G251" s="367"/>
    </row>
    <row r="252" spans="1:7">
      <c r="A252" s="371" t="s">
        <v>753</v>
      </c>
      <c r="B252" s="376" t="s">
        <v>754</v>
      </c>
      <c r="C252" s="821">
        <v>23</v>
      </c>
      <c r="D252" s="1342">
        <v>13</v>
      </c>
      <c r="E252" s="822">
        <f t="shared" si="3"/>
        <v>56.521739130434781</v>
      </c>
      <c r="G252" s="367"/>
    </row>
    <row r="253" spans="1:7">
      <c r="A253" s="371" t="s">
        <v>755</v>
      </c>
      <c r="B253" s="376" t="s">
        <v>756</v>
      </c>
      <c r="C253" s="821"/>
      <c r="D253" s="1342">
        <v>0</v>
      </c>
      <c r="E253" s="822" t="e">
        <f t="shared" si="3"/>
        <v>#DIV/0!</v>
      </c>
      <c r="G253" s="367"/>
    </row>
    <row r="254" spans="1:7">
      <c r="A254" s="371" t="s">
        <v>757</v>
      </c>
      <c r="B254" s="376" t="s">
        <v>758</v>
      </c>
      <c r="C254" s="821"/>
      <c r="D254" s="1342">
        <v>0</v>
      </c>
      <c r="E254" s="822" t="e">
        <f t="shared" si="3"/>
        <v>#DIV/0!</v>
      </c>
      <c r="G254" s="367"/>
    </row>
    <row r="255" spans="1:7">
      <c r="A255" s="371" t="s">
        <v>759</v>
      </c>
      <c r="B255" s="376" t="s">
        <v>760</v>
      </c>
      <c r="C255" s="821">
        <v>2</v>
      </c>
      <c r="D255" s="1342">
        <v>1</v>
      </c>
      <c r="E255" s="822">
        <f t="shared" si="3"/>
        <v>50</v>
      </c>
      <c r="G255" s="367"/>
    </row>
    <row r="256" spans="1:7">
      <c r="A256" s="371" t="s">
        <v>761</v>
      </c>
      <c r="B256" s="376" t="s">
        <v>762</v>
      </c>
      <c r="C256" s="821">
        <v>1</v>
      </c>
      <c r="D256" s="1342">
        <v>4</v>
      </c>
      <c r="E256" s="822">
        <f t="shared" si="3"/>
        <v>400</v>
      </c>
      <c r="G256" s="367"/>
    </row>
    <row r="257" spans="1:7" ht="13.5">
      <c r="A257" s="371" t="s">
        <v>763</v>
      </c>
      <c r="B257" s="376" t="s">
        <v>2951</v>
      </c>
      <c r="C257" s="821">
        <v>11</v>
      </c>
      <c r="D257" s="1342">
        <v>2</v>
      </c>
      <c r="E257" s="822">
        <f t="shared" si="3"/>
        <v>18.181818181818183</v>
      </c>
      <c r="G257" s="367"/>
    </row>
    <row r="258" spans="1:7" ht="13.5">
      <c r="A258" s="371" t="s">
        <v>764</v>
      </c>
      <c r="B258" s="376" t="s">
        <v>2952</v>
      </c>
      <c r="C258" s="821">
        <v>14</v>
      </c>
      <c r="D258" s="1342">
        <v>16</v>
      </c>
      <c r="E258" s="822">
        <f t="shared" si="3"/>
        <v>114.28571428571428</v>
      </c>
      <c r="G258" s="367"/>
    </row>
    <row r="259" spans="1:7">
      <c r="A259" s="371" t="s">
        <v>765</v>
      </c>
      <c r="B259" s="376" t="s">
        <v>766</v>
      </c>
      <c r="C259" s="821">
        <v>1</v>
      </c>
      <c r="D259" s="1342">
        <v>0</v>
      </c>
      <c r="E259" s="822">
        <f t="shared" si="3"/>
        <v>0</v>
      </c>
      <c r="G259" s="367"/>
    </row>
    <row r="260" spans="1:7">
      <c r="A260" s="371" t="s">
        <v>767</v>
      </c>
      <c r="B260" s="376" t="s">
        <v>768</v>
      </c>
      <c r="C260" s="821">
        <v>5</v>
      </c>
      <c r="D260" s="1342">
        <v>3</v>
      </c>
      <c r="E260" s="822">
        <f t="shared" si="3"/>
        <v>60</v>
      </c>
      <c r="G260" s="367"/>
    </row>
    <row r="261" spans="1:7">
      <c r="A261" s="371" t="s">
        <v>769</v>
      </c>
      <c r="B261" s="376" t="s">
        <v>770</v>
      </c>
      <c r="C261" s="821">
        <v>1</v>
      </c>
      <c r="D261" s="1342">
        <v>3</v>
      </c>
      <c r="E261" s="822">
        <f t="shared" si="3"/>
        <v>300</v>
      </c>
      <c r="G261" s="367"/>
    </row>
    <row r="262" spans="1:7">
      <c r="A262" s="371" t="s">
        <v>771</v>
      </c>
      <c r="B262" s="376" t="s">
        <v>772</v>
      </c>
      <c r="C262" s="821">
        <v>14</v>
      </c>
      <c r="D262" s="1342">
        <v>5</v>
      </c>
      <c r="E262" s="822">
        <f t="shared" si="3"/>
        <v>35.714285714285715</v>
      </c>
      <c r="G262" s="367"/>
    </row>
    <row r="263" spans="1:7">
      <c r="A263" s="371" t="s">
        <v>773</v>
      </c>
      <c r="B263" s="376" t="s">
        <v>774</v>
      </c>
      <c r="C263" s="821">
        <v>54</v>
      </c>
      <c r="D263" s="1342">
        <v>41</v>
      </c>
      <c r="E263" s="822">
        <f t="shared" si="3"/>
        <v>75.925925925925924</v>
      </c>
      <c r="G263" s="367"/>
    </row>
    <row r="264" spans="1:7">
      <c r="A264" s="371" t="s">
        <v>775</v>
      </c>
      <c r="B264" s="376" t="s">
        <v>776</v>
      </c>
      <c r="C264" s="821">
        <v>15</v>
      </c>
      <c r="D264" s="1342">
        <v>13</v>
      </c>
      <c r="E264" s="822">
        <f t="shared" si="3"/>
        <v>86.666666666666671</v>
      </c>
      <c r="G264" s="367"/>
    </row>
    <row r="265" spans="1:7">
      <c r="A265" s="371" t="s">
        <v>777</v>
      </c>
      <c r="B265" s="376" t="s">
        <v>778</v>
      </c>
      <c r="C265" s="821">
        <v>40</v>
      </c>
      <c r="D265" s="1342">
        <v>27</v>
      </c>
      <c r="E265" s="822">
        <f t="shared" si="3"/>
        <v>67.5</v>
      </c>
      <c r="G265" s="367"/>
    </row>
    <row r="266" spans="1:7">
      <c r="A266" s="371" t="s">
        <v>779</v>
      </c>
      <c r="B266" s="376" t="s">
        <v>780</v>
      </c>
      <c r="C266" s="821">
        <v>78</v>
      </c>
      <c r="D266" s="1342">
        <v>66</v>
      </c>
      <c r="E266" s="822">
        <f t="shared" si="3"/>
        <v>84.615384615384613</v>
      </c>
      <c r="G266" s="367"/>
    </row>
    <row r="267" spans="1:7" ht="18.75">
      <c r="A267" s="368">
        <v>6</v>
      </c>
      <c r="B267" s="378" t="s">
        <v>781</v>
      </c>
      <c r="C267" s="375"/>
      <c r="D267" s="375"/>
      <c r="E267" s="823"/>
      <c r="G267" s="367"/>
    </row>
    <row r="268" spans="1:7">
      <c r="A268" s="371" t="s">
        <v>782</v>
      </c>
      <c r="B268" s="376" t="s">
        <v>783</v>
      </c>
      <c r="C268" s="821">
        <v>2</v>
      </c>
      <c r="D268" s="1342">
        <v>4</v>
      </c>
      <c r="E268" s="822">
        <f t="shared" ref="E268:E331" si="4">SUM(D268/C268*100)</f>
        <v>200</v>
      </c>
      <c r="G268" s="367"/>
    </row>
    <row r="269" spans="1:7">
      <c r="A269" s="371" t="s">
        <v>784</v>
      </c>
      <c r="B269" s="376" t="s">
        <v>785</v>
      </c>
      <c r="C269" s="821">
        <v>6</v>
      </c>
      <c r="D269" s="1342">
        <v>10</v>
      </c>
      <c r="E269" s="822">
        <f t="shared" si="4"/>
        <v>166.66666666666669</v>
      </c>
      <c r="G269" s="367"/>
    </row>
    <row r="270" spans="1:7">
      <c r="A270" s="371" t="s">
        <v>786</v>
      </c>
      <c r="B270" s="376" t="s">
        <v>787</v>
      </c>
      <c r="C270" s="821">
        <v>1</v>
      </c>
      <c r="D270" s="1342">
        <v>1</v>
      </c>
      <c r="E270" s="822">
        <f t="shared" si="4"/>
        <v>100</v>
      </c>
      <c r="G270" s="367"/>
    </row>
    <row r="271" spans="1:7">
      <c r="A271" s="371" t="s">
        <v>788</v>
      </c>
      <c r="B271" s="376" t="s">
        <v>789</v>
      </c>
      <c r="C271" s="821">
        <v>30</v>
      </c>
      <c r="D271" s="1342">
        <v>27</v>
      </c>
      <c r="E271" s="822">
        <f t="shared" si="4"/>
        <v>90</v>
      </c>
      <c r="G271" s="367"/>
    </row>
    <row r="272" spans="1:7">
      <c r="A272" s="371" t="s">
        <v>790</v>
      </c>
      <c r="B272" s="376" t="s">
        <v>791</v>
      </c>
      <c r="C272" s="821">
        <v>3</v>
      </c>
      <c r="D272" s="1342">
        <v>2</v>
      </c>
      <c r="E272" s="822">
        <f t="shared" si="4"/>
        <v>66.666666666666657</v>
      </c>
      <c r="G272" s="367"/>
    </row>
    <row r="273" spans="1:7" ht="25.5">
      <c r="A273" s="371" t="s">
        <v>792</v>
      </c>
      <c r="B273" s="376" t="s">
        <v>793</v>
      </c>
      <c r="C273" s="821">
        <v>5</v>
      </c>
      <c r="D273" s="1342">
        <v>3</v>
      </c>
      <c r="E273" s="822">
        <f t="shared" si="4"/>
        <v>60</v>
      </c>
      <c r="G273" s="367"/>
    </row>
    <row r="274" spans="1:7" ht="25.5">
      <c r="A274" s="371" t="s">
        <v>794</v>
      </c>
      <c r="B274" s="376" t="s">
        <v>795</v>
      </c>
      <c r="C274" s="821">
        <v>10</v>
      </c>
      <c r="D274" s="1342">
        <v>4</v>
      </c>
      <c r="E274" s="822">
        <f t="shared" si="4"/>
        <v>40</v>
      </c>
      <c r="G274" s="367"/>
    </row>
    <row r="275" spans="1:7">
      <c r="A275" s="371" t="s">
        <v>796</v>
      </c>
      <c r="B275" s="376" t="s">
        <v>797</v>
      </c>
      <c r="C275" s="821">
        <v>1</v>
      </c>
      <c r="D275" s="1342">
        <v>1</v>
      </c>
      <c r="E275" s="822">
        <f t="shared" si="4"/>
        <v>100</v>
      </c>
      <c r="G275" s="367"/>
    </row>
    <row r="276" spans="1:7">
      <c r="A276" s="371" t="s">
        <v>798</v>
      </c>
      <c r="B276" s="376" t="s">
        <v>799</v>
      </c>
      <c r="C276" s="821">
        <v>2</v>
      </c>
      <c r="D276" s="1342">
        <v>3</v>
      </c>
      <c r="E276" s="822">
        <f t="shared" si="4"/>
        <v>150</v>
      </c>
      <c r="G276" s="367"/>
    </row>
    <row r="277" spans="1:7">
      <c r="A277" s="371" t="s">
        <v>800</v>
      </c>
      <c r="B277" s="376" t="s">
        <v>801</v>
      </c>
      <c r="C277" s="821">
        <v>4</v>
      </c>
      <c r="D277" s="1342">
        <v>5</v>
      </c>
      <c r="E277" s="822">
        <f t="shared" si="4"/>
        <v>125</v>
      </c>
      <c r="G277" s="367"/>
    </row>
    <row r="278" spans="1:7">
      <c r="A278" s="371" t="s">
        <v>802</v>
      </c>
      <c r="B278" s="376" t="s">
        <v>803</v>
      </c>
      <c r="C278" s="821"/>
      <c r="D278" s="1342">
        <v>0</v>
      </c>
      <c r="E278" s="822" t="e">
        <f t="shared" si="4"/>
        <v>#DIV/0!</v>
      </c>
      <c r="G278" s="367"/>
    </row>
    <row r="279" spans="1:7">
      <c r="A279" s="371" t="s">
        <v>804</v>
      </c>
      <c r="B279" s="376" t="s">
        <v>805</v>
      </c>
      <c r="C279" s="821"/>
      <c r="D279" s="1342">
        <v>0</v>
      </c>
      <c r="E279" s="822" t="e">
        <f t="shared" si="4"/>
        <v>#DIV/0!</v>
      </c>
      <c r="G279" s="367"/>
    </row>
    <row r="280" spans="1:7">
      <c r="A280" s="371" t="s">
        <v>806</v>
      </c>
      <c r="B280" s="376" t="s">
        <v>807</v>
      </c>
      <c r="C280" s="821">
        <v>2</v>
      </c>
      <c r="D280" s="1342">
        <v>2</v>
      </c>
      <c r="E280" s="822">
        <f t="shared" si="4"/>
        <v>100</v>
      </c>
      <c r="G280" s="367"/>
    </row>
    <row r="281" spans="1:7">
      <c r="A281" s="371" t="s">
        <v>808</v>
      </c>
      <c r="B281" s="376" t="s">
        <v>809</v>
      </c>
      <c r="C281" s="821"/>
      <c r="D281" s="1342">
        <v>0</v>
      </c>
      <c r="E281" s="822" t="e">
        <f t="shared" si="4"/>
        <v>#DIV/0!</v>
      </c>
      <c r="G281" s="367"/>
    </row>
    <row r="282" spans="1:7">
      <c r="A282" s="371" t="s">
        <v>810</v>
      </c>
      <c r="B282" s="376" t="s">
        <v>811</v>
      </c>
      <c r="C282" s="821">
        <v>56</v>
      </c>
      <c r="D282" s="1342">
        <v>24</v>
      </c>
      <c r="E282" s="822">
        <f t="shared" si="4"/>
        <v>42.857142857142854</v>
      </c>
      <c r="G282" s="367"/>
    </row>
    <row r="283" spans="1:7">
      <c r="A283" s="371" t="s">
        <v>812</v>
      </c>
      <c r="B283" s="376" t="s">
        <v>813</v>
      </c>
      <c r="C283" s="821">
        <v>5</v>
      </c>
      <c r="D283" s="1342">
        <v>8</v>
      </c>
      <c r="E283" s="822">
        <f t="shared" si="4"/>
        <v>160</v>
      </c>
      <c r="G283" s="367"/>
    </row>
    <row r="284" spans="1:7">
      <c r="A284" s="377" t="s">
        <v>814</v>
      </c>
      <c r="B284" s="383" t="s">
        <v>815</v>
      </c>
      <c r="C284" s="821">
        <v>7</v>
      </c>
      <c r="D284" s="1342">
        <v>3</v>
      </c>
      <c r="E284" s="822">
        <f t="shared" si="4"/>
        <v>42.857142857142854</v>
      </c>
      <c r="G284" s="367"/>
    </row>
    <row r="285" spans="1:7">
      <c r="A285" s="377" t="s">
        <v>816</v>
      </c>
      <c r="B285" s="383" t="s">
        <v>817</v>
      </c>
      <c r="C285" s="821">
        <v>184</v>
      </c>
      <c r="D285" s="1342">
        <v>148</v>
      </c>
      <c r="E285" s="822">
        <f t="shared" si="4"/>
        <v>80.434782608695656</v>
      </c>
      <c r="G285" s="367"/>
    </row>
    <row r="286" spans="1:7">
      <c r="A286" s="371" t="s">
        <v>818</v>
      </c>
      <c r="B286" s="383" t="s">
        <v>819</v>
      </c>
      <c r="C286" s="821">
        <v>6</v>
      </c>
      <c r="D286" s="1342">
        <v>4</v>
      </c>
      <c r="E286" s="822">
        <f t="shared" si="4"/>
        <v>66.666666666666657</v>
      </c>
      <c r="G286" s="367"/>
    </row>
    <row r="287" spans="1:7">
      <c r="A287" s="371" t="s">
        <v>820</v>
      </c>
      <c r="B287" s="376" t="s">
        <v>821</v>
      </c>
      <c r="C287" s="821"/>
      <c r="D287" s="1342">
        <v>0</v>
      </c>
      <c r="E287" s="822" t="e">
        <f t="shared" si="4"/>
        <v>#DIV/0!</v>
      </c>
      <c r="G287" s="367"/>
    </row>
    <row r="288" spans="1:7">
      <c r="A288" s="371" t="s">
        <v>822</v>
      </c>
      <c r="B288" s="376" t="s">
        <v>823</v>
      </c>
      <c r="C288" s="821">
        <v>1</v>
      </c>
      <c r="D288" s="1342">
        <v>1</v>
      </c>
      <c r="E288" s="822">
        <f t="shared" si="4"/>
        <v>100</v>
      </c>
      <c r="G288" s="367"/>
    </row>
    <row r="289" spans="1:7">
      <c r="A289" s="371" t="s">
        <v>824</v>
      </c>
      <c r="B289" s="376" t="s">
        <v>825</v>
      </c>
      <c r="C289" s="821">
        <v>3</v>
      </c>
      <c r="D289" s="1342">
        <v>4</v>
      </c>
      <c r="E289" s="822">
        <f t="shared" si="4"/>
        <v>133.33333333333331</v>
      </c>
      <c r="G289" s="367"/>
    </row>
    <row r="290" spans="1:7">
      <c r="A290" s="371" t="s">
        <v>826</v>
      </c>
      <c r="B290" s="376" t="s">
        <v>827</v>
      </c>
      <c r="C290" s="821"/>
      <c r="D290" s="1342">
        <v>0</v>
      </c>
      <c r="E290" s="822" t="e">
        <f t="shared" si="4"/>
        <v>#DIV/0!</v>
      </c>
      <c r="G290" s="367"/>
    </row>
    <row r="291" spans="1:7">
      <c r="A291" s="371" t="s">
        <v>828</v>
      </c>
      <c r="B291" s="376" t="s">
        <v>829</v>
      </c>
      <c r="C291" s="821"/>
      <c r="D291" s="1342">
        <v>0</v>
      </c>
      <c r="E291" s="822" t="e">
        <f t="shared" si="4"/>
        <v>#DIV/0!</v>
      </c>
      <c r="G291" s="367"/>
    </row>
    <row r="292" spans="1:7">
      <c r="A292" s="371" t="s">
        <v>830</v>
      </c>
      <c r="B292" s="376" t="s">
        <v>831</v>
      </c>
      <c r="C292" s="821"/>
      <c r="D292" s="1342">
        <v>0</v>
      </c>
      <c r="E292" s="822" t="e">
        <f t="shared" si="4"/>
        <v>#DIV/0!</v>
      </c>
      <c r="G292" s="367"/>
    </row>
    <row r="293" spans="1:7">
      <c r="A293" s="371" t="s">
        <v>832</v>
      </c>
      <c r="B293" s="376" t="s">
        <v>833</v>
      </c>
      <c r="C293" s="821"/>
      <c r="D293" s="1342">
        <v>0</v>
      </c>
      <c r="E293" s="822" t="e">
        <f t="shared" si="4"/>
        <v>#DIV/0!</v>
      </c>
      <c r="G293" s="367"/>
    </row>
    <row r="294" spans="1:7">
      <c r="A294" s="371" t="s">
        <v>834</v>
      </c>
      <c r="B294" s="376" t="s">
        <v>835</v>
      </c>
      <c r="C294" s="821">
        <v>8</v>
      </c>
      <c r="D294" s="1342">
        <v>9</v>
      </c>
      <c r="E294" s="822">
        <f t="shared" si="4"/>
        <v>112.5</v>
      </c>
      <c r="G294" s="367"/>
    </row>
    <row r="295" spans="1:7">
      <c r="A295" s="371" t="s">
        <v>836</v>
      </c>
      <c r="B295" s="376" t="s">
        <v>837</v>
      </c>
      <c r="C295" s="821"/>
      <c r="D295" s="1342">
        <v>0</v>
      </c>
      <c r="E295" s="822" t="e">
        <f t="shared" si="4"/>
        <v>#DIV/0!</v>
      </c>
      <c r="G295" s="367"/>
    </row>
    <row r="296" spans="1:7">
      <c r="A296" s="371" t="s">
        <v>838</v>
      </c>
      <c r="B296" s="376" t="s">
        <v>839</v>
      </c>
      <c r="C296" s="821"/>
      <c r="D296" s="1342">
        <v>0</v>
      </c>
      <c r="E296" s="822" t="e">
        <f t="shared" si="4"/>
        <v>#DIV/0!</v>
      </c>
      <c r="G296" s="367"/>
    </row>
    <row r="297" spans="1:7">
      <c r="A297" s="371" t="s">
        <v>840</v>
      </c>
      <c r="B297" s="376" t="s">
        <v>841</v>
      </c>
      <c r="C297" s="821"/>
      <c r="D297" s="1342">
        <v>2</v>
      </c>
      <c r="E297" s="822" t="e">
        <f t="shared" si="4"/>
        <v>#DIV/0!</v>
      </c>
      <c r="G297" s="367"/>
    </row>
    <row r="298" spans="1:7">
      <c r="A298" s="371" t="s">
        <v>842</v>
      </c>
      <c r="B298" s="376" t="s">
        <v>843</v>
      </c>
      <c r="C298" s="821"/>
      <c r="D298" s="1342">
        <v>0</v>
      </c>
      <c r="E298" s="822" t="e">
        <f t="shared" si="4"/>
        <v>#DIV/0!</v>
      </c>
      <c r="G298" s="367"/>
    </row>
    <row r="299" spans="1:7">
      <c r="A299" s="371" t="s">
        <v>844</v>
      </c>
      <c r="B299" s="376" t="s">
        <v>845</v>
      </c>
      <c r="C299" s="821"/>
      <c r="D299" s="1342">
        <v>0</v>
      </c>
      <c r="E299" s="822" t="e">
        <f t="shared" si="4"/>
        <v>#DIV/0!</v>
      </c>
      <c r="G299" s="367"/>
    </row>
    <row r="300" spans="1:7">
      <c r="A300" s="371" t="s">
        <v>846</v>
      </c>
      <c r="B300" s="376" t="s">
        <v>847</v>
      </c>
      <c r="C300" s="821">
        <v>123</v>
      </c>
      <c r="D300" s="1342">
        <v>127</v>
      </c>
      <c r="E300" s="822">
        <f t="shared" si="4"/>
        <v>103.2520325203252</v>
      </c>
      <c r="G300" s="367"/>
    </row>
    <row r="301" spans="1:7">
      <c r="A301" s="371" t="s">
        <v>848</v>
      </c>
      <c r="B301" s="376" t="s">
        <v>849</v>
      </c>
      <c r="C301" s="821">
        <v>11</v>
      </c>
      <c r="D301" s="1342">
        <v>4</v>
      </c>
      <c r="E301" s="822">
        <f t="shared" si="4"/>
        <v>36.363636363636367</v>
      </c>
      <c r="G301" s="367"/>
    </row>
    <row r="302" spans="1:7">
      <c r="A302" s="371" t="s">
        <v>850</v>
      </c>
      <c r="B302" s="376" t="s">
        <v>851</v>
      </c>
      <c r="C302" s="821">
        <v>65</v>
      </c>
      <c r="D302" s="1342">
        <v>34</v>
      </c>
      <c r="E302" s="822">
        <f t="shared" si="4"/>
        <v>52.307692307692314</v>
      </c>
      <c r="G302" s="367"/>
    </row>
    <row r="303" spans="1:7">
      <c r="A303" s="371" t="s">
        <v>852</v>
      </c>
      <c r="B303" s="376" t="s">
        <v>853</v>
      </c>
      <c r="C303" s="821">
        <v>1</v>
      </c>
      <c r="D303" s="1342">
        <v>0</v>
      </c>
      <c r="E303" s="822">
        <f t="shared" si="4"/>
        <v>0</v>
      </c>
      <c r="G303" s="367"/>
    </row>
    <row r="304" spans="1:7">
      <c r="A304" s="371" t="s">
        <v>854</v>
      </c>
      <c r="B304" s="376" t="s">
        <v>855</v>
      </c>
      <c r="C304" s="821"/>
      <c r="D304" s="1342">
        <v>0</v>
      </c>
      <c r="E304" s="822" t="e">
        <f t="shared" si="4"/>
        <v>#DIV/0!</v>
      </c>
      <c r="G304" s="367"/>
    </row>
    <row r="305" spans="1:7">
      <c r="A305" s="371" t="s">
        <v>856</v>
      </c>
      <c r="B305" s="376" t="s">
        <v>857</v>
      </c>
      <c r="C305" s="821">
        <v>4</v>
      </c>
      <c r="D305" s="1342">
        <v>2</v>
      </c>
      <c r="E305" s="822">
        <f t="shared" si="4"/>
        <v>50</v>
      </c>
      <c r="G305" s="367"/>
    </row>
    <row r="306" spans="1:7">
      <c r="A306" s="371" t="s">
        <v>858</v>
      </c>
      <c r="B306" s="376" t="s">
        <v>859</v>
      </c>
      <c r="C306" s="821">
        <v>2</v>
      </c>
      <c r="D306" s="1342">
        <v>1</v>
      </c>
      <c r="E306" s="822">
        <f t="shared" si="4"/>
        <v>50</v>
      </c>
      <c r="G306" s="367"/>
    </row>
    <row r="307" spans="1:7">
      <c r="A307" s="371" t="s">
        <v>860</v>
      </c>
      <c r="B307" s="376" t="s">
        <v>861</v>
      </c>
      <c r="C307" s="821"/>
      <c r="D307" s="1342">
        <v>2</v>
      </c>
      <c r="E307" s="822" t="e">
        <f t="shared" si="4"/>
        <v>#DIV/0!</v>
      </c>
      <c r="G307" s="367"/>
    </row>
    <row r="308" spans="1:7">
      <c r="A308" s="371" t="s">
        <v>862</v>
      </c>
      <c r="B308" s="376" t="s">
        <v>863</v>
      </c>
      <c r="C308" s="821">
        <v>18</v>
      </c>
      <c r="D308" s="1342">
        <v>15</v>
      </c>
      <c r="E308" s="822">
        <f t="shared" si="4"/>
        <v>83.333333333333343</v>
      </c>
      <c r="G308" s="367"/>
    </row>
    <row r="309" spans="1:7">
      <c r="A309" s="371" t="s">
        <v>864</v>
      </c>
      <c r="B309" s="376" t="s">
        <v>865</v>
      </c>
      <c r="C309" s="821">
        <v>16</v>
      </c>
      <c r="D309" s="1342">
        <v>14</v>
      </c>
      <c r="E309" s="822">
        <f t="shared" si="4"/>
        <v>87.5</v>
      </c>
      <c r="G309" s="367"/>
    </row>
    <row r="310" spans="1:7" ht="25.5">
      <c r="A310" s="371" t="s">
        <v>866</v>
      </c>
      <c r="B310" s="376" t="s">
        <v>867</v>
      </c>
      <c r="C310" s="821">
        <v>11</v>
      </c>
      <c r="D310" s="1342">
        <v>18</v>
      </c>
      <c r="E310" s="822">
        <f t="shared" si="4"/>
        <v>163.63636363636365</v>
      </c>
      <c r="G310" s="367"/>
    </row>
    <row r="311" spans="1:7" ht="25.5">
      <c r="A311" s="371" t="s">
        <v>868</v>
      </c>
      <c r="B311" s="376" t="s">
        <v>869</v>
      </c>
      <c r="C311" s="821">
        <v>186</v>
      </c>
      <c r="D311" s="1342">
        <v>146</v>
      </c>
      <c r="E311" s="822">
        <f t="shared" si="4"/>
        <v>78.494623655913969</v>
      </c>
      <c r="G311" s="367"/>
    </row>
    <row r="312" spans="1:7">
      <c r="A312" s="371" t="s">
        <v>870</v>
      </c>
      <c r="B312" s="376" t="s">
        <v>871</v>
      </c>
      <c r="C312" s="821">
        <v>9</v>
      </c>
      <c r="D312" s="1342">
        <v>16</v>
      </c>
      <c r="E312" s="822">
        <f t="shared" si="4"/>
        <v>177.77777777777777</v>
      </c>
      <c r="G312" s="367"/>
    </row>
    <row r="313" spans="1:7">
      <c r="A313" s="371" t="s">
        <v>872</v>
      </c>
      <c r="B313" s="376" t="s">
        <v>873</v>
      </c>
      <c r="C313" s="821">
        <v>80</v>
      </c>
      <c r="D313" s="1342">
        <v>64</v>
      </c>
      <c r="E313" s="822">
        <f t="shared" si="4"/>
        <v>80</v>
      </c>
      <c r="G313" s="367"/>
    </row>
    <row r="314" spans="1:7" ht="18.75">
      <c r="A314" s="368">
        <v>7</v>
      </c>
      <c r="B314" s="378" t="s">
        <v>874</v>
      </c>
      <c r="C314" s="375"/>
      <c r="D314" s="375"/>
      <c r="E314" s="823"/>
      <c r="G314" s="367"/>
    </row>
    <row r="315" spans="1:7">
      <c r="A315" s="371" t="s">
        <v>875</v>
      </c>
      <c r="B315" s="376" t="s">
        <v>876</v>
      </c>
      <c r="C315" s="821"/>
      <c r="D315" s="1342">
        <v>0</v>
      </c>
      <c r="E315" s="822" t="e">
        <f t="shared" si="4"/>
        <v>#DIV/0!</v>
      </c>
      <c r="G315" s="367"/>
    </row>
    <row r="316" spans="1:7">
      <c r="A316" s="371" t="s">
        <v>877</v>
      </c>
      <c r="B316" s="376" t="s">
        <v>878</v>
      </c>
      <c r="C316" s="821">
        <v>1</v>
      </c>
      <c r="D316" s="1342">
        <v>0</v>
      </c>
      <c r="E316" s="822">
        <f t="shared" si="4"/>
        <v>0</v>
      </c>
      <c r="G316" s="367"/>
    </row>
    <row r="317" spans="1:7">
      <c r="A317" s="371" t="s">
        <v>879</v>
      </c>
      <c r="B317" s="376" t="s">
        <v>880</v>
      </c>
      <c r="C317" s="821"/>
      <c r="D317" s="1342">
        <v>0</v>
      </c>
      <c r="E317" s="822" t="e">
        <f t="shared" si="4"/>
        <v>#DIV/0!</v>
      </c>
      <c r="G317" s="367"/>
    </row>
    <row r="318" spans="1:7">
      <c r="A318" s="371" t="s">
        <v>881</v>
      </c>
      <c r="B318" s="376" t="s">
        <v>882</v>
      </c>
      <c r="C318" s="821"/>
      <c r="D318" s="1342">
        <v>1</v>
      </c>
      <c r="E318" s="822" t="e">
        <f t="shared" si="4"/>
        <v>#DIV/0!</v>
      </c>
      <c r="G318" s="367"/>
    </row>
    <row r="319" spans="1:7">
      <c r="A319" s="371" t="s">
        <v>883</v>
      </c>
      <c r="B319" s="376" t="s">
        <v>884</v>
      </c>
      <c r="C319" s="821">
        <v>3</v>
      </c>
      <c r="D319" s="1342">
        <v>3</v>
      </c>
      <c r="E319" s="822">
        <f t="shared" si="4"/>
        <v>100</v>
      </c>
      <c r="G319" s="367"/>
    </row>
    <row r="320" spans="1:7">
      <c r="A320" s="371" t="s">
        <v>885</v>
      </c>
      <c r="B320" s="376" t="s">
        <v>886</v>
      </c>
      <c r="C320" s="821"/>
      <c r="D320" s="1342">
        <v>0</v>
      </c>
      <c r="E320" s="822" t="e">
        <f t="shared" si="4"/>
        <v>#DIV/0!</v>
      </c>
      <c r="G320" s="367"/>
    </row>
    <row r="321" spans="1:7">
      <c r="A321" s="371" t="s">
        <v>887</v>
      </c>
      <c r="B321" s="376" t="s">
        <v>888</v>
      </c>
      <c r="C321" s="821"/>
      <c r="D321" s="1342">
        <v>1</v>
      </c>
      <c r="E321" s="822" t="e">
        <f t="shared" si="4"/>
        <v>#DIV/0!</v>
      </c>
      <c r="G321" s="367"/>
    </row>
    <row r="322" spans="1:7">
      <c r="A322" s="371" t="s">
        <v>889</v>
      </c>
      <c r="B322" s="383" t="s">
        <v>890</v>
      </c>
      <c r="C322" s="821">
        <v>9</v>
      </c>
      <c r="D322" s="1342">
        <v>4</v>
      </c>
      <c r="E322" s="822">
        <f t="shared" si="4"/>
        <v>44.444444444444443</v>
      </c>
      <c r="G322" s="367"/>
    </row>
    <row r="323" spans="1:7">
      <c r="A323" s="371" t="s">
        <v>891</v>
      </c>
      <c r="B323" s="383" t="s">
        <v>892</v>
      </c>
      <c r="C323" s="821">
        <v>4</v>
      </c>
      <c r="D323" s="1342">
        <v>5</v>
      </c>
      <c r="E323" s="822">
        <f t="shared" si="4"/>
        <v>125</v>
      </c>
      <c r="G323" s="367"/>
    </row>
    <row r="324" spans="1:7" ht="26.25">
      <c r="A324" s="371" t="s">
        <v>893</v>
      </c>
      <c r="B324" s="376" t="s">
        <v>2953</v>
      </c>
      <c r="C324" s="821"/>
      <c r="D324" s="1342">
        <v>0</v>
      </c>
      <c r="E324" s="822" t="e">
        <f t="shared" si="4"/>
        <v>#DIV/0!</v>
      </c>
      <c r="G324" s="367"/>
    </row>
    <row r="325" spans="1:7" ht="26.25">
      <c r="A325" s="371" t="s">
        <v>894</v>
      </c>
      <c r="B325" s="376" t="s">
        <v>2954</v>
      </c>
      <c r="C325" s="821">
        <v>16</v>
      </c>
      <c r="D325" s="1342">
        <v>15</v>
      </c>
      <c r="E325" s="822">
        <f t="shared" si="4"/>
        <v>93.75</v>
      </c>
      <c r="G325" s="367"/>
    </row>
    <row r="326" spans="1:7" ht="25.5">
      <c r="A326" s="371" t="s">
        <v>895</v>
      </c>
      <c r="B326" s="376" t="s">
        <v>896</v>
      </c>
      <c r="C326" s="821"/>
      <c r="D326" s="1342">
        <v>1</v>
      </c>
      <c r="E326" s="822" t="e">
        <f t="shared" si="4"/>
        <v>#DIV/0!</v>
      </c>
      <c r="G326" s="367"/>
    </row>
    <row r="327" spans="1:7" ht="25.5">
      <c r="A327" s="371" t="s">
        <v>897</v>
      </c>
      <c r="B327" s="376" t="s">
        <v>898</v>
      </c>
      <c r="C327" s="821">
        <v>44</v>
      </c>
      <c r="D327" s="1342">
        <v>46</v>
      </c>
      <c r="E327" s="822">
        <f t="shared" si="4"/>
        <v>104.54545454545455</v>
      </c>
      <c r="G327" s="367"/>
    </row>
    <row r="328" spans="1:7">
      <c r="A328" s="371" t="s">
        <v>899</v>
      </c>
      <c r="B328" s="383" t="s">
        <v>900</v>
      </c>
      <c r="C328" s="821"/>
      <c r="D328" s="1342">
        <v>0</v>
      </c>
      <c r="E328" s="822" t="e">
        <f t="shared" si="4"/>
        <v>#DIV/0!</v>
      </c>
      <c r="G328" s="367"/>
    </row>
    <row r="329" spans="1:7">
      <c r="A329" s="371" t="s">
        <v>901</v>
      </c>
      <c r="B329" s="383" t="s">
        <v>902</v>
      </c>
      <c r="C329" s="821"/>
      <c r="D329" s="1342">
        <v>0</v>
      </c>
      <c r="E329" s="822" t="e">
        <f t="shared" si="4"/>
        <v>#DIV/0!</v>
      </c>
      <c r="G329" s="367"/>
    </row>
    <row r="330" spans="1:7">
      <c r="A330" s="371" t="s">
        <v>903</v>
      </c>
      <c r="B330" s="376" t="s">
        <v>904</v>
      </c>
      <c r="C330" s="821"/>
      <c r="D330" s="1342">
        <v>0</v>
      </c>
      <c r="E330" s="822" t="e">
        <f t="shared" si="4"/>
        <v>#DIV/0!</v>
      </c>
      <c r="G330" s="367"/>
    </row>
    <row r="331" spans="1:7">
      <c r="A331" s="371" t="s">
        <v>905</v>
      </c>
      <c r="B331" s="376" t="s">
        <v>906</v>
      </c>
      <c r="C331" s="821"/>
      <c r="D331" s="1342">
        <v>0</v>
      </c>
      <c r="E331" s="822" t="e">
        <f t="shared" si="4"/>
        <v>#DIV/0!</v>
      </c>
      <c r="G331" s="367"/>
    </row>
    <row r="332" spans="1:7">
      <c r="A332" s="371" t="s">
        <v>907</v>
      </c>
      <c r="B332" s="376" t="s">
        <v>908</v>
      </c>
      <c r="C332" s="821">
        <v>5</v>
      </c>
      <c r="D332" s="1342">
        <v>1</v>
      </c>
      <c r="E332" s="822">
        <f t="shared" ref="E332:E395" si="5">SUM(D332/C332*100)</f>
        <v>20</v>
      </c>
      <c r="G332" s="367"/>
    </row>
    <row r="333" spans="1:7">
      <c r="A333" s="371" t="s">
        <v>909</v>
      </c>
      <c r="B333" s="376" t="s">
        <v>910</v>
      </c>
      <c r="C333" s="821">
        <v>6</v>
      </c>
      <c r="D333" s="1342">
        <v>3</v>
      </c>
      <c r="E333" s="822">
        <f t="shared" si="5"/>
        <v>50</v>
      </c>
      <c r="G333" s="367"/>
    </row>
    <row r="334" spans="1:7">
      <c r="A334" s="371" t="s">
        <v>911</v>
      </c>
      <c r="B334" s="376" t="s">
        <v>912</v>
      </c>
      <c r="C334" s="821">
        <v>1</v>
      </c>
      <c r="D334" s="1342">
        <v>0</v>
      </c>
      <c r="E334" s="822">
        <f t="shared" si="5"/>
        <v>0</v>
      </c>
      <c r="G334" s="367"/>
    </row>
    <row r="335" spans="1:7" ht="25.5">
      <c r="A335" s="371" t="s">
        <v>913</v>
      </c>
      <c r="B335" s="376" t="s">
        <v>914</v>
      </c>
      <c r="C335" s="821"/>
      <c r="D335" s="1342">
        <v>0</v>
      </c>
      <c r="E335" s="822" t="e">
        <f t="shared" si="5"/>
        <v>#DIV/0!</v>
      </c>
      <c r="G335" s="367"/>
    </row>
    <row r="336" spans="1:7" ht="25.5">
      <c r="A336" s="371" t="s">
        <v>915</v>
      </c>
      <c r="B336" s="376" t="s">
        <v>916</v>
      </c>
      <c r="C336" s="821">
        <v>39</v>
      </c>
      <c r="D336" s="1342">
        <v>57</v>
      </c>
      <c r="E336" s="822">
        <f t="shared" si="5"/>
        <v>146.15384615384613</v>
      </c>
      <c r="G336" s="367"/>
    </row>
    <row r="337" spans="1:7">
      <c r="A337" s="371" t="s">
        <v>917</v>
      </c>
      <c r="B337" s="376" t="s">
        <v>918</v>
      </c>
      <c r="C337" s="821">
        <v>6</v>
      </c>
      <c r="D337" s="1342">
        <v>5</v>
      </c>
      <c r="E337" s="822">
        <f t="shared" si="5"/>
        <v>83.333333333333343</v>
      </c>
      <c r="G337" s="367"/>
    </row>
    <row r="338" spans="1:7">
      <c r="A338" s="371" t="s">
        <v>919</v>
      </c>
      <c r="B338" s="376" t="s">
        <v>920</v>
      </c>
      <c r="C338" s="821">
        <v>50</v>
      </c>
      <c r="D338" s="1342">
        <v>28</v>
      </c>
      <c r="E338" s="822">
        <f t="shared" si="5"/>
        <v>56.000000000000007</v>
      </c>
      <c r="G338" s="367"/>
    </row>
    <row r="339" spans="1:7" ht="25.5">
      <c r="A339" s="371" t="s">
        <v>921</v>
      </c>
      <c r="B339" s="376" t="s">
        <v>922</v>
      </c>
      <c r="C339" s="821">
        <v>3</v>
      </c>
      <c r="D339" s="1342">
        <v>4</v>
      </c>
      <c r="E339" s="822">
        <f t="shared" si="5"/>
        <v>133.33333333333331</v>
      </c>
      <c r="G339" s="367"/>
    </row>
    <row r="340" spans="1:7" ht="25.5">
      <c r="A340" s="371" t="s">
        <v>923</v>
      </c>
      <c r="B340" s="376" t="s">
        <v>924</v>
      </c>
      <c r="C340" s="821">
        <v>17</v>
      </c>
      <c r="D340" s="1342">
        <v>13</v>
      </c>
      <c r="E340" s="822">
        <f t="shared" si="5"/>
        <v>76.470588235294116</v>
      </c>
      <c r="G340" s="367"/>
    </row>
    <row r="341" spans="1:7">
      <c r="A341" s="371" t="s">
        <v>925</v>
      </c>
      <c r="B341" s="376" t="s">
        <v>926</v>
      </c>
      <c r="C341" s="821">
        <v>17</v>
      </c>
      <c r="D341" s="1342">
        <v>8</v>
      </c>
      <c r="E341" s="822">
        <f t="shared" si="5"/>
        <v>47.058823529411761</v>
      </c>
      <c r="G341" s="367"/>
    </row>
    <row r="342" spans="1:7">
      <c r="A342" s="371" t="s">
        <v>927</v>
      </c>
      <c r="B342" s="376" t="s">
        <v>928</v>
      </c>
      <c r="C342" s="821">
        <v>50</v>
      </c>
      <c r="D342" s="1342">
        <v>37</v>
      </c>
      <c r="E342" s="822">
        <f t="shared" si="5"/>
        <v>74</v>
      </c>
      <c r="G342" s="367"/>
    </row>
    <row r="343" spans="1:7" ht="37.5">
      <c r="A343" s="368">
        <v>8</v>
      </c>
      <c r="B343" s="378" t="s">
        <v>929</v>
      </c>
      <c r="C343" s="375"/>
      <c r="D343" s="375"/>
      <c r="E343" s="823"/>
      <c r="G343" s="367"/>
    </row>
    <row r="344" spans="1:7" ht="25.5">
      <c r="A344" s="371" t="s">
        <v>930</v>
      </c>
      <c r="B344" s="383" t="s">
        <v>931</v>
      </c>
      <c r="C344" s="821"/>
      <c r="D344" s="1342">
        <v>0</v>
      </c>
      <c r="E344" s="822" t="e">
        <f t="shared" si="5"/>
        <v>#DIV/0!</v>
      </c>
      <c r="G344" s="367"/>
    </row>
    <row r="345" spans="1:7" ht="25.5">
      <c r="A345" s="371" t="s">
        <v>932</v>
      </c>
      <c r="B345" s="383" t="s">
        <v>933</v>
      </c>
      <c r="C345" s="821"/>
      <c r="D345" s="1342">
        <v>0</v>
      </c>
      <c r="E345" s="822" t="e">
        <f t="shared" si="5"/>
        <v>#DIV/0!</v>
      </c>
      <c r="G345" s="367"/>
    </row>
    <row r="346" spans="1:7">
      <c r="A346" s="371" t="s">
        <v>934</v>
      </c>
      <c r="B346" s="376" t="s">
        <v>935</v>
      </c>
      <c r="C346" s="821"/>
      <c r="D346" s="1342">
        <v>0</v>
      </c>
      <c r="E346" s="822" t="e">
        <f t="shared" si="5"/>
        <v>#DIV/0!</v>
      </c>
      <c r="G346" s="367"/>
    </row>
    <row r="347" spans="1:7">
      <c r="A347" s="371" t="s">
        <v>936</v>
      </c>
      <c r="B347" s="376" t="s">
        <v>937</v>
      </c>
      <c r="C347" s="821"/>
      <c r="D347" s="1342">
        <v>0</v>
      </c>
      <c r="E347" s="822" t="e">
        <f t="shared" si="5"/>
        <v>#DIV/0!</v>
      </c>
      <c r="G347" s="367"/>
    </row>
    <row r="348" spans="1:7">
      <c r="A348" s="377" t="s">
        <v>938</v>
      </c>
      <c r="B348" s="383" t="s">
        <v>939</v>
      </c>
      <c r="C348" s="821"/>
      <c r="D348" s="1342">
        <v>0</v>
      </c>
      <c r="E348" s="822" t="e">
        <f t="shared" si="5"/>
        <v>#DIV/0!</v>
      </c>
      <c r="G348" s="367"/>
    </row>
    <row r="349" spans="1:7">
      <c r="A349" s="377" t="s">
        <v>940</v>
      </c>
      <c r="B349" s="383" t="s">
        <v>941</v>
      </c>
      <c r="C349" s="821">
        <v>72</v>
      </c>
      <c r="D349" s="1342">
        <v>57</v>
      </c>
      <c r="E349" s="822">
        <f t="shared" si="5"/>
        <v>79.166666666666657</v>
      </c>
      <c r="G349" s="367"/>
    </row>
    <row r="350" spans="1:7">
      <c r="A350" s="377" t="s">
        <v>942</v>
      </c>
      <c r="B350" s="383" t="s">
        <v>943</v>
      </c>
      <c r="C350" s="821"/>
      <c r="D350" s="1342">
        <v>0</v>
      </c>
      <c r="E350" s="822" t="e">
        <f t="shared" si="5"/>
        <v>#DIV/0!</v>
      </c>
      <c r="G350" s="367"/>
    </row>
    <row r="351" spans="1:7">
      <c r="A351" s="377" t="s">
        <v>944</v>
      </c>
      <c r="B351" s="383" t="s">
        <v>945</v>
      </c>
      <c r="C351" s="821">
        <v>1</v>
      </c>
      <c r="D351" s="1342">
        <v>1</v>
      </c>
      <c r="E351" s="822">
        <f t="shared" si="5"/>
        <v>100</v>
      </c>
      <c r="G351" s="367"/>
    </row>
    <row r="352" spans="1:7">
      <c r="A352" s="385" t="s">
        <v>946</v>
      </c>
      <c r="B352" s="380" t="s">
        <v>947</v>
      </c>
      <c r="C352" s="381"/>
      <c r="D352" s="381"/>
      <c r="E352" s="822" t="e">
        <f t="shared" si="5"/>
        <v>#DIV/0!</v>
      </c>
      <c r="G352" s="367"/>
    </row>
    <row r="353" spans="1:7">
      <c r="A353" s="371" t="s">
        <v>948</v>
      </c>
      <c r="B353" s="376" t="s">
        <v>949</v>
      </c>
      <c r="C353" s="821"/>
      <c r="D353" s="1342">
        <v>0</v>
      </c>
      <c r="E353" s="822" t="e">
        <f t="shared" si="5"/>
        <v>#DIV/0!</v>
      </c>
      <c r="G353" s="367"/>
    </row>
    <row r="354" spans="1:7">
      <c r="A354" s="371" t="s">
        <v>950</v>
      </c>
      <c r="B354" s="376" t="s">
        <v>951</v>
      </c>
      <c r="C354" s="821"/>
      <c r="D354" s="1342">
        <v>0</v>
      </c>
      <c r="E354" s="822" t="e">
        <f t="shared" si="5"/>
        <v>#DIV/0!</v>
      </c>
      <c r="G354" s="367"/>
    </row>
    <row r="355" spans="1:7">
      <c r="A355" s="371" t="s">
        <v>952</v>
      </c>
      <c r="B355" s="376" t="s">
        <v>953</v>
      </c>
      <c r="C355" s="821"/>
      <c r="D355" s="1342">
        <v>0</v>
      </c>
      <c r="E355" s="822" t="e">
        <f t="shared" si="5"/>
        <v>#DIV/0!</v>
      </c>
      <c r="G355" s="367"/>
    </row>
    <row r="356" spans="1:7">
      <c r="A356" s="371" t="s">
        <v>954</v>
      </c>
      <c r="B356" s="376" t="s">
        <v>955</v>
      </c>
      <c r="C356" s="821">
        <v>1</v>
      </c>
      <c r="D356" s="1342">
        <v>0</v>
      </c>
      <c r="E356" s="822">
        <f t="shared" si="5"/>
        <v>0</v>
      </c>
      <c r="G356" s="367"/>
    </row>
    <row r="357" spans="1:7">
      <c r="A357" s="371" t="s">
        <v>956</v>
      </c>
      <c r="B357" s="376" t="s">
        <v>957</v>
      </c>
      <c r="C357" s="821">
        <v>1</v>
      </c>
      <c r="D357" s="1342">
        <v>1</v>
      </c>
      <c r="E357" s="822">
        <f t="shared" si="5"/>
        <v>100</v>
      </c>
      <c r="G357" s="367"/>
    </row>
    <row r="358" spans="1:7">
      <c r="A358" s="371" t="s">
        <v>958</v>
      </c>
      <c r="B358" s="376" t="s">
        <v>959</v>
      </c>
      <c r="C358" s="821">
        <v>73</v>
      </c>
      <c r="D358" s="1342">
        <v>44</v>
      </c>
      <c r="E358" s="822">
        <f t="shared" si="5"/>
        <v>60.273972602739725</v>
      </c>
      <c r="G358" s="367"/>
    </row>
    <row r="359" spans="1:7">
      <c r="A359" s="371" t="s">
        <v>960</v>
      </c>
      <c r="B359" s="376" t="s">
        <v>961</v>
      </c>
      <c r="C359" s="821"/>
      <c r="D359" s="1342">
        <v>0</v>
      </c>
      <c r="E359" s="822" t="e">
        <f t="shared" si="5"/>
        <v>#DIV/0!</v>
      </c>
      <c r="G359" s="367"/>
    </row>
    <row r="360" spans="1:7">
      <c r="A360" s="371" t="s">
        <v>962</v>
      </c>
      <c r="B360" s="376" t="s">
        <v>961</v>
      </c>
      <c r="C360" s="821"/>
      <c r="D360" s="1342">
        <v>0</v>
      </c>
      <c r="E360" s="822" t="e">
        <f t="shared" si="5"/>
        <v>#DIV/0!</v>
      </c>
      <c r="G360" s="367"/>
    </row>
    <row r="361" spans="1:7">
      <c r="A361" s="371" t="s">
        <v>963</v>
      </c>
      <c r="B361" s="376" t="s">
        <v>964</v>
      </c>
      <c r="C361" s="821"/>
      <c r="D361" s="1342">
        <v>0</v>
      </c>
      <c r="E361" s="822" t="e">
        <f t="shared" si="5"/>
        <v>#DIV/0!</v>
      </c>
      <c r="G361" s="367"/>
    </row>
    <row r="362" spans="1:7">
      <c r="A362" s="371" t="s">
        <v>965</v>
      </c>
      <c r="B362" s="376" t="s">
        <v>966</v>
      </c>
      <c r="C362" s="821"/>
      <c r="D362" s="1342">
        <v>0</v>
      </c>
      <c r="E362" s="822" t="e">
        <f t="shared" si="5"/>
        <v>#DIV/0!</v>
      </c>
      <c r="G362" s="367"/>
    </row>
    <row r="363" spans="1:7">
      <c r="A363" s="371" t="s">
        <v>967</v>
      </c>
      <c r="B363" s="376" t="s">
        <v>968</v>
      </c>
      <c r="C363" s="821"/>
      <c r="D363" s="1342">
        <v>0</v>
      </c>
      <c r="E363" s="822" t="e">
        <f t="shared" si="5"/>
        <v>#DIV/0!</v>
      </c>
      <c r="G363" s="367"/>
    </row>
    <row r="364" spans="1:7" ht="25.5">
      <c r="A364" s="371" t="s">
        <v>969</v>
      </c>
      <c r="B364" s="376" t="s">
        <v>970</v>
      </c>
      <c r="C364" s="821"/>
      <c r="D364" s="1342">
        <v>0</v>
      </c>
      <c r="E364" s="822" t="e">
        <f t="shared" si="5"/>
        <v>#DIV/0!</v>
      </c>
      <c r="G364" s="367"/>
    </row>
    <row r="365" spans="1:7" ht="25.5">
      <c r="A365" s="371" t="s">
        <v>971</v>
      </c>
      <c r="B365" s="376" t="s">
        <v>972</v>
      </c>
      <c r="C365" s="821">
        <v>1</v>
      </c>
      <c r="D365" s="1342">
        <v>0</v>
      </c>
      <c r="E365" s="822">
        <f t="shared" si="5"/>
        <v>0</v>
      </c>
      <c r="G365" s="367"/>
    </row>
    <row r="366" spans="1:7" ht="25.5">
      <c r="A366" s="371" t="s">
        <v>973</v>
      </c>
      <c r="B366" s="376" t="s">
        <v>974</v>
      </c>
      <c r="C366" s="821">
        <v>2</v>
      </c>
      <c r="D366" s="1342">
        <v>3</v>
      </c>
      <c r="E366" s="822">
        <f t="shared" si="5"/>
        <v>150</v>
      </c>
      <c r="G366" s="367"/>
    </row>
    <row r="367" spans="1:7">
      <c r="A367" s="371" t="s">
        <v>975</v>
      </c>
      <c r="B367" s="376" t="s">
        <v>976</v>
      </c>
      <c r="C367" s="821"/>
      <c r="D367" s="1342">
        <v>0</v>
      </c>
      <c r="E367" s="822" t="e">
        <f t="shared" si="5"/>
        <v>#DIV/0!</v>
      </c>
      <c r="G367" s="367"/>
    </row>
    <row r="368" spans="1:7">
      <c r="A368" s="371" t="s">
        <v>977</v>
      </c>
      <c r="B368" s="376" t="s">
        <v>978</v>
      </c>
      <c r="C368" s="821"/>
      <c r="D368" s="1342">
        <v>0</v>
      </c>
      <c r="E368" s="822" t="e">
        <f t="shared" si="5"/>
        <v>#DIV/0!</v>
      </c>
      <c r="G368" s="367"/>
    </row>
    <row r="369" spans="1:7">
      <c r="A369" s="371" t="s">
        <v>979</v>
      </c>
      <c r="B369" s="376" t="s">
        <v>980</v>
      </c>
      <c r="C369" s="821"/>
      <c r="D369" s="1342">
        <v>0</v>
      </c>
      <c r="E369" s="822" t="e">
        <f t="shared" si="5"/>
        <v>#DIV/0!</v>
      </c>
      <c r="G369" s="367"/>
    </row>
    <row r="370" spans="1:7">
      <c r="A370" s="371" t="s">
        <v>981</v>
      </c>
      <c r="B370" s="376" t="s">
        <v>982</v>
      </c>
      <c r="C370" s="821"/>
      <c r="D370" s="1342">
        <v>0</v>
      </c>
      <c r="E370" s="822" t="e">
        <f t="shared" si="5"/>
        <v>#DIV/0!</v>
      </c>
      <c r="G370" s="367"/>
    </row>
    <row r="371" spans="1:7">
      <c r="A371" s="371" t="s">
        <v>983</v>
      </c>
      <c r="B371" s="383" t="s">
        <v>984</v>
      </c>
      <c r="C371" s="821"/>
      <c r="D371" s="1342">
        <v>0</v>
      </c>
      <c r="E371" s="822" t="e">
        <f t="shared" si="5"/>
        <v>#DIV/0!</v>
      </c>
      <c r="G371" s="367"/>
    </row>
    <row r="372" spans="1:7">
      <c r="A372" s="371" t="s">
        <v>985</v>
      </c>
      <c r="B372" s="383" t="s">
        <v>986</v>
      </c>
      <c r="C372" s="821"/>
      <c r="D372" s="1342">
        <v>0</v>
      </c>
      <c r="E372" s="822" t="e">
        <f t="shared" si="5"/>
        <v>#DIV/0!</v>
      </c>
      <c r="G372" s="367"/>
    </row>
    <row r="373" spans="1:7">
      <c r="A373" s="371" t="s">
        <v>987</v>
      </c>
      <c r="B373" s="376" t="s">
        <v>988</v>
      </c>
      <c r="C373" s="821">
        <v>3</v>
      </c>
      <c r="D373" s="1342">
        <v>2</v>
      </c>
      <c r="E373" s="822">
        <f t="shared" si="5"/>
        <v>66.666666666666657</v>
      </c>
      <c r="G373" s="367"/>
    </row>
    <row r="374" spans="1:7">
      <c r="A374" s="371" t="s">
        <v>989</v>
      </c>
      <c r="B374" s="383" t="s">
        <v>990</v>
      </c>
      <c r="C374" s="821"/>
      <c r="D374" s="1342">
        <v>0</v>
      </c>
      <c r="E374" s="822" t="e">
        <f t="shared" si="5"/>
        <v>#DIV/0!</v>
      </c>
      <c r="G374" s="367"/>
    </row>
    <row r="375" spans="1:7">
      <c r="A375" s="371" t="s">
        <v>991</v>
      </c>
      <c r="B375" s="383" t="s">
        <v>992</v>
      </c>
      <c r="C375" s="821"/>
      <c r="D375" s="1342">
        <v>5</v>
      </c>
      <c r="E375" s="822" t="e">
        <f t="shared" si="5"/>
        <v>#DIV/0!</v>
      </c>
      <c r="G375" s="367"/>
    </row>
    <row r="376" spans="1:7">
      <c r="A376" s="371" t="s">
        <v>993</v>
      </c>
      <c r="B376" s="376" t="s">
        <v>994</v>
      </c>
      <c r="C376" s="821"/>
      <c r="D376" s="1342">
        <v>0</v>
      </c>
      <c r="E376" s="822" t="e">
        <f t="shared" si="5"/>
        <v>#DIV/0!</v>
      </c>
      <c r="G376" s="367"/>
    </row>
    <row r="377" spans="1:7">
      <c r="A377" s="371" t="s">
        <v>995</v>
      </c>
      <c r="B377" s="376" t="s">
        <v>996</v>
      </c>
      <c r="C377" s="821">
        <v>1</v>
      </c>
      <c r="D377" s="1342">
        <v>2</v>
      </c>
      <c r="E377" s="822">
        <f t="shared" si="5"/>
        <v>200</v>
      </c>
      <c r="G377" s="367"/>
    </row>
    <row r="378" spans="1:7">
      <c r="A378" s="371" t="s">
        <v>997</v>
      </c>
      <c r="B378" s="376" t="s">
        <v>998</v>
      </c>
      <c r="C378" s="821">
        <v>1</v>
      </c>
      <c r="D378" s="1342">
        <v>0</v>
      </c>
      <c r="E378" s="822">
        <f t="shared" si="5"/>
        <v>0</v>
      </c>
      <c r="G378" s="367"/>
    </row>
    <row r="379" spans="1:7">
      <c r="A379" s="371" t="s">
        <v>999</v>
      </c>
      <c r="B379" s="383" t="s">
        <v>2955</v>
      </c>
      <c r="C379" s="821"/>
      <c r="D379" s="1342">
        <v>0</v>
      </c>
      <c r="E379" s="822" t="e">
        <f t="shared" si="5"/>
        <v>#DIV/0!</v>
      </c>
      <c r="G379" s="367"/>
    </row>
    <row r="380" spans="1:7">
      <c r="A380" s="371" t="s">
        <v>1000</v>
      </c>
      <c r="B380" s="383" t="s">
        <v>1001</v>
      </c>
      <c r="C380" s="821"/>
      <c r="D380" s="1342">
        <v>0</v>
      </c>
      <c r="E380" s="822" t="e">
        <f t="shared" si="5"/>
        <v>#DIV/0!</v>
      </c>
      <c r="G380" s="367"/>
    </row>
    <row r="381" spans="1:7">
      <c r="A381" s="371" t="s">
        <v>1002</v>
      </c>
      <c r="B381" s="383" t="s">
        <v>1003</v>
      </c>
      <c r="C381" s="821"/>
      <c r="D381" s="1342">
        <v>0</v>
      </c>
      <c r="E381" s="822" t="e">
        <f t="shared" si="5"/>
        <v>#DIV/0!</v>
      </c>
      <c r="G381" s="367"/>
    </row>
    <row r="382" spans="1:7">
      <c r="A382" s="371" t="s">
        <v>1004</v>
      </c>
      <c r="B382" s="376" t="s">
        <v>1005</v>
      </c>
      <c r="C382" s="821"/>
      <c r="D382" s="1342">
        <v>0</v>
      </c>
      <c r="E382" s="822" t="e">
        <f t="shared" si="5"/>
        <v>#DIV/0!</v>
      </c>
      <c r="G382" s="367"/>
    </row>
    <row r="383" spans="1:7">
      <c r="A383" s="371" t="s">
        <v>1006</v>
      </c>
      <c r="B383" s="376" t="s">
        <v>1007</v>
      </c>
      <c r="C383" s="821">
        <v>4</v>
      </c>
      <c r="D383" s="1342">
        <v>6</v>
      </c>
      <c r="E383" s="822">
        <f t="shared" si="5"/>
        <v>150</v>
      </c>
      <c r="G383" s="367"/>
    </row>
    <row r="384" spans="1:7">
      <c r="A384" s="371" t="s">
        <v>1008</v>
      </c>
      <c r="B384" s="376" t="s">
        <v>1009</v>
      </c>
      <c r="C384" s="821">
        <v>1</v>
      </c>
      <c r="D384" s="1342">
        <v>0</v>
      </c>
      <c r="E384" s="822">
        <f t="shared" si="5"/>
        <v>0</v>
      </c>
      <c r="G384" s="367"/>
    </row>
    <row r="385" spans="1:7">
      <c r="A385" s="371" t="s">
        <v>1010</v>
      </c>
      <c r="B385" s="376" t="s">
        <v>1011</v>
      </c>
      <c r="C385" s="821">
        <v>2</v>
      </c>
      <c r="D385" s="1342">
        <v>0</v>
      </c>
      <c r="E385" s="822">
        <f t="shared" si="5"/>
        <v>0</v>
      </c>
      <c r="G385" s="367"/>
    </row>
    <row r="386" spans="1:7">
      <c r="A386" s="371" t="s">
        <v>1012</v>
      </c>
      <c r="B386" s="376" t="s">
        <v>1013</v>
      </c>
      <c r="C386" s="821"/>
      <c r="D386" s="1342">
        <v>0</v>
      </c>
      <c r="E386" s="822" t="e">
        <f t="shared" si="5"/>
        <v>#DIV/0!</v>
      </c>
      <c r="G386" s="367"/>
    </row>
    <row r="387" spans="1:7">
      <c r="A387" s="371" t="s">
        <v>1014</v>
      </c>
      <c r="B387" s="376" t="s">
        <v>1015</v>
      </c>
      <c r="C387" s="821"/>
      <c r="D387" s="1342">
        <v>1</v>
      </c>
      <c r="E387" s="822" t="e">
        <f t="shared" si="5"/>
        <v>#DIV/0!</v>
      </c>
      <c r="G387" s="367"/>
    </row>
    <row r="388" spans="1:7">
      <c r="A388" s="371" t="s">
        <v>1016</v>
      </c>
      <c r="B388" s="376" t="s">
        <v>2956</v>
      </c>
      <c r="C388" s="821"/>
      <c r="D388" s="1342">
        <v>0</v>
      </c>
      <c r="E388" s="822" t="e">
        <f t="shared" si="5"/>
        <v>#DIV/0!</v>
      </c>
      <c r="G388" s="367"/>
    </row>
    <row r="389" spans="1:7">
      <c r="A389" s="371" t="s">
        <v>1017</v>
      </c>
      <c r="B389" s="376" t="s">
        <v>2957</v>
      </c>
      <c r="C389" s="821"/>
      <c r="D389" s="1342">
        <v>1</v>
      </c>
      <c r="E389" s="822" t="e">
        <f t="shared" si="5"/>
        <v>#DIV/0!</v>
      </c>
      <c r="G389" s="367"/>
    </row>
    <row r="390" spans="1:7">
      <c r="A390" s="371" t="s">
        <v>1018</v>
      </c>
      <c r="B390" s="376" t="s">
        <v>1019</v>
      </c>
      <c r="C390" s="821"/>
      <c r="D390" s="1342">
        <v>0</v>
      </c>
      <c r="E390" s="822" t="e">
        <f t="shared" si="5"/>
        <v>#DIV/0!</v>
      </c>
      <c r="G390" s="367"/>
    </row>
    <row r="391" spans="1:7">
      <c r="A391" s="371" t="s">
        <v>1020</v>
      </c>
      <c r="B391" s="376" t="s">
        <v>1021</v>
      </c>
      <c r="C391" s="821"/>
      <c r="D391" s="1342">
        <v>0</v>
      </c>
      <c r="E391" s="822" t="e">
        <f t="shared" si="5"/>
        <v>#DIV/0!</v>
      </c>
      <c r="G391" s="367"/>
    </row>
    <row r="392" spans="1:7">
      <c r="A392" s="371" t="s">
        <v>1022</v>
      </c>
      <c r="B392" s="376" t="s">
        <v>1023</v>
      </c>
      <c r="C392" s="821"/>
      <c r="D392" s="1342">
        <v>0</v>
      </c>
      <c r="E392" s="822" t="e">
        <f t="shared" si="5"/>
        <v>#DIV/0!</v>
      </c>
      <c r="G392" s="367"/>
    </row>
    <row r="393" spans="1:7">
      <c r="A393" s="371" t="s">
        <v>1024</v>
      </c>
      <c r="B393" s="376" t="s">
        <v>1025</v>
      </c>
      <c r="C393" s="821">
        <v>1</v>
      </c>
      <c r="D393" s="1342">
        <v>1</v>
      </c>
      <c r="E393" s="822">
        <f t="shared" si="5"/>
        <v>100</v>
      </c>
      <c r="G393" s="367"/>
    </row>
    <row r="394" spans="1:7">
      <c r="A394" s="371" t="s">
        <v>1026</v>
      </c>
      <c r="B394" s="383" t="s">
        <v>1027</v>
      </c>
      <c r="C394" s="821"/>
      <c r="D394" s="1342">
        <v>0</v>
      </c>
      <c r="E394" s="822" t="e">
        <f t="shared" si="5"/>
        <v>#DIV/0!</v>
      </c>
      <c r="G394" s="367"/>
    </row>
    <row r="395" spans="1:7">
      <c r="A395" s="371" t="s">
        <v>1028</v>
      </c>
      <c r="B395" s="383" t="s">
        <v>1029</v>
      </c>
      <c r="C395" s="821">
        <v>2</v>
      </c>
      <c r="D395" s="1342">
        <v>1</v>
      </c>
      <c r="E395" s="822">
        <f t="shared" si="5"/>
        <v>50</v>
      </c>
      <c r="G395" s="367"/>
    </row>
    <row r="396" spans="1:7">
      <c r="A396" s="371" t="s">
        <v>1030</v>
      </c>
      <c r="B396" s="383" t="s">
        <v>1031</v>
      </c>
      <c r="C396" s="821"/>
      <c r="D396" s="1342">
        <v>0</v>
      </c>
      <c r="E396" s="822" t="e">
        <f t="shared" ref="E396:E459" si="6">SUM(D396/C396*100)</f>
        <v>#DIV/0!</v>
      </c>
      <c r="G396" s="367"/>
    </row>
    <row r="397" spans="1:7">
      <c r="A397" s="371" t="s">
        <v>1032</v>
      </c>
      <c r="B397" s="383" t="s">
        <v>1033</v>
      </c>
      <c r="C397" s="821"/>
      <c r="D397" s="1342">
        <v>2</v>
      </c>
      <c r="E397" s="822" t="e">
        <f t="shared" si="6"/>
        <v>#DIV/0!</v>
      </c>
      <c r="G397" s="367"/>
    </row>
    <row r="398" spans="1:7">
      <c r="A398" s="371" t="s">
        <v>1034</v>
      </c>
      <c r="B398" s="376" t="s">
        <v>1035</v>
      </c>
      <c r="C398" s="821"/>
      <c r="D398" s="1342">
        <v>0</v>
      </c>
      <c r="E398" s="822" t="e">
        <f t="shared" si="6"/>
        <v>#DIV/0!</v>
      </c>
      <c r="G398" s="367"/>
    </row>
    <row r="399" spans="1:7">
      <c r="A399" s="371" t="s">
        <v>1036</v>
      </c>
      <c r="B399" s="376" t="s">
        <v>1037</v>
      </c>
      <c r="C399" s="821">
        <v>2</v>
      </c>
      <c r="D399" s="1342">
        <v>1</v>
      </c>
      <c r="E399" s="822">
        <f t="shared" si="6"/>
        <v>50</v>
      </c>
      <c r="G399" s="367"/>
    </row>
    <row r="400" spans="1:7">
      <c r="A400" s="371" t="s">
        <v>1038</v>
      </c>
      <c r="B400" s="376" t="s">
        <v>1039</v>
      </c>
      <c r="C400" s="821"/>
      <c r="D400" s="1342">
        <v>0</v>
      </c>
      <c r="E400" s="822" t="e">
        <f t="shared" si="6"/>
        <v>#DIV/0!</v>
      </c>
      <c r="G400" s="367"/>
    </row>
    <row r="401" spans="1:7">
      <c r="A401" s="371" t="s">
        <v>1040</v>
      </c>
      <c r="B401" s="376" t="s">
        <v>1041</v>
      </c>
      <c r="C401" s="821"/>
      <c r="D401" s="1342">
        <v>0</v>
      </c>
      <c r="E401" s="822" t="e">
        <f t="shared" si="6"/>
        <v>#DIV/0!</v>
      </c>
      <c r="G401" s="367"/>
    </row>
    <row r="402" spans="1:7">
      <c r="A402" s="371" t="s">
        <v>1042</v>
      </c>
      <c r="B402" s="376" t="s">
        <v>1043</v>
      </c>
      <c r="C402" s="821"/>
      <c r="D402" s="1342">
        <v>0</v>
      </c>
      <c r="E402" s="822" t="e">
        <f t="shared" si="6"/>
        <v>#DIV/0!</v>
      </c>
      <c r="G402" s="367"/>
    </row>
    <row r="403" spans="1:7">
      <c r="A403" s="371" t="s">
        <v>1044</v>
      </c>
      <c r="B403" s="376" t="s">
        <v>1045</v>
      </c>
      <c r="C403" s="821">
        <v>1</v>
      </c>
      <c r="D403" s="1342">
        <v>0</v>
      </c>
      <c r="E403" s="822">
        <f t="shared" si="6"/>
        <v>0</v>
      </c>
      <c r="G403" s="367"/>
    </row>
    <row r="404" spans="1:7">
      <c r="A404" s="371" t="s">
        <v>1046</v>
      </c>
      <c r="B404" s="376" t="s">
        <v>1047</v>
      </c>
      <c r="C404" s="821"/>
      <c r="D404" s="1342">
        <v>0</v>
      </c>
      <c r="E404" s="822" t="e">
        <f t="shared" si="6"/>
        <v>#DIV/0!</v>
      </c>
      <c r="G404" s="367"/>
    </row>
    <row r="405" spans="1:7">
      <c r="A405" s="371" t="s">
        <v>1048</v>
      </c>
      <c r="B405" s="376" t="s">
        <v>1049</v>
      </c>
      <c r="C405" s="821"/>
      <c r="D405" s="1342">
        <v>0</v>
      </c>
      <c r="E405" s="822" t="e">
        <f t="shared" si="6"/>
        <v>#DIV/0!</v>
      </c>
      <c r="G405" s="367"/>
    </row>
    <row r="406" spans="1:7">
      <c r="A406" s="371" t="s">
        <v>1050</v>
      </c>
      <c r="B406" s="376" t="s">
        <v>1051</v>
      </c>
      <c r="C406" s="821">
        <v>4</v>
      </c>
      <c r="D406" s="1342">
        <v>2</v>
      </c>
      <c r="E406" s="822">
        <f t="shared" si="6"/>
        <v>50</v>
      </c>
      <c r="G406" s="367"/>
    </row>
    <row r="407" spans="1:7">
      <c r="A407" s="371" t="s">
        <v>1052</v>
      </c>
      <c r="B407" s="376" t="s">
        <v>1053</v>
      </c>
      <c r="C407" s="821">
        <v>34</v>
      </c>
      <c r="D407" s="1342">
        <v>11</v>
      </c>
      <c r="E407" s="822">
        <f t="shared" si="6"/>
        <v>32.352941176470587</v>
      </c>
      <c r="G407" s="367"/>
    </row>
    <row r="408" spans="1:7">
      <c r="A408" s="371" t="s">
        <v>1054</v>
      </c>
      <c r="B408" s="376" t="s">
        <v>1055</v>
      </c>
      <c r="C408" s="821"/>
      <c r="D408" s="1342">
        <v>0</v>
      </c>
      <c r="E408" s="822" t="e">
        <f t="shared" si="6"/>
        <v>#DIV/0!</v>
      </c>
      <c r="G408" s="367"/>
    </row>
    <row r="409" spans="1:7">
      <c r="A409" s="371" t="s">
        <v>1056</v>
      </c>
      <c r="B409" s="376" t="s">
        <v>1057</v>
      </c>
      <c r="C409" s="821"/>
      <c r="D409" s="1342">
        <v>0</v>
      </c>
      <c r="E409" s="822" t="e">
        <f t="shared" si="6"/>
        <v>#DIV/0!</v>
      </c>
      <c r="G409" s="367"/>
    </row>
    <row r="410" spans="1:7">
      <c r="A410" s="371" t="s">
        <v>1058</v>
      </c>
      <c r="B410" s="376" t="s">
        <v>1059</v>
      </c>
      <c r="C410" s="821">
        <v>2</v>
      </c>
      <c r="D410" s="1342">
        <v>3</v>
      </c>
      <c r="E410" s="822">
        <f t="shared" si="6"/>
        <v>150</v>
      </c>
      <c r="G410" s="367"/>
    </row>
    <row r="411" spans="1:7">
      <c r="A411" s="371" t="s">
        <v>1060</v>
      </c>
      <c r="B411" s="372" t="s">
        <v>1061</v>
      </c>
      <c r="C411" s="821"/>
      <c r="D411" s="1342">
        <v>0</v>
      </c>
      <c r="E411" s="822" t="e">
        <f t="shared" si="6"/>
        <v>#DIV/0!</v>
      </c>
      <c r="G411" s="367"/>
    </row>
    <row r="412" spans="1:7">
      <c r="A412" s="371" t="s">
        <v>1062</v>
      </c>
      <c r="B412" s="372" t="s">
        <v>1063</v>
      </c>
      <c r="C412" s="821">
        <v>7</v>
      </c>
      <c r="D412" s="1342">
        <v>15</v>
      </c>
      <c r="E412" s="822">
        <f t="shared" si="6"/>
        <v>214.28571428571428</v>
      </c>
      <c r="G412" s="367"/>
    </row>
    <row r="413" spans="1:7">
      <c r="A413" s="371" t="s">
        <v>1064</v>
      </c>
      <c r="B413" s="372" t="s">
        <v>1065</v>
      </c>
      <c r="C413" s="821"/>
      <c r="D413" s="1342">
        <v>1</v>
      </c>
      <c r="E413" s="822" t="e">
        <f t="shared" si="6"/>
        <v>#DIV/0!</v>
      </c>
      <c r="G413" s="367"/>
    </row>
    <row r="414" spans="1:7">
      <c r="A414" s="371" t="s">
        <v>1066</v>
      </c>
      <c r="B414" s="372" t="s">
        <v>1067</v>
      </c>
      <c r="C414" s="821">
        <v>7</v>
      </c>
      <c r="D414" s="1342">
        <v>1</v>
      </c>
      <c r="E414" s="822">
        <f t="shared" si="6"/>
        <v>14.285714285714285</v>
      </c>
      <c r="G414" s="367"/>
    </row>
    <row r="415" spans="1:7">
      <c r="A415" s="371" t="s">
        <v>1068</v>
      </c>
      <c r="B415" s="372" t="s">
        <v>1069</v>
      </c>
      <c r="C415" s="821">
        <v>2</v>
      </c>
      <c r="D415" s="1342">
        <v>2</v>
      </c>
      <c r="E415" s="822">
        <f t="shared" si="6"/>
        <v>100</v>
      </c>
      <c r="G415" s="367"/>
    </row>
    <row r="416" spans="1:7">
      <c r="A416" s="371" t="s">
        <v>1070</v>
      </c>
      <c r="B416" s="372" t="s">
        <v>1071</v>
      </c>
      <c r="C416" s="821">
        <v>20</v>
      </c>
      <c r="D416" s="1342">
        <v>15</v>
      </c>
      <c r="E416" s="822">
        <f t="shared" si="6"/>
        <v>75</v>
      </c>
      <c r="G416" s="367"/>
    </row>
    <row r="417" spans="1:7">
      <c r="A417" s="371" t="s">
        <v>1072</v>
      </c>
      <c r="B417" s="386" t="s">
        <v>1073</v>
      </c>
      <c r="C417" s="821">
        <v>3</v>
      </c>
      <c r="D417" s="1342">
        <v>1</v>
      </c>
      <c r="E417" s="822">
        <f t="shared" si="6"/>
        <v>33.333333333333329</v>
      </c>
      <c r="G417" s="367"/>
    </row>
    <row r="418" spans="1:7">
      <c r="A418" s="371" t="s">
        <v>1074</v>
      </c>
      <c r="B418" s="372" t="s">
        <v>1075</v>
      </c>
      <c r="C418" s="821"/>
      <c r="D418" s="1342">
        <v>3</v>
      </c>
      <c r="E418" s="822" t="e">
        <f t="shared" si="6"/>
        <v>#DIV/0!</v>
      </c>
      <c r="G418" s="367"/>
    </row>
    <row r="419" spans="1:7">
      <c r="A419" s="371" t="s">
        <v>1076</v>
      </c>
      <c r="B419" s="372" t="s">
        <v>1077</v>
      </c>
      <c r="C419" s="821">
        <v>19</v>
      </c>
      <c r="D419" s="1342">
        <v>9</v>
      </c>
      <c r="E419" s="822">
        <f t="shared" si="6"/>
        <v>47.368421052631575</v>
      </c>
      <c r="G419" s="367"/>
    </row>
    <row r="420" spans="1:7">
      <c r="A420" s="371" t="s">
        <v>1078</v>
      </c>
      <c r="B420" s="372" t="s">
        <v>1079</v>
      </c>
      <c r="C420" s="821"/>
      <c r="D420" s="1342">
        <v>0</v>
      </c>
      <c r="E420" s="822" t="e">
        <f t="shared" si="6"/>
        <v>#DIV/0!</v>
      </c>
      <c r="G420" s="367"/>
    </row>
    <row r="421" spans="1:7">
      <c r="A421" s="371" t="s">
        <v>1080</v>
      </c>
      <c r="B421" s="372" t="s">
        <v>1081</v>
      </c>
      <c r="C421" s="821">
        <v>7</v>
      </c>
      <c r="D421" s="1342">
        <v>6</v>
      </c>
      <c r="E421" s="822">
        <f t="shared" si="6"/>
        <v>85.714285714285708</v>
      </c>
      <c r="G421" s="367"/>
    </row>
    <row r="422" spans="1:7">
      <c r="A422" s="371" t="s">
        <v>1082</v>
      </c>
      <c r="B422" s="372" t="s">
        <v>1083</v>
      </c>
      <c r="C422" s="821">
        <v>1</v>
      </c>
      <c r="D422" s="1342">
        <v>1</v>
      </c>
      <c r="E422" s="822">
        <f t="shared" si="6"/>
        <v>100</v>
      </c>
      <c r="G422" s="367"/>
    </row>
    <row r="423" spans="1:7">
      <c r="A423" s="371" t="s">
        <v>1084</v>
      </c>
      <c r="B423" s="372" t="s">
        <v>1085</v>
      </c>
      <c r="C423" s="821">
        <v>3</v>
      </c>
      <c r="D423" s="1342">
        <v>3</v>
      </c>
      <c r="E423" s="822">
        <f t="shared" si="6"/>
        <v>100</v>
      </c>
      <c r="G423" s="367"/>
    </row>
    <row r="424" spans="1:7">
      <c r="A424" s="371" t="s">
        <v>1086</v>
      </c>
      <c r="B424" s="372" t="s">
        <v>1087</v>
      </c>
      <c r="C424" s="821"/>
      <c r="D424" s="1342">
        <v>2</v>
      </c>
      <c r="E424" s="822" t="e">
        <f t="shared" si="6"/>
        <v>#DIV/0!</v>
      </c>
      <c r="G424" s="367"/>
    </row>
    <row r="425" spans="1:7">
      <c r="A425" s="371" t="s">
        <v>1088</v>
      </c>
      <c r="B425" s="372" t="s">
        <v>1089</v>
      </c>
      <c r="C425" s="821">
        <v>7</v>
      </c>
      <c r="D425" s="1342">
        <v>5</v>
      </c>
      <c r="E425" s="822">
        <f t="shared" si="6"/>
        <v>71.428571428571431</v>
      </c>
      <c r="G425" s="367"/>
    </row>
    <row r="426" spans="1:7">
      <c r="A426" s="371" t="s">
        <v>1090</v>
      </c>
      <c r="B426" s="372" t="s">
        <v>1091</v>
      </c>
      <c r="C426" s="821"/>
      <c r="D426" s="1342">
        <v>0</v>
      </c>
      <c r="E426" s="822" t="e">
        <f t="shared" si="6"/>
        <v>#DIV/0!</v>
      </c>
      <c r="G426" s="367"/>
    </row>
    <row r="427" spans="1:7">
      <c r="A427" s="371" t="s">
        <v>1092</v>
      </c>
      <c r="B427" s="372" t="s">
        <v>1093</v>
      </c>
      <c r="C427" s="821">
        <v>1</v>
      </c>
      <c r="D427" s="1342">
        <v>2</v>
      </c>
      <c r="E427" s="822">
        <f t="shared" si="6"/>
        <v>200</v>
      </c>
      <c r="G427" s="367"/>
    </row>
    <row r="428" spans="1:7" ht="18.75">
      <c r="A428" s="368">
        <v>9</v>
      </c>
      <c r="B428" s="378" t="s">
        <v>1094</v>
      </c>
      <c r="C428" s="375"/>
      <c r="D428" s="375"/>
      <c r="E428" s="823"/>
      <c r="G428" s="367"/>
    </row>
    <row r="429" spans="1:7">
      <c r="A429" s="371" t="s">
        <v>1095</v>
      </c>
      <c r="B429" s="386" t="s">
        <v>1096</v>
      </c>
      <c r="C429" s="821"/>
      <c r="D429" s="1342">
        <v>0</v>
      </c>
      <c r="E429" s="822" t="e">
        <f t="shared" si="6"/>
        <v>#DIV/0!</v>
      </c>
      <c r="G429" s="367"/>
    </row>
    <row r="430" spans="1:7">
      <c r="A430" s="371" t="s">
        <v>1097</v>
      </c>
      <c r="B430" s="386" t="s">
        <v>1098</v>
      </c>
      <c r="C430" s="821"/>
      <c r="D430" s="1342">
        <v>0</v>
      </c>
      <c r="E430" s="822" t="e">
        <f t="shared" si="6"/>
        <v>#DIV/0!</v>
      </c>
      <c r="G430" s="367"/>
    </row>
    <row r="431" spans="1:7">
      <c r="A431" s="371" t="s">
        <v>1099</v>
      </c>
      <c r="B431" s="386" t="s">
        <v>1100</v>
      </c>
      <c r="C431" s="821">
        <v>4</v>
      </c>
      <c r="D431" s="1342">
        <v>0</v>
      </c>
      <c r="E431" s="822">
        <f t="shared" si="6"/>
        <v>0</v>
      </c>
      <c r="G431" s="367"/>
    </row>
    <row r="432" spans="1:7">
      <c r="A432" s="371" t="s">
        <v>1101</v>
      </c>
      <c r="B432" s="372" t="s">
        <v>1102</v>
      </c>
      <c r="C432" s="821"/>
      <c r="D432" s="1342">
        <v>2</v>
      </c>
      <c r="E432" s="822" t="e">
        <f t="shared" si="6"/>
        <v>#DIV/0!</v>
      </c>
      <c r="G432" s="367"/>
    </row>
    <row r="433" spans="1:7">
      <c r="A433" s="371" t="s">
        <v>1103</v>
      </c>
      <c r="B433" s="372" t="s">
        <v>1104</v>
      </c>
      <c r="C433" s="821">
        <v>1</v>
      </c>
      <c r="D433" s="1342">
        <v>0</v>
      </c>
      <c r="E433" s="822">
        <f t="shared" si="6"/>
        <v>0</v>
      </c>
      <c r="G433" s="367"/>
    </row>
    <row r="434" spans="1:7">
      <c r="A434" s="371" t="s">
        <v>1105</v>
      </c>
      <c r="B434" s="372" t="s">
        <v>1106</v>
      </c>
      <c r="C434" s="821">
        <v>4</v>
      </c>
      <c r="D434" s="1342">
        <v>0</v>
      </c>
      <c r="E434" s="822">
        <f t="shared" si="6"/>
        <v>0</v>
      </c>
      <c r="G434" s="367"/>
    </row>
    <row r="435" spans="1:7">
      <c r="A435" s="371" t="s">
        <v>1107</v>
      </c>
      <c r="B435" s="372" t="s">
        <v>1108</v>
      </c>
      <c r="C435" s="821">
        <v>5</v>
      </c>
      <c r="D435" s="1342">
        <v>12</v>
      </c>
      <c r="E435" s="822">
        <f t="shared" si="6"/>
        <v>240</v>
      </c>
      <c r="G435" s="367"/>
    </row>
    <row r="436" spans="1:7">
      <c r="A436" s="371" t="s">
        <v>1109</v>
      </c>
      <c r="B436" s="372" t="s">
        <v>1110</v>
      </c>
      <c r="C436" s="821"/>
      <c r="D436" s="1342">
        <v>3</v>
      </c>
      <c r="E436" s="822" t="e">
        <f t="shared" si="6"/>
        <v>#DIV/0!</v>
      </c>
      <c r="G436" s="367"/>
    </row>
    <row r="437" spans="1:7">
      <c r="A437" s="371" t="s">
        <v>1111</v>
      </c>
      <c r="B437" s="372" t="s">
        <v>1112</v>
      </c>
      <c r="C437" s="821">
        <v>140</v>
      </c>
      <c r="D437" s="1342">
        <v>108</v>
      </c>
      <c r="E437" s="822">
        <f t="shared" si="6"/>
        <v>77.142857142857153</v>
      </c>
      <c r="G437" s="367"/>
    </row>
    <row r="438" spans="1:7">
      <c r="A438" s="371" t="s">
        <v>1113</v>
      </c>
      <c r="B438" s="372" t="s">
        <v>1114</v>
      </c>
      <c r="C438" s="821"/>
      <c r="D438" s="1342">
        <v>0</v>
      </c>
      <c r="E438" s="822" t="e">
        <f t="shared" si="6"/>
        <v>#DIV/0!</v>
      </c>
      <c r="G438" s="367"/>
    </row>
    <row r="439" spans="1:7" ht="25.5">
      <c r="A439" s="371" t="s">
        <v>1115</v>
      </c>
      <c r="B439" s="372" t="s">
        <v>1116</v>
      </c>
      <c r="C439" s="821"/>
      <c r="D439" s="1342">
        <v>0</v>
      </c>
      <c r="E439" s="822" t="e">
        <f t="shared" si="6"/>
        <v>#DIV/0!</v>
      </c>
      <c r="G439" s="367"/>
    </row>
    <row r="440" spans="1:7">
      <c r="A440" s="371" t="s">
        <v>1117</v>
      </c>
      <c r="B440" s="372" t="s">
        <v>1118</v>
      </c>
      <c r="C440" s="821">
        <v>4</v>
      </c>
      <c r="D440" s="1342">
        <v>0</v>
      </c>
      <c r="E440" s="822">
        <f t="shared" si="6"/>
        <v>0</v>
      </c>
      <c r="G440" s="367"/>
    </row>
    <row r="441" spans="1:7" ht="25.5">
      <c r="A441" s="371" t="s">
        <v>1119</v>
      </c>
      <c r="B441" s="372" t="s">
        <v>1120</v>
      </c>
      <c r="C441" s="821"/>
      <c r="D441" s="1342">
        <v>0</v>
      </c>
      <c r="E441" s="822" t="e">
        <f t="shared" si="6"/>
        <v>#DIV/0!</v>
      </c>
      <c r="G441" s="367"/>
    </row>
    <row r="442" spans="1:7" ht="25.5">
      <c r="A442" s="371" t="s">
        <v>1121</v>
      </c>
      <c r="B442" s="372" t="s">
        <v>1122</v>
      </c>
      <c r="C442" s="821"/>
      <c r="D442" s="1342">
        <v>0</v>
      </c>
      <c r="E442" s="822" t="e">
        <f t="shared" si="6"/>
        <v>#DIV/0!</v>
      </c>
      <c r="G442" s="367"/>
    </row>
    <row r="443" spans="1:7">
      <c r="A443" s="371" t="s">
        <v>1123</v>
      </c>
      <c r="B443" s="372" t="s">
        <v>1124</v>
      </c>
      <c r="C443" s="821"/>
      <c r="D443" s="1342">
        <v>0</v>
      </c>
      <c r="E443" s="822" t="e">
        <f t="shared" si="6"/>
        <v>#DIV/0!</v>
      </c>
      <c r="G443" s="367"/>
    </row>
    <row r="444" spans="1:7">
      <c r="A444" s="371" t="s">
        <v>1125</v>
      </c>
      <c r="B444" s="372" t="s">
        <v>1126</v>
      </c>
      <c r="C444" s="821">
        <v>1</v>
      </c>
      <c r="D444" s="1342">
        <v>1</v>
      </c>
      <c r="E444" s="822">
        <f t="shared" si="6"/>
        <v>100</v>
      </c>
      <c r="G444" s="367"/>
    </row>
    <row r="445" spans="1:7">
      <c r="A445" s="371" t="s">
        <v>1127</v>
      </c>
      <c r="B445" s="372" t="s">
        <v>1128</v>
      </c>
      <c r="C445" s="821">
        <v>13</v>
      </c>
      <c r="D445" s="1342">
        <v>18</v>
      </c>
      <c r="E445" s="822">
        <f t="shared" si="6"/>
        <v>138.46153846153845</v>
      </c>
      <c r="G445" s="367"/>
    </row>
    <row r="446" spans="1:7">
      <c r="A446" s="371" t="s">
        <v>1129</v>
      </c>
      <c r="B446" s="372" t="s">
        <v>1130</v>
      </c>
      <c r="C446" s="821">
        <v>3</v>
      </c>
      <c r="D446" s="1342">
        <v>2</v>
      </c>
      <c r="E446" s="822">
        <f t="shared" si="6"/>
        <v>66.666666666666657</v>
      </c>
      <c r="G446" s="367"/>
    </row>
    <row r="447" spans="1:7">
      <c r="A447" s="371" t="s">
        <v>1131</v>
      </c>
      <c r="B447" s="372" t="s">
        <v>1132</v>
      </c>
      <c r="C447" s="821"/>
      <c r="D447" s="1342">
        <v>1</v>
      </c>
      <c r="E447" s="822" t="e">
        <f t="shared" si="6"/>
        <v>#DIV/0!</v>
      </c>
      <c r="G447" s="367"/>
    </row>
    <row r="448" spans="1:7">
      <c r="A448" s="371" t="s">
        <v>1133</v>
      </c>
      <c r="B448" s="372" t="s">
        <v>1134</v>
      </c>
      <c r="C448" s="821">
        <v>1</v>
      </c>
      <c r="D448" s="1342">
        <v>2</v>
      </c>
      <c r="E448" s="822">
        <f t="shared" si="6"/>
        <v>200</v>
      </c>
      <c r="G448" s="367"/>
    </row>
    <row r="449" spans="1:7">
      <c r="A449" s="371" t="s">
        <v>1135</v>
      </c>
      <c r="B449" s="386" t="s">
        <v>1136</v>
      </c>
      <c r="C449" s="821"/>
      <c r="D449" s="1342">
        <v>0</v>
      </c>
      <c r="E449" s="822" t="e">
        <f t="shared" si="6"/>
        <v>#DIV/0!</v>
      </c>
      <c r="G449" s="367"/>
    </row>
    <row r="450" spans="1:7">
      <c r="A450" s="371" t="s">
        <v>1137</v>
      </c>
      <c r="B450" s="386" t="s">
        <v>1138</v>
      </c>
      <c r="C450" s="821"/>
      <c r="D450" s="1342">
        <v>3</v>
      </c>
      <c r="E450" s="822" t="e">
        <f t="shared" si="6"/>
        <v>#DIV/0!</v>
      </c>
      <c r="G450" s="367"/>
    </row>
    <row r="451" spans="1:7">
      <c r="A451" s="371" t="s">
        <v>1139</v>
      </c>
      <c r="B451" s="372" t="s">
        <v>1140</v>
      </c>
      <c r="C451" s="821">
        <v>3</v>
      </c>
      <c r="D451" s="1342">
        <v>5</v>
      </c>
      <c r="E451" s="822">
        <f t="shared" si="6"/>
        <v>166.66666666666669</v>
      </c>
      <c r="G451" s="367"/>
    </row>
    <row r="452" spans="1:7">
      <c r="A452" s="371" t="s">
        <v>1141</v>
      </c>
      <c r="B452" s="372" t="s">
        <v>1142</v>
      </c>
      <c r="C452" s="821">
        <v>61</v>
      </c>
      <c r="D452" s="1342">
        <v>30</v>
      </c>
      <c r="E452" s="822">
        <f t="shared" si="6"/>
        <v>49.180327868852459</v>
      </c>
      <c r="G452" s="367"/>
    </row>
    <row r="453" spans="1:7">
      <c r="A453" s="371" t="s">
        <v>1143</v>
      </c>
      <c r="B453" s="372" t="s">
        <v>1144</v>
      </c>
      <c r="C453" s="821">
        <v>1</v>
      </c>
      <c r="D453" s="1342">
        <v>1</v>
      </c>
      <c r="E453" s="822">
        <f t="shared" si="6"/>
        <v>100</v>
      </c>
      <c r="G453" s="367"/>
    </row>
    <row r="454" spans="1:7">
      <c r="A454" s="371" t="s">
        <v>1145</v>
      </c>
      <c r="B454" s="372" t="s">
        <v>1146</v>
      </c>
      <c r="C454" s="821">
        <v>5</v>
      </c>
      <c r="D454" s="1342">
        <v>11</v>
      </c>
      <c r="E454" s="822">
        <f t="shared" si="6"/>
        <v>220.00000000000003</v>
      </c>
      <c r="G454" s="367"/>
    </row>
    <row r="455" spans="1:7">
      <c r="A455" s="371" t="s">
        <v>1147</v>
      </c>
      <c r="B455" s="372" t="s">
        <v>1148</v>
      </c>
      <c r="C455" s="821">
        <v>39</v>
      </c>
      <c r="D455" s="1342">
        <v>20</v>
      </c>
      <c r="E455" s="822">
        <f t="shared" si="6"/>
        <v>51.282051282051277</v>
      </c>
      <c r="G455" s="367"/>
    </row>
    <row r="456" spans="1:7">
      <c r="A456" s="371" t="s">
        <v>1149</v>
      </c>
      <c r="B456" s="372" t="s">
        <v>1150</v>
      </c>
      <c r="C456" s="821">
        <v>90</v>
      </c>
      <c r="D456" s="1342">
        <v>70</v>
      </c>
      <c r="E456" s="822">
        <f t="shared" si="6"/>
        <v>77.777777777777786</v>
      </c>
      <c r="G456" s="367"/>
    </row>
    <row r="457" spans="1:7">
      <c r="A457" s="371" t="s">
        <v>1151</v>
      </c>
      <c r="B457" s="372" t="s">
        <v>1152</v>
      </c>
      <c r="C457" s="821"/>
      <c r="D457" s="1342">
        <v>0</v>
      </c>
      <c r="E457" s="822" t="e">
        <f t="shared" si="6"/>
        <v>#DIV/0!</v>
      </c>
      <c r="G457" s="367"/>
    </row>
    <row r="458" spans="1:7">
      <c r="A458" s="371" t="s">
        <v>1153</v>
      </c>
      <c r="B458" s="372" t="s">
        <v>1154</v>
      </c>
      <c r="C458" s="821">
        <v>2</v>
      </c>
      <c r="D458" s="1342">
        <v>3</v>
      </c>
      <c r="E458" s="822">
        <f t="shared" si="6"/>
        <v>150</v>
      </c>
      <c r="G458" s="367"/>
    </row>
    <row r="459" spans="1:7">
      <c r="A459" s="371" t="s">
        <v>1155</v>
      </c>
      <c r="B459" s="372" t="s">
        <v>1156</v>
      </c>
      <c r="C459" s="821"/>
      <c r="D459" s="1342">
        <v>0</v>
      </c>
      <c r="E459" s="822" t="e">
        <f t="shared" si="6"/>
        <v>#DIV/0!</v>
      </c>
      <c r="G459" s="367"/>
    </row>
    <row r="460" spans="1:7">
      <c r="A460" s="371" t="s">
        <v>1157</v>
      </c>
      <c r="B460" s="372" t="s">
        <v>1158</v>
      </c>
      <c r="C460" s="821"/>
      <c r="D460" s="1342">
        <v>0</v>
      </c>
      <c r="E460" s="822" t="e">
        <f t="shared" ref="E460:E523" si="7">SUM(D460/C460*100)</f>
        <v>#DIV/0!</v>
      </c>
      <c r="G460" s="367"/>
    </row>
    <row r="461" spans="1:7">
      <c r="A461" s="371" t="s">
        <v>1159</v>
      </c>
      <c r="B461" s="372" t="s">
        <v>1160</v>
      </c>
      <c r="C461" s="821">
        <v>1</v>
      </c>
      <c r="D461" s="1342">
        <v>0</v>
      </c>
      <c r="E461" s="822">
        <f t="shared" si="7"/>
        <v>0</v>
      </c>
      <c r="G461" s="367"/>
    </row>
    <row r="462" spans="1:7">
      <c r="A462" s="371" t="s">
        <v>1161</v>
      </c>
      <c r="B462" s="372" t="s">
        <v>1162</v>
      </c>
      <c r="C462" s="821">
        <v>1</v>
      </c>
      <c r="D462" s="1342">
        <v>0</v>
      </c>
      <c r="E462" s="822">
        <f t="shared" si="7"/>
        <v>0</v>
      </c>
      <c r="G462" s="367"/>
    </row>
    <row r="463" spans="1:7" ht="37.5">
      <c r="A463" s="368">
        <v>10</v>
      </c>
      <c r="B463" s="378" t="s">
        <v>1163</v>
      </c>
      <c r="C463" s="387"/>
      <c r="D463" s="387"/>
      <c r="E463" s="823"/>
      <c r="G463" s="367"/>
    </row>
    <row r="464" spans="1:7">
      <c r="A464" s="371" t="s">
        <v>1164</v>
      </c>
      <c r="B464" s="372" t="s">
        <v>1165</v>
      </c>
      <c r="C464" s="821"/>
      <c r="D464" s="1342">
        <v>0</v>
      </c>
      <c r="E464" s="822" t="e">
        <f t="shared" si="7"/>
        <v>#DIV/0!</v>
      </c>
      <c r="G464" s="367"/>
    </row>
    <row r="465" spans="1:7">
      <c r="A465" s="371" t="s">
        <v>1166</v>
      </c>
      <c r="B465" s="372" t="s">
        <v>1167</v>
      </c>
      <c r="C465" s="821"/>
      <c r="D465" s="1342">
        <v>0</v>
      </c>
      <c r="E465" s="822" t="e">
        <f t="shared" si="7"/>
        <v>#DIV/0!</v>
      </c>
      <c r="G465" s="367"/>
    </row>
    <row r="466" spans="1:7">
      <c r="A466" s="371" t="s">
        <v>1168</v>
      </c>
      <c r="B466" s="386" t="s">
        <v>1169</v>
      </c>
      <c r="C466" s="821"/>
      <c r="D466" s="1342">
        <v>0</v>
      </c>
      <c r="E466" s="822" t="e">
        <f t="shared" si="7"/>
        <v>#DIV/0!</v>
      </c>
      <c r="G466" s="367"/>
    </row>
    <row r="467" spans="1:7">
      <c r="A467" s="371" t="s">
        <v>1170</v>
      </c>
      <c r="B467" s="386" t="s">
        <v>1171</v>
      </c>
      <c r="C467" s="821"/>
      <c r="D467" s="1342">
        <v>0</v>
      </c>
      <c r="E467" s="822" t="e">
        <f t="shared" si="7"/>
        <v>#DIV/0!</v>
      </c>
      <c r="G467" s="367"/>
    </row>
    <row r="468" spans="1:7">
      <c r="A468" s="371" t="s">
        <v>1172</v>
      </c>
      <c r="B468" s="372" t="s">
        <v>1173</v>
      </c>
      <c r="C468" s="821"/>
      <c r="D468" s="1342">
        <v>0</v>
      </c>
      <c r="E468" s="822" t="e">
        <f t="shared" si="7"/>
        <v>#DIV/0!</v>
      </c>
      <c r="G468" s="367"/>
    </row>
    <row r="469" spans="1:7">
      <c r="A469" s="371" t="s">
        <v>1174</v>
      </c>
      <c r="B469" s="386" t="s">
        <v>1175</v>
      </c>
      <c r="C469" s="821"/>
      <c r="D469" s="1342">
        <v>0</v>
      </c>
      <c r="E469" s="822" t="e">
        <f t="shared" si="7"/>
        <v>#DIV/0!</v>
      </c>
      <c r="G469" s="367"/>
    </row>
    <row r="470" spans="1:7">
      <c r="A470" s="371" t="s">
        <v>1176</v>
      </c>
      <c r="B470" s="386" t="s">
        <v>1177</v>
      </c>
      <c r="C470" s="821"/>
      <c r="D470" s="1342">
        <v>0</v>
      </c>
      <c r="E470" s="822" t="e">
        <f t="shared" si="7"/>
        <v>#DIV/0!</v>
      </c>
      <c r="G470" s="367"/>
    </row>
    <row r="471" spans="1:7">
      <c r="A471" s="371" t="s">
        <v>1178</v>
      </c>
      <c r="B471" s="386" t="s">
        <v>1179</v>
      </c>
      <c r="C471" s="821"/>
      <c r="D471" s="1342">
        <v>0</v>
      </c>
      <c r="E471" s="822" t="e">
        <f t="shared" si="7"/>
        <v>#DIV/0!</v>
      </c>
      <c r="G471" s="367"/>
    </row>
    <row r="472" spans="1:7">
      <c r="A472" s="371" t="s">
        <v>1180</v>
      </c>
      <c r="B472" s="386" t="s">
        <v>1181</v>
      </c>
      <c r="C472" s="821"/>
      <c r="D472" s="1342">
        <v>0</v>
      </c>
      <c r="E472" s="822" t="e">
        <f t="shared" si="7"/>
        <v>#DIV/0!</v>
      </c>
      <c r="G472" s="367"/>
    </row>
    <row r="473" spans="1:7">
      <c r="A473" s="371" t="s">
        <v>1182</v>
      </c>
      <c r="B473" s="386" t="s">
        <v>1183</v>
      </c>
      <c r="C473" s="821"/>
      <c r="D473" s="1342">
        <v>0</v>
      </c>
      <c r="E473" s="822" t="e">
        <f t="shared" si="7"/>
        <v>#DIV/0!</v>
      </c>
      <c r="G473" s="367"/>
    </row>
    <row r="474" spans="1:7">
      <c r="A474" s="371" t="s">
        <v>1184</v>
      </c>
      <c r="B474" s="386" t="s">
        <v>1185</v>
      </c>
      <c r="C474" s="821"/>
      <c r="D474" s="1342">
        <v>0</v>
      </c>
      <c r="E474" s="822" t="e">
        <f t="shared" si="7"/>
        <v>#DIV/0!</v>
      </c>
      <c r="G474" s="367"/>
    </row>
    <row r="475" spans="1:7">
      <c r="A475" s="371" t="s">
        <v>1186</v>
      </c>
      <c r="B475" s="372" t="s">
        <v>1187</v>
      </c>
      <c r="C475" s="821"/>
      <c r="D475" s="1342">
        <v>0</v>
      </c>
      <c r="E475" s="822" t="e">
        <f t="shared" si="7"/>
        <v>#DIV/0!</v>
      </c>
      <c r="G475" s="367"/>
    </row>
    <row r="476" spans="1:7">
      <c r="A476" s="371" t="s">
        <v>1188</v>
      </c>
      <c r="B476" s="372" t="s">
        <v>1189</v>
      </c>
      <c r="C476" s="821"/>
      <c r="D476" s="1342">
        <v>0</v>
      </c>
      <c r="E476" s="822" t="e">
        <f t="shared" si="7"/>
        <v>#DIV/0!</v>
      </c>
      <c r="G476" s="367"/>
    </row>
    <row r="477" spans="1:7" ht="25.5">
      <c r="A477" s="371" t="s">
        <v>1190</v>
      </c>
      <c r="B477" s="386" t="s">
        <v>1191</v>
      </c>
      <c r="C477" s="821"/>
      <c r="D477" s="1342">
        <v>0</v>
      </c>
      <c r="E477" s="822" t="e">
        <f t="shared" si="7"/>
        <v>#DIV/0!</v>
      </c>
      <c r="G477" s="367"/>
    </row>
    <row r="478" spans="1:7" ht="25.5">
      <c r="A478" s="371" t="s">
        <v>1192</v>
      </c>
      <c r="B478" s="386" t="s">
        <v>1193</v>
      </c>
      <c r="C478" s="821"/>
      <c r="D478" s="1342">
        <v>0</v>
      </c>
      <c r="E478" s="822" t="e">
        <f t="shared" si="7"/>
        <v>#DIV/0!</v>
      </c>
      <c r="G478" s="367"/>
    </row>
    <row r="479" spans="1:7">
      <c r="A479" s="371" t="s">
        <v>1194</v>
      </c>
      <c r="B479" s="386" t="s">
        <v>1195</v>
      </c>
      <c r="C479" s="821"/>
      <c r="D479" s="1342">
        <v>0</v>
      </c>
      <c r="E479" s="822" t="e">
        <f t="shared" si="7"/>
        <v>#DIV/0!</v>
      </c>
      <c r="G479" s="367"/>
    </row>
    <row r="480" spans="1:7">
      <c r="A480" s="371" t="s">
        <v>1196</v>
      </c>
      <c r="B480" s="386" t="s">
        <v>1197</v>
      </c>
      <c r="C480" s="821"/>
      <c r="D480" s="1342">
        <v>0</v>
      </c>
      <c r="E480" s="822" t="e">
        <f t="shared" si="7"/>
        <v>#DIV/0!</v>
      </c>
      <c r="G480" s="367"/>
    </row>
    <row r="481" spans="1:7">
      <c r="A481" s="371" t="s">
        <v>1198</v>
      </c>
      <c r="B481" s="386" t="s">
        <v>1199</v>
      </c>
      <c r="C481" s="821">
        <v>1</v>
      </c>
      <c r="D481" s="1342">
        <v>0</v>
      </c>
      <c r="E481" s="822">
        <f t="shared" si="7"/>
        <v>0</v>
      </c>
      <c r="G481" s="367"/>
    </row>
    <row r="482" spans="1:7">
      <c r="A482" s="371" t="s">
        <v>1200</v>
      </c>
      <c r="B482" s="386" t="s">
        <v>1201</v>
      </c>
      <c r="C482" s="821"/>
      <c r="D482" s="1342">
        <v>0</v>
      </c>
      <c r="E482" s="822" t="e">
        <f t="shared" si="7"/>
        <v>#DIV/0!</v>
      </c>
      <c r="G482" s="367"/>
    </row>
    <row r="483" spans="1:7">
      <c r="A483" s="371" t="s">
        <v>1202</v>
      </c>
      <c r="B483" s="372" t="s">
        <v>1203</v>
      </c>
      <c r="C483" s="821">
        <v>9</v>
      </c>
      <c r="D483" s="1342">
        <v>4</v>
      </c>
      <c r="E483" s="822">
        <f t="shared" si="7"/>
        <v>44.444444444444443</v>
      </c>
      <c r="G483" s="367"/>
    </row>
    <row r="484" spans="1:7">
      <c r="A484" s="371" t="s">
        <v>1204</v>
      </c>
      <c r="B484" s="372" t="s">
        <v>1205</v>
      </c>
      <c r="C484" s="821">
        <v>24</v>
      </c>
      <c r="D484" s="1342">
        <v>12</v>
      </c>
      <c r="E484" s="822">
        <f t="shared" si="7"/>
        <v>50</v>
      </c>
      <c r="G484" s="367"/>
    </row>
    <row r="485" spans="1:7">
      <c r="A485" s="371" t="s">
        <v>1206</v>
      </c>
      <c r="B485" s="372" t="s">
        <v>1207</v>
      </c>
      <c r="C485" s="821"/>
      <c r="D485" s="1342">
        <v>0</v>
      </c>
      <c r="E485" s="822" t="e">
        <f t="shared" si="7"/>
        <v>#DIV/0!</v>
      </c>
      <c r="G485" s="367"/>
    </row>
    <row r="486" spans="1:7">
      <c r="A486" s="371" t="s">
        <v>1208</v>
      </c>
      <c r="B486" s="372" t="s">
        <v>1209</v>
      </c>
      <c r="C486" s="821">
        <v>16</v>
      </c>
      <c r="D486" s="1342">
        <v>5</v>
      </c>
      <c r="E486" s="822">
        <f t="shared" si="7"/>
        <v>31.25</v>
      </c>
      <c r="G486" s="367"/>
    </row>
    <row r="487" spans="1:7">
      <c r="A487" s="371" t="s">
        <v>1210</v>
      </c>
      <c r="B487" s="372" t="s">
        <v>1211</v>
      </c>
      <c r="C487" s="821">
        <v>15</v>
      </c>
      <c r="D487" s="1342">
        <v>13</v>
      </c>
      <c r="E487" s="822">
        <f t="shared" si="7"/>
        <v>86.666666666666671</v>
      </c>
      <c r="G487" s="367"/>
    </row>
    <row r="488" spans="1:7">
      <c r="A488" s="371" t="s">
        <v>1212</v>
      </c>
      <c r="B488" s="386" t="s">
        <v>1213</v>
      </c>
      <c r="C488" s="821">
        <v>1</v>
      </c>
      <c r="D488" s="1342">
        <v>0</v>
      </c>
      <c r="E488" s="822">
        <f t="shared" si="7"/>
        <v>0</v>
      </c>
      <c r="G488" s="367"/>
    </row>
    <row r="489" spans="1:7">
      <c r="A489" s="371" t="s">
        <v>1214</v>
      </c>
      <c r="B489" s="386" t="s">
        <v>1215</v>
      </c>
      <c r="C489" s="821">
        <v>1</v>
      </c>
      <c r="D489" s="1342">
        <v>0</v>
      </c>
      <c r="E489" s="822">
        <f t="shared" si="7"/>
        <v>0</v>
      </c>
      <c r="G489" s="367"/>
    </row>
    <row r="490" spans="1:7">
      <c r="A490" s="371" t="s">
        <v>1216</v>
      </c>
      <c r="B490" s="372" t="s">
        <v>1217</v>
      </c>
      <c r="C490" s="821"/>
      <c r="D490" s="1342">
        <v>2</v>
      </c>
      <c r="E490" s="822" t="e">
        <f t="shared" si="7"/>
        <v>#DIV/0!</v>
      </c>
      <c r="G490" s="367"/>
    </row>
    <row r="491" spans="1:7">
      <c r="A491" s="371" t="s">
        <v>1218</v>
      </c>
      <c r="B491" s="372" t="s">
        <v>1219</v>
      </c>
      <c r="C491" s="821">
        <v>4</v>
      </c>
      <c r="D491" s="1342">
        <v>1</v>
      </c>
      <c r="E491" s="822">
        <f t="shared" si="7"/>
        <v>25</v>
      </c>
      <c r="G491" s="367"/>
    </row>
    <row r="492" spans="1:7" ht="18.75">
      <c r="A492" s="368">
        <v>11</v>
      </c>
      <c r="B492" s="378" t="s">
        <v>1220</v>
      </c>
      <c r="C492" s="375"/>
      <c r="D492" s="375"/>
      <c r="E492" s="823"/>
      <c r="G492" s="367"/>
    </row>
    <row r="493" spans="1:7">
      <c r="A493" s="371" t="s">
        <v>1221</v>
      </c>
      <c r="B493" s="372" t="s">
        <v>1222</v>
      </c>
      <c r="C493" s="821"/>
      <c r="D493" s="1342">
        <v>0</v>
      </c>
      <c r="E493" s="822" t="e">
        <f t="shared" si="7"/>
        <v>#DIV/0!</v>
      </c>
      <c r="G493" s="367"/>
    </row>
    <row r="494" spans="1:7">
      <c r="A494" s="371" t="s">
        <v>1223</v>
      </c>
      <c r="B494" s="372" t="s">
        <v>1224</v>
      </c>
      <c r="C494" s="821"/>
      <c r="D494" s="1342">
        <v>0</v>
      </c>
      <c r="E494" s="822" t="e">
        <f t="shared" si="7"/>
        <v>#DIV/0!</v>
      </c>
      <c r="G494" s="367"/>
    </row>
    <row r="495" spans="1:7">
      <c r="A495" s="371" t="s">
        <v>1225</v>
      </c>
      <c r="B495" s="372" t="s">
        <v>1226</v>
      </c>
      <c r="C495" s="821"/>
      <c r="D495" s="1342">
        <v>0</v>
      </c>
      <c r="E495" s="822" t="e">
        <f t="shared" si="7"/>
        <v>#DIV/0!</v>
      </c>
      <c r="G495" s="367"/>
    </row>
    <row r="496" spans="1:7">
      <c r="A496" s="371" t="s">
        <v>1227</v>
      </c>
      <c r="B496" s="372" t="s">
        <v>1228</v>
      </c>
      <c r="C496" s="821">
        <v>1</v>
      </c>
      <c r="D496" s="1342">
        <v>0</v>
      </c>
      <c r="E496" s="822">
        <f t="shared" si="7"/>
        <v>0</v>
      </c>
      <c r="G496" s="367"/>
    </row>
    <row r="497" spans="1:7" ht="25.5">
      <c r="A497" s="371" t="s">
        <v>1229</v>
      </c>
      <c r="B497" s="372" t="s">
        <v>1230</v>
      </c>
      <c r="C497" s="821">
        <v>7</v>
      </c>
      <c r="D497" s="1342">
        <v>3</v>
      </c>
      <c r="E497" s="822">
        <f t="shared" si="7"/>
        <v>42.857142857142854</v>
      </c>
      <c r="G497" s="367"/>
    </row>
    <row r="498" spans="1:7" ht="25.5">
      <c r="A498" s="371" t="s">
        <v>1231</v>
      </c>
      <c r="B498" s="372" t="s">
        <v>1232</v>
      </c>
      <c r="C498" s="821">
        <v>1</v>
      </c>
      <c r="D498" s="1342">
        <v>1</v>
      </c>
      <c r="E498" s="822">
        <f t="shared" si="7"/>
        <v>100</v>
      </c>
      <c r="G498" s="367"/>
    </row>
    <row r="499" spans="1:7" ht="25.5">
      <c r="A499" s="371" t="s">
        <v>1233</v>
      </c>
      <c r="B499" s="372" t="s">
        <v>1234</v>
      </c>
      <c r="C499" s="821">
        <v>4</v>
      </c>
      <c r="D499" s="1342">
        <v>0</v>
      </c>
      <c r="E499" s="822">
        <f t="shared" si="7"/>
        <v>0</v>
      </c>
      <c r="G499" s="367"/>
    </row>
    <row r="500" spans="1:7">
      <c r="A500" s="371" t="s">
        <v>1235</v>
      </c>
      <c r="B500" s="372" t="s">
        <v>1236</v>
      </c>
      <c r="C500" s="821">
        <v>18</v>
      </c>
      <c r="D500" s="1342">
        <v>5</v>
      </c>
      <c r="E500" s="822">
        <f t="shared" si="7"/>
        <v>27.777777777777779</v>
      </c>
      <c r="G500" s="367"/>
    </row>
    <row r="501" spans="1:7">
      <c r="A501" s="371" t="s">
        <v>1237</v>
      </c>
      <c r="B501" s="372" t="s">
        <v>1238</v>
      </c>
      <c r="C501" s="821"/>
      <c r="D501" s="1342">
        <v>0</v>
      </c>
      <c r="E501" s="822" t="e">
        <f t="shared" si="7"/>
        <v>#DIV/0!</v>
      </c>
      <c r="G501" s="367"/>
    </row>
    <row r="502" spans="1:7">
      <c r="A502" s="371" t="s">
        <v>1239</v>
      </c>
      <c r="B502" s="372" t="s">
        <v>1240</v>
      </c>
      <c r="C502" s="821"/>
      <c r="D502" s="1342">
        <v>0</v>
      </c>
      <c r="E502" s="822" t="e">
        <f t="shared" si="7"/>
        <v>#DIV/0!</v>
      </c>
      <c r="G502" s="367"/>
    </row>
    <row r="503" spans="1:7">
      <c r="A503" s="371" t="s">
        <v>1241</v>
      </c>
      <c r="B503" s="372" t="s">
        <v>1242</v>
      </c>
      <c r="C503" s="821"/>
      <c r="D503" s="1342">
        <v>1</v>
      </c>
      <c r="E503" s="822" t="e">
        <f t="shared" si="7"/>
        <v>#DIV/0!</v>
      </c>
      <c r="G503" s="367"/>
    </row>
    <row r="504" spans="1:7">
      <c r="A504" s="371" t="s">
        <v>1243</v>
      </c>
      <c r="B504" s="372" t="s">
        <v>2958</v>
      </c>
      <c r="C504" s="821">
        <v>7</v>
      </c>
      <c r="D504" s="1342">
        <v>2</v>
      </c>
      <c r="E504" s="822">
        <f t="shared" si="7"/>
        <v>28.571428571428569</v>
      </c>
      <c r="G504" s="367"/>
    </row>
    <row r="505" spans="1:7">
      <c r="A505" s="371" t="s">
        <v>1244</v>
      </c>
      <c r="B505" s="372" t="s">
        <v>1245</v>
      </c>
      <c r="C505" s="821">
        <v>1</v>
      </c>
      <c r="D505" s="1342">
        <v>2</v>
      </c>
      <c r="E505" s="822">
        <f t="shared" si="7"/>
        <v>200</v>
      </c>
      <c r="G505" s="367"/>
    </row>
    <row r="506" spans="1:7">
      <c r="A506" s="371" t="s">
        <v>1246</v>
      </c>
      <c r="B506" s="372" t="s">
        <v>1247</v>
      </c>
      <c r="C506" s="821">
        <v>21</v>
      </c>
      <c r="D506" s="1342">
        <v>19</v>
      </c>
      <c r="E506" s="822">
        <f t="shared" si="7"/>
        <v>90.476190476190482</v>
      </c>
      <c r="G506" s="367"/>
    </row>
    <row r="507" spans="1:7">
      <c r="A507" s="371" t="s">
        <v>1248</v>
      </c>
      <c r="B507" s="372" t="s">
        <v>1249</v>
      </c>
      <c r="C507" s="821"/>
      <c r="D507" s="1342">
        <v>0</v>
      </c>
      <c r="E507" s="822" t="e">
        <f t="shared" si="7"/>
        <v>#DIV/0!</v>
      </c>
      <c r="G507" s="367"/>
    </row>
    <row r="508" spans="1:7">
      <c r="A508" s="371" t="s">
        <v>1250</v>
      </c>
      <c r="B508" s="372" t="s">
        <v>1251</v>
      </c>
      <c r="C508" s="821">
        <v>2</v>
      </c>
      <c r="D508" s="1342">
        <v>0</v>
      </c>
      <c r="E508" s="822">
        <f t="shared" si="7"/>
        <v>0</v>
      </c>
      <c r="G508" s="367"/>
    </row>
    <row r="509" spans="1:7">
      <c r="A509" s="371" t="s">
        <v>1252</v>
      </c>
      <c r="B509" s="372" t="s">
        <v>1253</v>
      </c>
      <c r="C509" s="821">
        <v>1</v>
      </c>
      <c r="D509" s="1342">
        <v>0</v>
      </c>
      <c r="E509" s="822">
        <f t="shared" si="7"/>
        <v>0</v>
      </c>
      <c r="G509" s="367"/>
    </row>
    <row r="510" spans="1:7">
      <c r="A510" s="371" t="s">
        <v>1254</v>
      </c>
      <c r="B510" s="372" t="s">
        <v>1255</v>
      </c>
      <c r="C510" s="821">
        <v>4</v>
      </c>
      <c r="D510" s="1342">
        <v>0</v>
      </c>
      <c r="E510" s="822">
        <f t="shared" si="7"/>
        <v>0</v>
      </c>
      <c r="G510" s="367"/>
    </row>
    <row r="511" spans="1:7">
      <c r="A511" s="371" t="s">
        <v>1256</v>
      </c>
      <c r="B511" s="372" t="s">
        <v>1257</v>
      </c>
      <c r="C511" s="821">
        <v>4</v>
      </c>
      <c r="D511" s="1342">
        <v>4</v>
      </c>
      <c r="E511" s="822">
        <f t="shared" si="7"/>
        <v>100</v>
      </c>
      <c r="G511" s="367"/>
    </row>
    <row r="512" spans="1:7">
      <c r="A512" s="371" t="s">
        <v>1258</v>
      </c>
      <c r="B512" s="372" t="s">
        <v>1259</v>
      </c>
      <c r="C512" s="821"/>
      <c r="D512" s="1342">
        <v>1</v>
      </c>
      <c r="E512" s="822" t="e">
        <f t="shared" si="7"/>
        <v>#DIV/0!</v>
      </c>
      <c r="G512" s="367"/>
    </row>
    <row r="513" spans="1:7">
      <c r="A513" s="371" t="s">
        <v>1260</v>
      </c>
      <c r="B513" s="372" t="s">
        <v>1261</v>
      </c>
      <c r="C513" s="821">
        <v>9</v>
      </c>
      <c r="D513" s="1342">
        <v>1</v>
      </c>
      <c r="E513" s="822">
        <f t="shared" si="7"/>
        <v>11.111111111111111</v>
      </c>
      <c r="G513" s="367"/>
    </row>
    <row r="514" spans="1:7">
      <c r="A514" s="371" t="s">
        <v>1262</v>
      </c>
      <c r="B514" s="372" t="s">
        <v>1263</v>
      </c>
      <c r="C514" s="821"/>
      <c r="D514" s="1342">
        <v>0</v>
      </c>
      <c r="E514" s="822" t="e">
        <f t="shared" si="7"/>
        <v>#DIV/0!</v>
      </c>
      <c r="G514" s="367"/>
    </row>
    <row r="515" spans="1:7">
      <c r="A515" s="371" t="s">
        <v>1264</v>
      </c>
      <c r="B515" s="372" t="s">
        <v>1265</v>
      </c>
      <c r="C515" s="821">
        <v>4</v>
      </c>
      <c r="D515" s="1342">
        <v>3</v>
      </c>
      <c r="E515" s="822">
        <f t="shared" si="7"/>
        <v>75</v>
      </c>
      <c r="G515" s="367"/>
    </row>
    <row r="516" spans="1:7">
      <c r="A516" s="371" t="s">
        <v>1266</v>
      </c>
      <c r="B516" s="372" t="s">
        <v>1267</v>
      </c>
      <c r="C516" s="821">
        <v>13</v>
      </c>
      <c r="D516" s="1342">
        <v>16</v>
      </c>
      <c r="E516" s="822">
        <f t="shared" si="7"/>
        <v>123.07692307692308</v>
      </c>
      <c r="G516" s="367"/>
    </row>
    <row r="517" spans="1:7">
      <c r="A517" s="371" t="s">
        <v>1268</v>
      </c>
      <c r="B517" s="372" t="s">
        <v>1269</v>
      </c>
      <c r="C517" s="821">
        <v>14</v>
      </c>
      <c r="D517" s="1342">
        <v>20</v>
      </c>
      <c r="E517" s="822">
        <f t="shared" si="7"/>
        <v>142.85714285714286</v>
      </c>
      <c r="G517" s="367"/>
    </row>
    <row r="518" spans="1:7">
      <c r="A518" s="371" t="s">
        <v>1270</v>
      </c>
      <c r="B518" s="372" t="s">
        <v>1271</v>
      </c>
      <c r="C518" s="821">
        <v>5948</v>
      </c>
      <c r="D518" s="1342">
        <v>4501</v>
      </c>
      <c r="E518" s="822">
        <f t="shared" si="7"/>
        <v>75.672494956287835</v>
      </c>
      <c r="G518" s="367"/>
    </row>
    <row r="519" spans="1:7">
      <c r="A519" s="371" t="s">
        <v>1272</v>
      </c>
      <c r="B519" s="372" t="s">
        <v>1273</v>
      </c>
      <c r="C519" s="821"/>
      <c r="D519" s="1342">
        <v>2</v>
      </c>
      <c r="E519" s="822" t="e">
        <f t="shared" si="7"/>
        <v>#DIV/0!</v>
      </c>
      <c r="G519" s="367"/>
    </row>
    <row r="520" spans="1:7">
      <c r="A520" s="371" t="s">
        <v>1274</v>
      </c>
      <c r="B520" s="372" t="s">
        <v>1275</v>
      </c>
      <c r="C520" s="821">
        <v>5</v>
      </c>
      <c r="D520" s="1342">
        <v>8</v>
      </c>
      <c r="E520" s="822">
        <f t="shared" si="7"/>
        <v>160</v>
      </c>
      <c r="G520" s="367"/>
    </row>
    <row r="521" spans="1:7">
      <c r="A521" s="371" t="s">
        <v>1276</v>
      </c>
      <c r="B521" s="372" t="s">
        <v>1277</v>
      </c>
      <c r="C521" s="821">
        <v>8</v>
      </c>
      <c r="D521" s="1342">
        <v>13</v>
      </c>
      <c r="E521" s="822">
        <f t="shared" si="7"/>
        <v>162.5</v>
      </c>
      <c r="G521" s="367"/>
    </row>
    <row r="522" spans="1:7">
      <c r="A522" s="371" t="s">
        <v>1278</v>
      </c>
      <c r="B522" s="372" t="s">
        <v>1279</v>
      </c>
      <c r="C522" s="821">
        <v>99</v>
      </c>
      <c r="D522" s="1342">
        <v>86</v>
      </c>
      <c r="E522" s="822">
        <f t="shared" si="7"/>
        <v>86.868686868686879</v>
      </c>
      <c r="G522" s="367"/>
    </row>
    <row r="523" spans="1:7">
      <c r="A523" s="371" t="s">
        <v>1280</v>
      </c>
      <c r="B523" s="372" t="s">
        <v>1281</v>
      </c>
      <c r="C523" s="821">
        <v>33</v>
      </c>
      <c r="D523" s="1342">
        <v>30</v>
      </c>
      <c r="E523" s="822">
        <f t="shared" si="7"/>
        <v>90.909090909090907</v>
      </c>
      <c r="G523" s="367"/>
    </row>
    <row r="524" spans="1:7">
      <c r="A524" s="371" t="s">
        <v>1282</v>
      </c>
      <c r="B524" s="372" t="s">
        <v>1283</v>
      </c>
      <c r="C524" s="821">
        <v>4</v>
      </c>
      <c r="D524" s="1342">
        <v>0</v>
      </c>
      <c r="E524" s="822">
        <f t="shared" ref="E524:E587" si="8">SUM(D524/C524*100)</f>
        <v>0</v>
      </c>
      <c r="G524" s="367"/>
    </row>
    <row r="525" spans="1:7">
      <c r="A525" s="371" t="s">
        <v>1284</v>
      </c>
      <c r="B525" s="372" t="s">
        <v>1285</v>
      </c>
      <c r="C525" s="821">
        <v>31</v>
      </c>
      <c r="D525" s="1342">
        <v>17</v>
      </c>
      <c r="E525" s="822">
        <f t="shared" si="8"/>
        <v>54.838709677419352</v>
      </c>
      <c r="G525" s="367"/>
    </row>
    <row r="526" spans="1:7">
      <c r="A526" s="371" t="s">
        <v>1286</v>
      </c>
      <c r="B526" s="372" t="s">
        <v>1287</v>
      </c>
      <c r="C526" s="821"/>
      <c r="D526" s="1342">
        <v>0</v>
      </c>
      <c r="E526" s="822" t="e">
        <f t="shared" si="8"/>
        <v>#DIV/0!</v>
      </c>
      <c r="G526" s="367"/>
    </row>
    <row r="527" spans="1:7">
      <c r="A527" s="371" t="s">
        <v>1288</v>
      </c>
      <c r="B527" s="372" t="s">
        <v>1289</v>
      </c>
      <c r="C527" s="821">
        <v>15</v>
      </c>
      <c r="D527" s="1342">
        <v>7</v>
      </c>
      <c r="E527" s="822">
        <f t="shared" si="8"/>
        <v>46.666666666666664</v>
      </c>
      <c r="G527" s="367"/>
    </row>
    <row r="528" spans="1:7">
      <c r="A528" s="371" t="s">
        <v>1290</v>
      </c>
      <c r="B528" s="372" t="s">
        <v>1291</v>
      </c>
      <c r="C528" s="821">
        <v>33</v>
      </c>
      <c r="D528" s="1342">
        <v>28</v>
      </c>
      <c r="E528" s="822">
        <f t="shared" si="8"/>
        <v>84.848484848484844</v>
      </c>
      <c r="G528" s="367"/>
    </row>
    <row r="529" spans="1:7">
      <c r="A529" s="371" t="s">
        <v>1292</v>
      </c>
      <c r="B529" s="372" t="s">
        <v>1293</v>
      </c>
      <c r="C529" s="821"/>
      <c r="D529" s="1342">
        <v>0</v>
      </c>
      <c r="E529" s="822" t="e">
        <f t="shared" si="8"/>
        <v>#DIV/0!</v>
      </c>
      <c r="G529" s="367"/>
    </row>
    <row r="530" spans="1:7" ht="18.75">
      <c r="A530" s="368">
        <v>12</v>
      </c>
      <c r="B530" s="378" t="s">
        <v>1294</v>
      </c>
      <c r="C530" s="387"/>
      <c r="D530" s="387"/>
      <c r="E530" s="823"/>
      <c r="G530" s="367"/>
    </row>
    <row r="531" spans="1:7">
      <c r="A531" s="371" t="s">
        <v>1295</v>
      </c>
      <c r="B531" s="386" t="s">
        <v>1296</v>
      </c>
      <c r="C531" s="821">
        <v>1</v>
      </c>
      <c r="D531" s="1342">
        <v>1</v>
      </c>
      <c r="E531" s="822">
        <f t="shared" si="8"/>
        <v>100</v>
      </c>
      <c r="G531" s="367"/>
    </row>
    <row r="532" spans="1:7">
      <c r="A532" s="371" t="s">
        <v>1297</v>
      </c>
      <c r="B532" s="386" t="s">
        <v>1298</v>
      </c>
      <c r="C532" s="821">
        <v>14</v>
      </c>
      <c r="D532" s="1342">
        <v>8</v>
      </c>
      <c r="E532" s="822">
        <f t="shared" si="8"/>
        <v>57.142857142857139</v>
      </c>
      <c r="G532" s="367"/>
    </row>
    <row r="533" spans="1:7">
      <c r="A533" s="371" t="s">
        <v>1299</v>
      </c>
      <c r="B533" s="372" t="s">
        <v>1300</v>
      </c>
      <c r="C533" s="821"/>
      <c r="D533" s="1342">
        <v>0</v>
      </c>
      <c r="E533" s="822" t="e">
        <f t="shared" si="8"/>
        <v>#DIV/0!</v>
      </c>
      <c r="G533" s="367"/>
    </row>
    <row r="534" spans="1:7">
      <c r="A534" s="371" t="s">
        <v>1301</v>
      </c>
      <c r="B534" s="372" t="s">
        <v>1302</v>
      </c>
      <c r="C534" s="821"/>
      <c r="D534" s="1342">
        <v>0</v>
      </c>
      <c r="E534" s="822" t="e">
        <f t="shared" si="8"/>
        <v>#DIV/0!</v>
      </c>
      <c r="G534" s="367"/>
    </row>
    <row r="535" spans="1:7">
      <c r="A535" s="371" t="s">
        <v>1303</v>
      </c>
      <c r="B535" s="372" t="s">
        <v>1304</v>
      </c>
      <c r="C535" s="821">
        <v>2</v>
      </c>
      <c r="D535" s="1342">
        <v>3</v>
      </c>
      <c r="E535" s="822">
        <f t="shared" si="8"/>
        <v>150</v>
      </c>
      <c r="G535" s="367"/>
    </row>
    <row r="536" spans="1:7">
      <c r="A536" s="371" t="s">
        <v>1305</v>
      </c>
      <c r="B536" s="372" t="s">
        <v>1306</v>
      </c>
      <c r="C536" s="821">
        <v>27</v>
      </c>
      <c r="D536" s="1342">
        <v>13</v>
      </c>
      <c r="E536" s="822">
        <f t="shared" si="8"/>
        <v>48.148148148148145</v>
      </c>
      <c r="G536" s="367"/>
    </row>
    <row r="537" spans="1:7">
      <c r="A537" s="371" t="s">
        <v>1307</v>
      </c>
      <c r="B537" s="372" t="s">
        <v>1308</v>
      </c>
      <c r="C537" s="821">
        <v>9</v>
      </c>
      <c r="D537" s="1342">
        <v>10</v>
      </c>
      <c r="E537" s="822">
        <f t="shared" si="8"/>
        <v>111.11111111111111</v>
      </c>
      <c r="G537" s="367"/>
    </row>
    <row r="538" spans="1:7">
      <c r="A538" s="371" t="s">
        <v>1309</v>
      </c>
      <c r="B538" s="372" t="s">
        <v>1310</v>
      </c>
      <c r="C538" s="821"/>
      <c r="D538" s="1342">
        <v>0</v>
      </c>
      <c r="E538" s="822" t="e">
        <f t="shared" si="8"/>
        <v>#DIV/0!</v>
      </c>
      <c r="G538" s="367"/>
    </row>
    <row r="539" spans="1:7">
      <c r="A539" s="371" t="s">
        <v>1311</v>
      </c>
      <c r="B539" s="372" t="s">
        <v>1312</v>
      </c>
      <c r="C539" s="821"/>
      <c r="D539" s="1342">
        <v>0</v>
      </c>
      <c r="E539" s="822" t="e">
        <f t="shared" si="8"/>
        <v>#DIV/0!</v>
      </c>
      <c r="G539" s="367"/>
    </row>
    <row r="540" spans="1:7">
      <c r="A540" s="371" t="s">
        <v>1313</v>
      </c>
      <c r="B540" s="372" t="s">
        <v>1314</v>
      </c>
      <c r="C540" s="821">
        <v>1</v>
      </c>
      <c r="D540" s="1342">
        <v>0</v>
      </c>
      <c r="E540" s="822">
        <f t="shared" si="8"/>
        <v>0</v>
      </c>
      <c r="G540" s="367"/>
    </row>
    <row r="541" spans="1:7">
      <c r="A541" s="371" t="s">
        <v>1315</v>
      </c>
      <c r="B541" s="372" t="s">
        <v>1316</v>
      </c>
      <c r="C541" s="821">
        <v>2</v>
      </c>
      <c r="D541" s="1342">
        <v>1</v>
      </c>
      <c r="E541" s="822">
        <f t="shared" si="8"/>
        <v>50</v>
      </c>
      <c r="G541" s="367"/>
    </row>
    <row r="542" spans="1:7">
      <c r="A542" s="371" t="s">
        <v>1317</v>
      </c>
      <c r="B542" s="372" t="s">
        <v>1318</v>
      </c>
      <c r="C542" s="821">
        <v>39</v>
      </c>
      <c r="D542" s="1342">
        <v>23</v>
      </c>
      <c r="E542" s="822">
        <f t="shared" si="8"/>
        <v>58.974358974358978</v>
      </c>
      <c r="G542" s="367"/>
    </row>
    <row r="543" spans="1:7">
      <c r="A543" s="371" t="s">
        <v>1319</v>
      </c>
      <c r="B543" s="386" t="s">
        <v>1320</v>
      </c>
      <c r="C543" s="821">
        <v>4</v>
      </c>
      <c r="D543" s="1342">
        <v>2</v>
      </c>
      <c r="E543" s="822">
        <f t="shared" si="8"/>
        <v>50</v>
      </c>
      <c r="G543" s="367"/>
    </row>
    <row r="544" spans="1:7">
      <c r="A544" s="371" t="s">
        <v>1321</v>
      </c>
      <c r="B544" s="372" t="s">
        <v>1322</v>
      </c>
      <c r="C544" s="821">
        <v>14</v>
      </c>
      <c r="D544" s="1342">
        <v>11</v>
      </c>
      <c r="E544" s="822">
        <f t="shared" si="8"/>
        <v>78.571428571428569</v>
      </c>
      <c r="G544" s="367"/>
    </row>
    <row r="545" spans="1:7">
      <c r="A545" s="371" t="s">
        <v>1323</v>
      </c>
      <c r="B545" s="372" t="s">
        <v>1324</v>
      </c>
      <c r="C545" s="821"/>
      <c r="D545" s="1342">
        <v>0</v>
      </c>
      <c r="E545" s="822" t="e">
        <f t="shared" si="8"/>
        <v>#DIV/0!</v>
      </c>
      <c r="G545" s="367"/>
    </row>
    <row r="546" spans="1:7">
      <c r="A546" s="371" t="s">
        <v>1325</v>
      </c>
      <c r="B546" s="372" t="s">
        <v>1326</v>
      </c>
      <c r="C546" s="821">
        <v>1</v>
      </c>
      <c r="D546" s="1342">
        <v>2</v>
      </c>
      <c r="E546" s="822">
        <f t="shared" si="8"/>
        <v>200</v>
      </c>
      <c r="G546" s="367"/>
    </row>
    <row r="547" spans="1:7" ht="18.75">
      <c r="A547" s="368">
        <v>13</v>
      </c>
      <c r="B547" s="378" t="s">
        <v>1327</v>
      </c>
      <c r="C547" s="375"/>
      <c r="D547" s="375"/>
      <c r="E547" s="823"/>
      <c r="G547" s="367"/>
    </row>
    <row r="548" spans="1:7">
      <c r="A548" s="371" t="s">
        <v>1328</v>
      </c>
      <c r="B548" s="372" t="s">
        <v>1329</v>
      </c>
      <c r="C548" s="821"/>
      <c r="D548" s="1342">
        <v>0</v>
      </c>
      <c r="E548" s="822" t="e">
        <f t="shared" si="8"/>
        <v>#DIV/0!</v>
      </c>
      <c r="G548" s="367"/>
    </row>
    <row r="549" spans="1:7">
      <c r="A549" s="371" t="s">
        <v>1330</v>
      </c>
      <c r="B549" s="372" t="s">
        <v>1331</v>
      </c>
      <c r="C549" s="821"/>
      <c r="D549" s="1342">
        <v>0</v>
      </c>
      <c r="E549" s="822" t="e">
        <f t="shared" si="8"/>
        <v>#DIV/0!</v>
      </c>
      <c r="G549" s="367"/>
    </row>
    <row r="550" spans="1:7">
      <c r="A550" s="371" t="s">
        <v>1332</v>
      </c>
      <c r="B550" s="372" t="s">
        <v>1333</v>
      </c>
      <c r="C550" s="821">
        <v>25</v>
      </c>
      <c r="D550" s="1342">
        <v>21</v>
      </c>
      <c r="E550" s="822">
        <f t="shared" si="8"/>
        <v>84</v>
      </c>
      <c r="G550" s="367"/>
    </row>
    <row r="551" spans="1:7" ht="25.5">
      <c r="A551" s="371" t="s">
        <v>1334</v>
      </c>
      <c r="B551" s="372" t="s">
        <v>1335</v>
      </c>
      <c r="C551" s="821">
        <v>0</v>
      </c>
      <c r="D551" s="1342">
        <v>0</v>
      </c>
      <c r="E551" s="822" t="e">
        <f t="shared" si="8"/>
        <v>#DIV/0!</v>
      </c>
      <c r="G551" s="367"/>
    </row>
    <row r="552" spans="1:7" ht="25.5">
      <c r="A552" s="371" t="s">
        <v>1336</v>
      </c>
      <c r="B552" s="372" t="s">
        <v>1337</v>
      </c>
      <c r="C552" s="821">
        <v>3</v>
      </c>
      <c r="D552" s="1342">
        <v>2</v>
      </c>
      <c r="E552" s="822">
        <f t="shared" si="8"/>
        <v>66.666666666666657</v>
      </c>
      <c r="G552" s="367"/>
    </row>
    <row r="553" spans="1:7" ht="25.5">
      <c r="A553" s="371" t="s">
        <v>1338</v>
      </c>
      <c r="B553" s="372" t="s">
        <v>1339</v>
      </c>
      <c r="C553" s="821"/>
      <c r="D553" s="1342">
        <v>0</v>
      </c>
      <c r="E553" s="822" t="e">
        <f t="shared" si="8"/>
        <v>#DIV/0!</v>
      </c>
      <c r="G553" s="367"/>
    </row>
    <row r="554" spans="1:7">
      <c r="A554" s="371" t="s">
        <v>1340</v>
      </c>
      <c r="B554" s="372" t="s">
        <v>1341</v>
      </c>
      <c r="C554" s="821">
        <v>19</v>
      </c>
      <c r="D554" s="1342">
        <v>10</v>
      </c>
      <c r="E554" s="822">
        <f t="shared" si="8"/>
        <v>52.631578947368418</v>
      </c>
      <c r="G554" s="367"/>
    </row>
    <row r="555" spans="1:7">
      <c r="A555" s="371" t="s">
        <v>1342</v>
      </c>
      <c r="B555" s="372" t="s">
        <v>1343</v>
      </c>
      <c r="C555" s="821">
        <v>10</v>
      </c>
      <c r="D555" s="1342">
        <v>5</v>
      </c>
      <c r="E555" s="822">
        <f t="shared" si="8"/>
        <v>50</v>
      </c>
      <c r="G555" s="367"/>
    </row>
    <row r="556" spans="1:7">
      <c r="A556" s="371" t="s">
        <v>1344</v>
      </c>
      <c r="B556" s="372" t="s">
        <v>1345</v>
      </c>
      <c r="C556" s="821"/>
      <c r="D556" s="1342">
        <v>0</v>
      </c>
      <c r="E556" s="822" t="e">
        <f t="shared" si="8"/>
        <v>#DIV/0!</v>
      </c>
      <c r="G556" s="367"/>
    </row>
    <row r="557" spans="1:7">
      <c r="A557" s="371" t="s">
        <v>1346</v>
      </c>
      <c r="B557" s="372" t="s">
        <v>1347</v>
      </c>
      <c r="C557" s="821">
        <v>154</v>
      </c>
      <c r="D557" s="1342">
        <v>114</v>
      </c>
      <c r="E557" s="822">
        <f t="shared" si="8"/>
        <v>74.025974025974023</v>
      </c>
      <c r="G557" s="367"/>
    </row>
    <row r="558" spans="1:7">
      <c r="A558" s="371" t="s">
        <v>1348</v>
      </c>
      <c r="B558" s="372" t="s">
        <v>1349</v>
      </c>
      <c r="C558" s="821">
        <v>98</v>
      </c>
      <c r="D558" s="1342">
        <v>74</v>
      </c>
      <c r="E558" s="822">
        <f t="shared" si="8"/>
        <v>75.510204081632651</v>
      </c>
      <c r="G558" s="367"/>
    </row>
    <row r="559" spans="1:7">
      <c r="A559" s="371" t="s">
        <v>1350</v>
      </c>
      <c r="B559" s="372" t="s">
        <v>1351</v>
      </c>
      <c r="C559" s="821"/>
      <c r="D559" s="1342">
        <v>1</v>
      </c>
      <c r="E559" s="822" t="e">
        <f t="shared" si="8"/>
        <v>#DIV/0!</v>
      </c>
      <c r="G559" s="367"/>
    </row>
    <row r="560" spans="1:7">
      <c r="A560" s="377" t="s">
        <v>1352</v>
      </c>
      <c r="B560" s="386" t="s">
        <v>1353</v>
      </c>
      <c r="C560" s="821"/>
      <c r="D560" s="1342">
        <v>0</v>
      </c>
      <c r="E560" s="822" t="e">
        <f t="shared" si="8"/>
        <v>#DIV/0!</v>
      </c>
      <c r="G560" s="367"/>
    </row>
    <row r="561" spans="1:7">
      <c r="A561" s="377" t="s">
        <v>1354</v>
      </c>
      <c r="B561" s="386" t="s">
        <v>1355</v>
      </c>
      <c r="C561" s="821">
        <v>10</v>
      </c>
      <c r="D561" s="1342">
        <v>6</v>
      </c>
      <c r="E561" s="822">
        <f t="shared" si="8"/>
        <v>60</v>
      </c>
      <c r="G561" s="367"/>
    </row>
    <row r="562" spans="1:7">
      <c r="A562" s="371" t="s">
        <v>1356</v>
      </c>
      <c r="B562" s="372" t="s">
        <v>1357</v>
      </c>
      <c r="C562" s="821"/>
      <c r="D562" s="1342">
        <v>1</v>
      </c>
      <c r="E562" s="822" t="e">
        <f t="shared" si="8"/>
        <v>#DIV/0!</v>
      </c>
      <c r="G562" s="367"/>
    </row>
    <row r="563" spans="1:7">
      <c r="A563" s="371" t="s">
        <v>1358</v>
      </c>
      <c r="B563" s="372" t="s">
        <v>1359</v>
      </c>
      <c r="C563" s="821">
        <v>7</v>
      </c>
      <c r="D563" s="1342">
        <v>6</v>
      </c>
      <c r="E563" s="822">
        <f t="shared" si="8"/>
        <v>85.714285714285708</v>
      </c>
      <c r="G563" s="367"/>
    </row>
    <row r="564" spans="1:7">
      <c r="A564" s="371" t="s">
        <v>1360</v>
      </c>
      <c r="B564" s="372" t="s">
        <v>1361</v>
      </c>
      <c r="C564" s="821">
        <v>13</v>
      </c>
      <c r="D564" s="1342">
        <v>15</v>
      </c>
      <c r="E564" s="822">
        <f t="shared" si="8"/>
        <v>115.38461538461537</v>
      </c>
      <c r="G564" s="367"/>
    </row>
    <row r="565" spans="1:7">
      <c r="A565" s="371" t="s">
        <v>1362</v>
      </c>
      <c r="B565" s="386" t="s">
        <v>1363</v>
      </c>
      <c r="C565" s="821">
        <v>60</v>
      </c>
      <c r="D565" s="1342">
        <v>46</v>
      </c>
      <c r="E565" s="822">
        <f t="shared" si="8"/>
        <v>76.666666666666671</v>
      </c>
      <c r="G565" s="367"/>
    </row>
    <row r="566" spans="1:7" ht="18.75">
      <c r="A566" s="368">
        <v>14</v>
      </c>
      <c r="B566" s="378" t="s">
        <v>1364</v>
      </c>
      <c r="C566" s="375"/>
      <c r="D566" s="375"/>
      <c r="E566" s="823"/>
      <c r="G566" s="367"/>
    </row>
    <row r="567" spans="1:7">
      <c r="A567" s="371" t="s">
        <v>1365</v>
      </c>
      <c r="B567" s="372" t="s">
        <v>1366</v>
      </c>
      <c r="C567" s="821">
        <v>6</v>
      </c>
      <c r="D567" s="1342">
        <v>4</v>
      </c>
      <c r="E567" s="822">
        <f t="shared" si="8"/>
        <v>66.666666666666657</v>
      </c>
      <c r="G567" s="367"/>
    </row>
    <row r="568" spans="1:7">
      <c r="A568" s="371" t="s">
        <v>1367</v>
      </c>
      <c r="B568" s="372" t="s">
        <v>1368</v>
      </c>
      <c r="C568" s="821">
        <v>132</v>
      </c>
      <c r="D568" s="1342">
        <v>76</v>
      </c>
      <c r="E568" s="822">
        <f t="shared" si="8"/>
        <v>57.575757575757578</v>
      </c>
      <c r="G568" s="367"/>
    </row>
    <row r="569" spans="1:7">
      <c r="A569" s="371" t="s">
        <v>1369</v>
      </c>
      <c r="B569" s="372" t="s">
        <v>1370</v>
      </c>
      <c r="C569" s="821">
        <v>5</v>
      </c>
      <c r="D569" s="1342">
        <v>4</v>
      </c>
      <c r="E569" s="822">
        <f t="shared" si="8"/>
        <v>80</v>
      </c>
      <c r="G569" s="367"/>
    </row>
    <row r="570" spans="1:7">
      <c r="A570" s="371" t="s">
        <v>1371</v>
      </c>
      <c r="B570" s="372" t="s">
        <v>1372</v>
      </c>
      <c r="C570" s="821">
        <v>8</v>
      </c>
      <c r="D570" s="1342">
        <v>6</v>
      </c>
      <c r="E570" s="822">
        <f t="shared" si="8"/>
        <v>75</v>
      </c>
      <c r="G570" s="367"/>
    </row>
    <row r="571" spans="1:7">
      <c r="A571" s="371" t="s">
        <v>1373</v>
      </c>
      <c r="B571" s="386" t="s">
        <v>1374</v>
      </c>
      <c r="C571" s="821">
        <v>1</v>
      </c>
      <c r="D571" s="1342">
        <v>0</v>
      </c>
      <c r="E571" s="822">
        <f t="shared" si="8"/>
        <v>0</v>
      </c>
      <c r="G571" s="367"/>
    </row>
    <row r="572" spans="1:7">
      <c r="A572" s="371" t="s">
        <v>1375</v>
      </c>
      <c r="B572" s="386" t="s">
        <v>1376</v>
      </c>
      <c r="C572" s="821">
        <v>1</v>
      </c>
      <c r="D572" s="1342">
        <v>1</v>
      </c>
      <c r="E572" s="822">
        <f t="shared" si="8"/>
        <v>100</v>
      </c>
      <c r="G572" s="367"/>
    </row>
    <row r="573" spans="1:7" ht="25.5">
      <c r="A573" s="371" t="s">
        <v>1377</v>
      </c>
      <c r="B573" s="386" t="s">
        <v>1378</v>
      </c>
      <c r="C573" s="821"/>
      <c r="D573" s="1342">
        <v>0</v>
      </c>
      <c r="E573" s="822" t="e">
        <f t="shared" si="8"/>
        <v>#DIV/0!</v>
      </c>
      <c r="G573" s="367"/>
    </row>
    <row r="574" spans="1:7" ht="25.5">
      <c r="A574" s="371" t="s">
        <v>1379</v>
      </c>
      <c r="B574" s="386" t="s">
        <v>1380</v>
      </c>
      <c r="C574" s="821">
        <v>1</v>
      </c>
      <c r="D574" s="1342">
        <v>4</v>
      </c>
      <c r="E574" s="822">
        <f t="shared" si="8"/>
        <v>400</v>
      </c>
      <c r="G574" s="367"/>
    </row>
    <row r="575" spans="1:7">
      <c r="A575" s="371" t="s">
        <v>1381</v>
      </c>
      <c r="B575" s="372" t="s">
        <v>1382</v>
      </c>
      <c r="C575" s="821">
        <v>80</v>
      </c>
      <c r="D575" s="1342">
        <v>58</v>
      </c>
      <c r="E575" s="822">
        <f t="shared" si="8"/>
        <v>72.5</v>
      </c>
      <c r="G575" s="367"/>
    </row>
    <row r="576" spans="1:7">
      <c r="A576" s="377" t="s">
        <v>1383</v>
      </c>
      <c r="B576" s="386" t="s">
        <v>1384</v>
      </c>
      <c r="C576" s="821">
        <v>307</v>
      </c>
      <c r="D576" s="1342">
        <v>231</v>
      </c>
      <c r="E576" s="822">
        <f t="shared" si="8"/>
        <v>75.244299674267097</v>
      </c>
      <c r="G576" s="367"/>
    </row>
    <row r="577" spans="1:7">
      <c r="A577" s="377" t="s">
        <v>1385</v>
      </c>
      <c r="B577" s="386" t="s">
        <v>1386</v>
      </c>
      <c r="C577" s="821">
        <v>1</v>
      </c>
      <c r="D577" s="1342">
        <v>6</v>
      </c>
      <c r="E577" s="822">
        <f t="shared" si="8"/>
        <v>600</v>
      </c>
      <c r="G577" s="367"/>
    </row>
    <row r="578" spans="1:7">
      <c r="A578" s="377" t="s">
        <v>1387</v>
      </c>
      <c r="B578" s="386" t="s">
        <v>1388</v>
      </c>
      <c r="C578" s="821">
        <v>20</v>
      </c>
      <c r="D578" s="1342">
        <v>19</v>
      </c>
      <c r="E578" s="822">
        <f t="shared" si="8"/>
        <v>95</v>
      </c>
      <c r="G578" s="367"/>
    </row>
    <row r="579" spans="1:7">
      <c r="A579" s="377" t="s">
        <v>1389</v>
      </c>
      <c r="B579" s="386" t="s">
        <v>1390</v>
      </c>
      <c r="C579" s="821">
        <v>5</v>
      </c>
      <c r="D579" s="1342">
        <v>7</v>
      </c>
      <c r="E579" s="822">
        <f t="shared" si="8"/>
        <v>140</v>
      </c>
      <c r="G579" s="367"/>
    </row>
    <row r="580" spans="1:7">
      <c r="A580" s="377" t="s">
        <v>1391</v>
      </c>
      <c r="B580" s="386" t="s">
        <v>1392</v>
      </c>
      <c r="C580" s="821">
        <v>171</v>
      </c>
      <c r="D580" s="1342">
        <v>166</v>
      </c>
      <c r="E580" s="822">
        <f t="shared" si="8"/>
        <v>97.076023391812853</v>
      </c>
      <c r="G580" s="367"/>
    </row>
    <row r="581" spans="1:7" ht="18.75">
      <c r="A581" s="368">
        <v>15</v>
      </c>
      <c r="B581" s="378" t="s">
        <v>1393</v>
      </c>
      <c r="C581" s="375"/>
      <c r="D581" s="375"/>
      <c r="E581" s="823"/>
      <c r="G581" s="367"/>
    </row>
    <row r="582" spans="1:7" ht="25.5">
      <c r="A582" s="371" t="s">
        <v>1394</v>
      </c>
      <c r="B582" s="372" t="s">
        <v>1395</v>
      </c>
      <c r="C582" s="821"/>
      <c r="D582" s="1342">
        <v>0</v>
      </c>
      <c r="E582" s="822" t="e">
        <f t="shared" si="8"/>
        <v>#DIV/0!</v>
      </c>
      <c r="G582" s="367"/>
    </row>
    <row r="583" spans="1:7">
      <c r="A583" s="371" t="s">
        <v>1396</v>
      </c>
      <c r="B583" s="372" t="s">
        <v>1397</v>
      </c>
      <c r="C583" s="821"/>
      <c r="D583" s="1342">
        <v>0</v>
      </c>
      <c r="E583" s="822" t="e">
        <f t="shared" si="8"/>
        <v>#DIV/0!</v>
      </c>
      <c r="G583" s="367"/>
    </row>
    <row r="584" spans="1:7">
      <c r="A584" s="371" t="s">
        <v>1398</v>
      </c>
      <c r="B584" s="372" t="s">
        <v>1399</v>
      </c>
      <c r="C584" s="821"/>
      <c r="D584" s="1342">
        <v>0</v>
      </c>
      <c r="E584" s="822" t="e">
        <f t="shared" si="8"/>
        <v>#DIV/0!</v>
      </c>
      <c r="G584" s="367"/>
    </row>
    <row r="585" spans="1:7">
      <c r="A585" s="371" t="s">
        <v>1400</v>
      </c>
      <c r="B585" s="372" t="s">
        <v>1401</v>
      </c>
      <c r="C585" s="821"/>
      <c r="D585" s="1342">
        <v>0</v>
      </c>
      <c r="E585" s="822" t="e">
        <f t="shared" si="8"/>
        <v>#DIV/0!</v>
      </c>
      <c r="G585" s="367"/>
    </row>
    <row r="586" spans="1:7">
      <c r="A586" s="371" t="s">
        <v>1402</v>
      </c>
      <c r="B586" s="372" t="s">
        <v>1403</v>
      </c>
      <c r="C586" s="821"/>
      <c r="D586" s="1342">
        <v>0</v>
      </c>
      <c r="E586" s="822" t="e">
        <f t="shared" si="8"/>
        <v>#DIV/0!</v>
      </c>
      <c r="G586" s="367"/>
    </row>
    <row r="587" spans="1:7" ht="25.5">
      <c r="A587" s="371" t="s">
        <v>1404</v>
      </c>
      <c r="B587" s="372" t="s">
        <v>1405</v>
      </c>
      <c r="C587" s="821"/>
      <c r="D587" s="1342">
        <v>0</v>
      </c>
      <c r="E587" s="822" t="e">
        <f t="shared" si="8"/>
        <v>#DIV/0!</v>
      </c>
      <c r="G587" s="367"/>
    </row>
    <row r="588" spans="1:7" ht="25.5">
      <c r="A588" s="371" t="s">
        <v>1406</v>
      </c>
      <c r="B588" s="372" t="s">
        <v>1407</v>
      </c>
      <c r="C588" s="821"/>
      <c r="D588" s="1342">
        <v>0</v>
      </c>
      <c r="E588" s="822" t="e">
        <f t="shared" ref="E588:E651" si="9">SUM(D588/C588*100)</f>
        <v>#DIV/0!</v>
      </c>
      <c r="G588" s="367"/>
    </row>
    <row r="589" spans="1:7" ht="25.5">
      <c r="A589" s="371" t="s">
        <v>1408</v>
      </c>
      <c r="B589" s="372" t="s">
        <v>1409</v>
      </c>
      <c r="C589" s="821">
        <v>2</v>
      </c>
      <c r="D589" s="1342">
        <v>0</v>
      </c>
      <c r="E589" s="822">
        <f t="shared" si="9"/>
        <v>0</v>
      </c>
      <c r="G589" s="367"/>
    </row>
    <row r="590" spans="1:7" ht="25.5">
      <c r="A590" s="371" t="s">
        <v>1410</v>
      </c>
      <c r="B590" s="372" t="s">
        <v>1411</v>
      </c>
      <c r="C590" s="821"/>
      <c r="D590" s="1342">
        <v>0</v>
      </c>
      <c r="E590" s="822" t="e">
        <f t="shared" si="9"/>
        <v>#DIV/0!</v>
      </c>
      <c r="G590" s="367"/>
    </row>
    <row r="591" spans="1:7">
      <c r="A591" s="371" t="s">
        <v>1412</v>
      </c>
      <c r="B591" s="372" t="s">
        <v>1413</v>
      </c>
      <c r="C591" s="821"/>
      <c r="D591" s="1342">
        <v>0</v>
      </c>
      <c r="E591" s="822" t="e">
        <f t="shared" si="9"/>
        <v>#DIV/0!</v>
      </c>
      <c r="G591" s="367"/>
    </row>
    <row r="592" spans="1:7">
      <c r="A592" s="371" t="s">
        <v>1414</v>
      </c>
      <c r="B592" s="372" t="s">
        <v>1415</v>
      </c>
      <c r="C592" s="821"/>
      <c r="D592" s="1342">
        <v>0</v>
      </c>
      <c r="E592" s="822" t="e">
        <f t="shared" si="9"/>
        <v>#DIV/0!</v>
      </c>
      <c r="G592" s="367"/>
    </row>
    <row r="593" spans="1:7">
      <c r="A593" s="371" t="s">
        <v>1416</v>
      </c>
      <c r="B593" s="372" t="s">
        <v>1417</v>
      </c>
      <c r="C593" s="821"/>
      <c r="D593" s="1342">
        <v>0</v>
      </c>
      <c r="E593" s="822" t="e">
        <f t="shared" si="9"/>
        <v>#DIV/0!</v>
      </c>
      <c r="G593" s="367"/>
    </row>
    <row r="594" spans="1:7">
      <c r="A594" s="371" t="s">
        <v>1418</v>
      </c>
      <c r="B594" s="372" t="s">
        <v>1419</v>
      </c>
      <c r="C594" s="821"/>
      <c r="D594" s="1342">
        <v>0</v>
      </c>
      <c r="E594" s="822" t="e">
        <f t="shared" si="9"/>
        <v>#DIV/0!</v>
      </c>
      <c r="G594" s="367"/>
    </row>
    <row r="595" spans="1:7" ht="25.5">
      <c r="A595" s="371" t="s">
        <v>1420</v>
      </c>
      <c r="B595" s="372" t="s">
        <v>1421</v>
      </c>
      <c r="C595" s="821"/>
      <c r="D595" s="1342">
        <v>0</v>
      </c>
      <c r="E595" s="822" t="e">
        <f t="shared" si="9"/>
        <v>#DIV/0!</v>
      </c>
      <c r="G595" s="367"/>
    </row>
    <row r="596" spans="1:7" ht="25.5">
      <c r="A596" s="371" t="s">
        <v>1422</v>
      </c>
      <c r="B596" s="372" t="s">
        <v>1423</v>
      </c>
      <c r="C596" s="821"/>
      <c r="D596" s="1342">
        <v>0</v>
      </c>
      <c r="E596" s="822" t="e">
        <f t="shared" si="9"/>
        <v>#DIV/0!</v>
      </c>
      <c r="G596" s="367"/>
    </row>
    <row r="597" spans="1:7" ht="25.5">
      <c r="A597" s="371" t="s">
        <v>1424</v>
      </c>
      <c r="B597" s="372" t="s">
        <v>1425</v>
      </c>
      <c r="C597" s="821"/>
      <c r="D597" s="1342">
        <v>0</v>
      </c>
      <c r="E597" s="822" t="e">
        <f t="shared" si="9"/>
        <v>#DIV/0!</v>
      </c>
      <c r="G597" s="367"/>
    </row>
    <row r="598" spans="1:7" ht="25.5">
      <c r="A598" s="371" t="s">
        <v>1426</v>
      </c>
      <c r="B598" s="372" t="s">
        <v>1427</v>
      </c>
      <c r="C598" s="821"/>
      <c r="D598" s="1342">
        <v>0</v>
      </c>
      <c r="E598" s="822" t="e">
        <f t="shared" si="9"/>
        <v>#DIV/0!</v>
      </c>
      <c r="G598" s="367"/>
    </row>
    <row r="599" spans="1:7" ht="25.5">
      <c r="A599" s="371" t="s">
        <v>1428</v>
      </c>
      <c r="B599" s="372" t="s">
        <v>1429</v>
      </c>
      <c r="C599" s="821"/>
      <c r="D599" s="1342">
        <v>0</v>
      </c>
      <c r="E599" s="822" t="e">
        <f t="shared" si="9"/>
        <v>#DIV/0!</v>
      </c>
      <c r="G599" s="367"/>
    </row>
    <row r="600" spans="1:7" ht="25.5">
      <c r="A600" s="371" t="s">
        <v>1430</v>
      </c>
      <c r="B600" s="372" t="s">
        <v>1431</v>
      </c>
      <c r="C600" s="821"/>
      <c r="D600" s="1342">
        <v>0</v>
      </c>
      <c r="E600" s="822" t="e">
        <f t="shared" si="9"/>
        <v>#DIV/0!</v>
      </c>
      <c r="G600" s="367"/>
    </row>
    <row r="601" spans="1:7" ht="25.5">
      <c r="A601" s="371" t="s">
        <v>1432</v>
      </c>
      <c r="B601" s="372" t="s">
        <v>1433</v>
      </c>
      <c r="C601" s="821">
        <v>1</v>
      </c>
      <c r="D601" s="1342">
        <v>1</v>
      </c>
      <c r="E601" s="822">
        <f t="shared" si="9"/>
        <v>100</v>
      </c>
      <c r="G601" s="367"/>
    </row>
    <row r="602" spans="1:7" ht="25.5">
      <c r="A602" s="371" t="s">
        <v>1434</v>
      </c>
      <c r="B602" s="372" t="s">
        <v>1435</v>
      </c>
      <c r="C602" s="821"/>
      <c r="D602" s="1342">
        <v>0</v>
      </c>
      <c r="E602" s="822" t="e">
        <f t="shared" si="9"/>
        <v>#DIV/0!</v>
      </c>
      <c r="G602" s="367"/>
    </row>
    <row r="603" spans="1:7" ht="25.5">
      <c r="A603" s="371" t="s">
        <v>1436</v>
      </c>
      <c r="B603" s="372" t="s">
        <v>1437</v>
      </c>
      <c r="C603" s="821"/>
      <c r="D603" s="1342">
        <v>1</v>
      </c>
      <c r="E603" s="822" t="e">
        <f t="shared" si="9"/>
        <v>#DIV/0!</v>
      </c>
      <c r="G603" s="367"/>
    </row>
    <row r="604" spans="1:7" ht="25.5">
      <c r="A604" s="371" t="s">
        <v>1438</v>
      </c>
      <c r="B604" s="372" t="s">
        <v>1439</v>
      </c>
      <c r="C604" s="821">
        <v>17</v>
      </c>
      <c r="D604" s="1342">
        <v>7</v>
      </c>
      <c r="E604" s="822">
        <f t="shared" si="9"/>
        <v>41.17647058823529</v>
      </c>
      <c r="G604" s="367"/>
    </row>
    <row r="605" spans="1:7" ht="25.5">
      <c r="A605" s="371" t="s">
        <v>1440</v>
      </c>
      <c r="B605" s="372" t="s">
        <v>1441</v>
      </c>
      <c r="C605" s="821">
        <v>200</v>
      </c>
      <c r="D605" s="1342">
        <v>120</v>
      </c>
      <c r="E605" s="822">
        <f t="shared" si="9"/>
        <v>60</v>
      </c>
      <c r="G605" s="367"/>
    </row>
    <row r="606" spans="1:7">
      <c r="A606" s="371" t="s">
        <v>1442</v>
      </c>
      <c r="B606" s="372" t="s">
        <v>1443</v>
      </c>
      <c r="C606" s="821">
        <v>288</v>
      </c>
      <c r="D606" s="1342">
        <v>220</v>
      </c>
      <c r="E606" s="822">
        <f t="shared" si="9"/>
        <v>76.388888888888886</v>
      </c>
      <c r="G606" s="367"/>
    </row>
    <row r="607" spans="1:7" ht="37.5">
      <c r="A607" s="368">
        <v>16</v>
      </c>
      <c r="B607" s="378" t="s">
        <v>1444</v>
      </c>
      <c r="C607" s="375"/>
      <c r="D607" s="375"/>
      <c r="E607" s="823"/>
      <c r="G607" s="367"/>
    </row>
    <row r="608" spans="1:7">
      <c r="A608" s="371" t="s">
        <v>1445</v>
      </c>
      <c r="B608" s="372" t="s">
        <v>1446</v>
      </c>
      <c r="C608" s="821">
        <v>1</v>
      </c>
      <c r="D608" s="1342">
        <v>0</v>
      </c>
      <c r="E608" s="822">
        <f t="shared" si="9"/>
        <v>0</v>
      </c>
      <c r="G608" s="367"/>
    </row>
    <row r="609" spans="1:7" ht="25.5">
      <c r="A609" s="371" t="s">
        <v>1447</v>
      </c>
      <c r="B609" s="372" t="s">
        <v>1448</v>
      </c>
      <c r="C609" s="821">
        <v>7</v>
      </c>
      <c r="D609" s="1342">
        <v>3</v>
      </c>
      <c r="E609" s="822">
        <f t="shared" si="9"/>
        <v>42.857142857142854</v>
      </c>
      <c r="G609" s="367"/>
    </row>
    <row r="610" spans="1:7" ht="25.5">
      <c r="A610" s="371" t="s">
        <v>1449</v>
      </c>
      <c r="B610" s="372" t="s">
        <v>1450</v>
      </c>
      <c r="C610" s="821">
        <v>17</v>
      </c>
      <c r="D610" s="1342">
        <v>5</v>
      </c>
      <c r="E610" s="822">
        <f t="shared" si="9"/>
        <v>29.411764705882355</v>
      </c>
      <c r="G610" s="367"/>
    </row>
    <row r="611" spans="1:7">
      <c r="A611" s="371" t="s">
        <v>1451</v>
      </c>
      <c r="B611" s="372" t="s">
        <v>1452</v>
      </c>
      <c r="C611" s="821">
        <v>5</v>
      </c>
      <c r="D611" s="1342">
        <v>2</v>
      </c>
      <c r="E611" s="822">
        <f t="shared" si="9"/>
        <v>40</v>
      </c>
      <c r="G611" s="367"/>
    </row>
    <row r="612" spans="1:7" ht="25.5">
      <c r="A612" s="371" t="s">
        <v>1453</v>
      </c>
      <c r="B612" s="372" t="s">
        <v>1454</v>
      </c>
      <c r="C612" s="821"/>
      <c r="D612" s="1342">
        <v>1</v>
      </c>
      <c r="E612" s="822" t="e">
        <f t="shared" si="9"/>
        <v>#DIV/0!</v>
      </c>
      <c r="G612" s="367"/>
    </row>
    <row r="613" spans="1:7" ht="25.5">
      <c r="A613" s="371" t="s">
        <v>1455</v>
      </c>
      <c r="B613" s="372" t="s">
        <v>1456</v>
      </c>
      <c r="C613" s="821">
        <v>18</v>
      </c>
      <c r="D613" s="1342">
        <v>9</v>
      </c>
      <c r="E613" s="822">
        <f t="shared" si="9"/>
        <v>50</v>
      </c>
      <c r="G613" s="367"/>
    </row>
    <row r="614" spans="1:7">
      <c r="A614" s="371" t="s">
        <v>1457</v>
      </c>
      <c r="B614" s="372" t="s">
        <v>1458</v>
      </c>
      <c r="C614" s="821">
        <v>36</v>
      </c>
      <c r="D614" s="1342">
        <v>35</v>
      </c>
      <c r="E614" s="822">
        <f t="shared" si="9"/>
        <v>97.222222222222214</v>
      </c>
      <c r="G614" s="367"/>
    </row>
    <row r="615" spans="1:7">
      <c r="A615" s="371" t="s">
        <v>1459</v>
      </c>
      <c r="B615" s="372" t="s">
        <v>1460</v>
      </c>
      <c r="C615" s="821">
        <v>126</v>
      </c>
      <c r="D615" s="1342">
        <v>134</v>
      </c>
      <c r="E615" s="822">
        <f t="shared" si="9"/>
        <v>106.34920634920636</v>
      </c>
      <c r="G615" s="367"/>
    </row>
    <row r="616" spans="1:7">
      <c r="A616" s="371" t="s">
        <v>1461</v>
      </c>
      <c r="B616" s="372" t="s">
        <v>1462</v>
      </c>
      <c r="C616" s="821">
        <v>21</v>
      </c>
      <c r="D616" s="1342">
        <v>14</v>
      </c>
      <c r="E616" s="822">
        <f t="shared" si="9"/>
        <v>66.666666666666657</v>
      </c>
      <c r="G616" s="367"/>
    </row>
    <row r="617" spans="1:7" ht="22.5">
      <c r="A617" s="388">
        <v>17</v>
      </c>
      <c r="B617" s="378" t="s">
        <v>1463</v>
      </c>
      <c r="C617" s="375"/>
      <c r="D617" s="375"/>
      <c r="E617" s="823"/>
      <c r="G617" s="367"/>
    </row>
    <row r="618" spans="1:7">
      <c r="A618" s="371" t="s">
        <v>1464</v>
      </c>
      <c r="B618" s="372" t="s">
        <v>1465</v>
      </c>
      <c r="C618" s="821"/>
      <c r="D618" s="1342">
        <v>0</v>
      </c>
      <c r="E618" s="822" t="e">
        <f t="shared" si="9"/>
        <v>#DIV/0!</v>
      </c>
      <c r="G618" s="367"/>
    </row>
    <row r="619" spans="1:7">
      <c r="A619" s="371" t="s">
        <v>1466</v>
      </c>
      <c r="B619" s="372" t="s">
        <v>1467</v>
      </c>
      <c r="C619" s="821"/>
      <c r="D619" s="1342">
        <v>0</v>
      </c>
      <c r="E619" s="822" t="e">
        <f t="shared" si="9"/>
        <v>#DIV/0!</v>
      </c>
      <c r="G619" s="367"/>
    </row>
    <row r="620" spans="1:7">
      <c r="A620" s="371" t="s">
        <v>1468</v>
      </c>
      <c r="B620" s="372" t="s">
        <v>1469</v>
      </c>
      <c r="C620" s="821"/>
      <c r="D620" s="1342">
        <v>0</v>
      </c>
      <c r="E620" s="822" t="e">
        <f t="shared" si="9"/>
        <v>#DIV/0!</v>
      </c>
      <c r="G620" s="367"/>
    </row>
    <row r="621" spans="1:7" ht="25.5">
      <c r="A621" s="371" t="s">
        <v>1470</v>
      </c>
      <c r="B621" s="372" t="s">
        <v>2959</v>
      </c>
      <c r="C621" s="821"/>
      <c r="D621" s="1342">
        <v>0</v>
      </c>
      <c r="E621" s="822" t="e">
        <f t="shared" si="9"/>
        <v>#DIV/0!</v>
      </c>
      <c r="G621" s="367"/>
    </row>
    <row r="622" spans="1:7">
      <c r="A622" s="371" t="s">
        <v>1471</v>
      </c>
      <c r="B622" s="372" t="s">
        <v>1472</v>
      </c>
      <c r="C622" s="821"/>
      <c r="D622" s="1342">
        <v>0</v>
      </c>
      <c r="E622" s="822" t="e">
        <f t="shared" si="9"/>
        <v>#DIV/0!</v>
      </c>
      <c r="G622" s="367"/>
    </row>
    <row r="623" spans="1:7">
      <c r="A623" s="371" t="s">
        <v>1473</v>
      </c>
      <c r="B623" s="372" t="s">
        <v>1474</v>
      </c>
      <c r="C623" s="821"/>
      <c r="D623" s="1342">
        <v>0</v>
      </c>
      <c r="E623" s="822" t="e">
        <f t="shared" si="9"/>
        <v>#DIV/0!</v>
      </c>
      <c r="G623" s="367"/>
    </row>
    <row r="624" spans="1:7">
      <c r="A624" s="371" t="s">
        <v>1475</v>
      </c>
      <c r="B624" s="372" t="s">
        <v>1476</v>
      </c>
      <c r="C624" s="821"/>
      <c r="D624" s="1342">
        <v>0</v>
      </c>
      <c r="E624" s="822" t="e">
        <f t="shared" si="9"/>
        <v>#DIV/0!</v>
      </c>
      <c r="G624" s="367"/>
    </row>
    <row r="625" spans="1:7" ht="25.5">
      <c r="A625" s="371" t="s">
        <v>1477</v>
      </c>
      <c r="B625" s="372" t="s">
        <v>1478</v>
      </c>
      <c r="C625" s="821"/>
      <c r="D625" s="1342">
        <v>0</v>
      </c>
      <c r="E625" s="822" t="e">
        <f t="shared" si="9"/>
        <v>#DIV/0!</v>
      </c>
      <c r="G625" s="367"/>
    </row>
    <row r="626" spans="1:7" ht="25.5">
      <c r="A626" s="371" t="s">
        <v>1479</v>
      </c>
      <c r="B626" s="372" t="s">
        <v>1480</v>
      </c>
      <c r="C626" s="821"/>
      <c r="D626" s="1342">
        <v>0</v>
      </c>
      <c r="E626" s="822" t="e">
        <f t="shared" si="9"/>
        <v>#DIV/0!</v>
      </c>
      <c r="G626" s="367"/>
    </row>
    <row r="627" spans="1:7">
      <c r="A627" s="371" t="s">
        <v>1481</v>
      </c>
      <c r="B627" s="372" t="s">
        <v>1482</v>
      </c>
      <c r="C627" s="821"/>
      <c r="D627" s="1342">
        <v>0</v>
      </c>
      <c r="E627" s="822" t="e">
        <f t="shared" si="9"/>
        <v>#DIV/0!</v>
      </c>
      <c r="G627" s="367"/>
    </row>
    <row r="628" spans="1:7">
      <c r="A628" s="371" t="s">
        <v>1483</v>
      </c>
      <c r="B628" s="372" t="s">
        <v>1484</v>
      </c>
      <c r="C628" s="821">
        <v>1</v>
      </c>
      <c r="D628" s="1342">
        <v>0</v>
      </c>
      <c r="E628" s="822">
        <f t="shared" si="9"/>
        <v>0</v>
      </c>
      <c r="G628" s="367"/>
    </row>
    <row r="629" spans="1:7">
      <c r="A629" s="371" t="s">
        <v>1485</v>
      </c>
      <c r="B629" s="372" t="s">
        <v>1486</v>
      </c>
      <c r="C629" s="821">
        <v>2</v>
      </c>
      <c r="D629" s="1342">
        <v>0</v>
      </c>
      <c r="E629" s="822">
        <f t="shared" si="9"/>
        <v>0</v>
      </c>
      <c r="G629" s="367"/>
    </row>
    <row r="630" spans="1:7">
      <c r="A630" s="371" t="s">
        <v>1487</v>
      </c>
      <c r="B630" s="372" t="s">
        <v>1488</v>
      </c>
      <c r="C630" s="821">
        <v>4</v>
      </c>
      <c r="D630" s="1342">
        <v>4</v>
      </c>
      <c r="E630" s="822">
        <f t="shared" si="9"/>
        <v>100</v>
      </c>
      <c r="G630" s="367"/>
    </row>
    <row r="631" spans="1:7">
      <c r="A631" s="371" t="s">
        <v>1489</v>
      </c>
      <c r="B631" s="372" t="s">
        <v>1490</v>
      </c>
      <c r="C631" s="821">
        <v>16</v>
      </c>
      <c r="D631" s="1342">
        <v>2</v>
      </c>
      <c r="E631" s="822">
        <f t="shared" si="9"/>
        <v>12.5</v>
      </c>
      <c r="G631" s="367"/>
    </row>
    <row r="632" spans="1:7">
      <c r="A632" s="371" t="s">
        <v>1491</v>
      </c>
      <c r="B632" s="372" t="s">
        <v>1492</v>
      </c>
      <c r="C632" s="821"/>
      <c r="D632" s="1342">
        <v>0</v>
      </c>
      <c r="E632" s="822" t="e">
        <f t="shared" si="9"/>
        <v>#DIV/0!</v>
      </c>
      <c r="G632" s="367"/>
    </row>
    <row r="633" spans="1:7">
      <c r="A633" s="371" t="s">
        <v>1493</v>
      </c>
      <c r="B633" s="372" t="s">
        <v>1494</v>
      </c>
      <c r="C633" s="821">
        <v>1</v>
      </c>
      <c r="D633" s="1342">
        <v>4</v>
      </c>
      <c r="E633" s="822">
        <f t="shared" si="9"/>
        <v>400</v>
      </c>
      <c r="G633" s="367"/>
    </row>
    <row r="634" spans="1:7">
      <c r="A634" s="371" t="s">
        <v>1495</v>
      </c>
      <c r="B634" s="372" t="s">
        <v>1496</v>
      </c>
      <c r="C634" s="821">
        <v>1347</v>
      </c>
      <c r="D634" s="1342">
        <v>1213</v>
      </c>
      <c r="E634" s="822">
        <f t="shared" si="9"/>
        <v>90.051967334818116</v>
      </c>
      <c r="G634" s="367"/>
    </row>
    <row r="635" spans="1:7">
      <c r="A635" s="371" t="s">
        <v>1497</v>
      </c>
      <c r="B635" s="372" t="s">
        <v>1498</v>
      </c>
      <c r="C635" s="821"/>
      <c r="D635" s="1342">
        <v>0</v>
      </c>
      <c r="E635" s="822" t="e">
        <f t="shared" si="9"/>
        <v>#DIV/0!</v>
      </c>
      <c r="G635" s="367"/>
    </row>
    <row r="636" spans="1:7" ht="18.75">
      <c r="A636" s="368">
        <v>18</v>
      </c>
      <c r="B636" s="378" t="s">
        <v>1499</v>
      </c>
      <c r="C636" s="387"/>
      <c r="D636" s="387"/>
      <c r="E636" s="823"/>
      <c r="G636" s="367"/>
    </row>
    <row r="637" spans="1:7">
      <c r="A637" s="371" t="s">
        <v>1500</v>
      </c>
      <c r="B637" s="372" t="s">
        <v>1501</v>
      </c>
      <c r="C637" s="821"/>
      <c r="D637" s="1342">
        <v>0</v>
      </c>
      <c r="E637" s="822" t="e">
        <f t="shared" si="9"/>
        <v>#DIV/0!</v>
      </c>
      <c r="G637" s="367"/>
    </row>
    <row r="638" spans="1:7">
      <c r="A638" s="371" t="s">
        <v>1502</v>
      </c>
      <c r="B638" s="372" t="s">
        <v>1503</v>
      </c>
      <c r="C638" s="821"/>
      <c r="D638" s="1342">
        <v>0</v>
      </c>
      <c r="E638" s="822" t="e">
        <f t="shared" si="9"/>
        <v>#DIV/0!</v>
      </c>
      <c r="G638" s="367"/>
    </row>
    <row r="639" spans="1:7">
      <c r="A639" s="371" t="s">
        <v>1504</v>
      </c>
      <c r="B639" s="372" t="s">
        <v>1505</v>
      </c>
      <c r="C639" s="821"/>
      <c r="D639" s="1342">
        <v>0</v>
      </c>
      <c r="E639" s="822" t="e">
        <f t="shared" si="9"/>
        <v>#DIV/0!</v>
      </c>
      <c r="G639" s="367"/>
    </row>
    <row r="640" spans="1:7">
      <c r="A640" s="371" t="s">
        <v>1506</v>
      </c>
      <c r="B640" s="372" t="s">
        <v>1507</v>
      </c>
      <c r="C640" s="821"/>
      <c r="D640" s="1342">
        <v>0</v>
      </c>
      <c r="E640" s="822" t="e">
        <f t="shared" si="9"/>
        <v>#DIV/0!</v>
      </c>
      <c r="G640" s="367"/>
    </row>
    <row r="641" spans="1:7">
      <c r="A641" s="371" t="s">
        <v>1508</v>
      </c>
      <c r="B641" s="372" t="s">
        <v>1509</v>
      </c>
      <c r="C641" s="821">
        <v>1</v>
      </c>
      <c r="D641" s="1342">
        <v>0</v>
      </c>
      <c r="E641" s="822">
        <f t="shared" si="9"/>
        <v>0</v>
      </c>
      <c r="G641" s="367"/>
    </row>
    <row r="642" spans="1:7">
      <c r="A642" s="371" t="s">
        <v>1510</v>
      </c>
      <c r="B642" s="372" t="s">
        <v>1511</v>
      </c>
      <c r="C642" s="821">
        <v>2</v>
      </c>
      <c r="D642" s="1342">
        <v>0</v>
      </c>
      <c r="E642" s="822">
        <f t="shared" si="9"/>
        <v>0</v>
      </c>
      <c r="G642" s="367"/>
    </row>
    <row r="643" spans="1:7">
      <c r="A643" s="371" t="s">
        <v>1512</v>
      </c>
      <c r="B643" s="372" t="s">
        <v>1513</v>
      </c>
      <c r="C643" s="821">
        <v>2</v>
      </c>
      <c r="D643" s="1342">
        <v>0</v>
      </c>
      <c r="E643" s="822">
        <f t="shared" si="9"/>
        <v>0</v>
      </c>
      <c r="G643" s="367"/>
    </row>
    <row r="644" spans="1:7">
      <c r="A644" s="371" t="s">
        <v>1514</v>
      </c>
      <c r="B644" s="372" t="s">
        <v>1515</v>
      </c>
      <c r="C644" s="821"/>
      <c r="D644" s="1342">
        <v>0</v>
      </c>
      <c r="E644" s="822" t="e">
        <f t="shared" si="9"/>
        <v>#DIV/0!</v>
      </c>
      <c r="G644" s="367"/>
    </row>
    <row r="645" spans="1:7">
      <c r="A645" s="371" t="s">
        <v>1516</v>
      </c>
      <c r="B645" s="372" t="s">
        <v>1517</v>
      </c>
      <c r="C645" s="821">
        <v>1</v>
      </c>
      <c r="D645" s="1342">
        <v>2</v>
      </c>
      <c r="E645" s="822">
        <f t="shared" si="9"/>
        <v>200</v>
      </c>
      <c r="G645" s="367"/>
    </row>
    <row r="646" spans="1:7">
      <c r="A646" s="371" t="s">
        <v>1518</v>
      </c>
      <c r="B646" s="372" t="s">
        <v>1519</v>
      </c>
      <c r="C646" s="821">
        <v>6</v>
      </c>
      <c r="D646" s="1342">
        <v>7</v>
      </c>
      <c r="E646" s="822">
        <f t="shared" si="9"/>
        <v>116.66666666666667</v>
      </c>
      <c r="G646" s="367"/>
    </row>
    <row r="647" spans="1:7" ht="25.5">
      <c r="A647" s="371" t="s">
        <v>1520</v>
      </c>
      <c r="B647" s="372" t="s">
        <v>1521</v>
      </c>
      <c r="C647" s="821"/>
      <c r="D647" s="1342">
        <v>0</v>
      </c>
      <c r="E647" s="822" t="e">
        <f t="shared" si="9"/>
        <v>#DIV/0!</v>
      </c>
      <c r="G647" s="367"/>
    </row>
    <row r="648" spans="1:7" ht="25.5">
      <c r="A648" s="371" t="s">
        <v>1522</v>
      </c>
      <c r="B648" s="372" t="s">
        <v>1523</v>
      </c>
      <c r="C648" s="821">
        <v>1</v>
      </c>
      <c r="D648" s="1342">
        <v>4</v>
      </c>
      <c r="E648" s="822">
        <f t="shared" si="9"/>
        <v>400</v>
      </c>
      <c r="G648" s="367"/>
    </row>
    <row r="649" spans="1:7">
      <c r="A649" s="371" t="s">
        <v>1524</v>
      </c>
      <c r="B649" s="372" t="s">
        <v>1525</v>
      </c>
      <c r="C649" s="821">
        <v>2</v>
      </c>
      <c r="D649" s="1342">
        <v>0</v>
      </c>
      <c r="E649" s="822">
        <f t="shared" si="9"/>
        <v>0</v>
      </c>
      <c r="G649" s="367"/>
    </row>
    <row r="650" spans="1:7">
      <c r="A650" s="371" t="s">
        <v>1526</v>
      </c>
      <c r="B650" s="372" t="s">
        <v>1527</v>
      </c>
      <c r="C650" s="821">
        <v>4</v>
      </c>
      <c r="D650" s="1342">
        <v>0</v>
      </c>
      <c r="E650" s="822">
        <f t="shared" si="9"/>
        <v>0</v>
      </c>
      <c r="G650" s="367"/>
    </row>
    <row r="651" spans="1:7">
      <c r="A651" s="371" t="s">
        <v>1528</v>
      </c>
      <c r="B651" s="372" t="s">
        <v>1529</v>
      </c>
      <c r="C651" s="821">
        <v>49</v>
      </c>
      <c r="D651" s="1342">
        <v>55</v>
      </c>
      <c r="E651" s="822">
        <f t="shared" si="9"/>
        <v>112.24489795918366</v>
      </c>
      <c r="G651" s="367"/>
    </row>
    <row r="652" spans="1:7">
      <c r="A652" s="371" t="s">
        <v>1530</v>
      </c>
      <c r="B652" s="372" t="s">
        <v>1531</v>
      </c>
      <c r="C652" s="821">
        <v>2</v>
      </c>
      <c r="D652" s="1342">
        <v>0</v>
      </c>
      <c r="E652" s="822">
        <f t="shared" ref="E652:E715" si="10">SUM(D652/C652*100)</f>
        <v>0</v>
      </c>
      <c r="G652" s="367"/>
    </row>
    <row r="653" spans="1:7">
      <c r="A653" s="371" t="s">
        <v>1532</v>
      </c>
      <c r="B653" s="372" t="s">
        <v>1533</v>
      </c>
      <c r="C653" s="821">
        <v>3</v>
      </c>
      <c r="D653" s="1342">
        <v>1</v>
      </c>
      <c r="E653" s="822">
        <f t="shared" si="10"/>
        <v>33.333333333333329</v>
      </c>
      <c r="G653" s="367"/>
    </row>
    <row r="654" spans="1:7">
      <c r="A654" s="371" t="s">
        <v>1534</v>
      </c>
      <c r="B654" s="372" t="s">
        <v>1535</v>
      </c>
      <c r="C654" s="821">
        <v>16</v>
      </c>
      <c r="D654" s="1342">
        <v>7</v>
      </c>
      <c r="E654" s="822">
        <f t="shared" si="10"/>
        <v>43.75</v>
      </c>
      <c r="G654" s="367"/>
    </row>
    <row r="655" spans="1:7" ht="18.75">
      <c r="A655" s="368">
        <v>19</v>
      </c>
      <c r="B655" s="378" t="s">
        <v>1536</v>
      </c>
      <c r="C655" s="387"/>
      <c r="D655" s="387"/>
      <c r="E655" s="823"/>
      <c r="G655" s="367"/>
    </row>
    <row r="656" spans="1:7">
      <c r="A656" s="371" t="s">
        <v>1537</v>
      </c>
      <c r="B656" s="386" t="s">
        <v>1538</v>
      </c>
      <c r="C656" s="821"/>
      <c r="D656" s="1342">
        <v>0</v>
      </c>
      <c r="E656" s="822" t="e">
        <f t="shared" si="10"/>
        <v>#DIV/0!</v>
      </c>
      <c r="G656" s="367"/>
    </row>
    <row r="657" spans="1:7">
      <c r="A657" s="371" t="s">
        <v>1539</v>
      </c>
      <c r="B657" s="386" t="s">
        <v>1540</v>
      </c>
      <c r="C657" s="821"/>
      <c r="D657" s="1342">
        <v>0</v>
      </c>
      <c r="E657" s="822" t="e">
        <f t="shared" si="10"/>
        <v>#DIV/0!</v>
      </c>
      <c r="G657" s="367"/>
    </row>
    <row r="658" spans="1:7">
      <c r="A658" s="371" t="s">
        <v>1541</v>
      </c>
      <c r="B658" s="386" t="s">
        <v>1542</v>
      </c>
      <c r="C658" s="821">
        <v>9</v>
      </c>
      <c r="D658" s="1342">
        <v>3</v>
      </c>
      <c r="E658" s="822">
        <f t="shared" si="10"/>
        <v>33.333333333333329</v>
      </c>
      <c r="G658" s="367"/>
    </row>
    <row r="659" spans="1:7">
      <c r="A659" s="371" t="s">
        <v>1543</v>
      </c>
      <c r="B659" s="386" t="s">
        <v>1544</v>
      </c>
      <c r="C659" s="821"/>
      <c r="D659" s="1342">
        <v>0</v>
      </c>
      <c r="E659" s="822" t="e">
        <f t="shared" si="10"/>
        <v>#DIV/0!</v>
      </c>
      <c r="G659" s="367"/>
    </row>
    <row r="660" spans="1:7" ht="25.5">
      <c r="A660" s="371" t="s">
        <v>1545</v>
      </c>
      <c r="B660" s="386" t="s">
        <v>1546</v>
      </c>
      <c r="C660" s="821">
        <v>82</v>
      </c>
      <c r="D660" s="1342">
        <v>47</v>
      </c>
      <c r="E660" s="822">
        <f t="shared" si="10"/>
        <v>57.317073170731703</v>
      </c>
      <c r="G660" s="367"/>
    </row>
    <row r="661" spans="1:7">
      <c r="A661" s="371" t="s">
        <v>1547</v>
      </c>
      <c r="B661" s="386" t="s">
        <v>1548</v>
      </c>
      <c r="C661" s="821">
        <v>31</v>
      </c>
      <c r="D661" s="1342">
        <v>26</v>
      </c>
      <c r="E661" s="822">
        <f t="shared" si="10"/>
        <v>83.870967741935488</v>
      </c>
      <c r="G661" s="367"/>
    </row>
    <row r="662" spans="1:7">
      <c r="A662" s="371" t="s">
        <v>1549</v>
      </c>
      <c r="B662" s="386" t="s">
        <v>1550</v>
      </c>
      <c r="C662" s="821">
        <v>23</v>
      </c>
      <c r="D662" s="1342">
        <v>15</v>
      </c>
      <c r="E662" s="822">
        <f t="shared" si="10"/>
        <v>65.217391304347828</v>
      </c>
      <c r="G662" s="367"/>
    </row>
    <row r="663" spans="1:7">
      <c r="A663" s="371" t="s">
        <v>1551</v>
      </c>
      <c r="B663" s="386" t="s">
        <v>1552</v>
      </c>
      <c r="C663" s="821">
        <v>5</v>
      </c>
      <c r="D663" s="1342">
        <v>3</v>
      </c>
      <c r="E663" s="822">
        <f t="shared" si="10"/>
        <v>60</v>
      </c>
      <c r="G663" s="367"/>
    </row>
    <row r="664" spans="1:7">
      <c r="A664" s="371" t="s">
        <v>1553</v>
      </c>
      <c r="B664" s="386" t="s">
        <v>1554</v>
      </c>
      <c r="C664" s="821"/>
      <c r="D664" s="1342">
        <v>0</v>
      </c>
      <c r="E664" s="822" t="e">
        <f t="shared" si="10"/>
        <v>#DIV/0!</v>
      </c>
      <c r="G664" s="367"/>
    </row>
    <row r="665" spans="1:7">
      <c r="A665" s="371" t="s">
        <v>1555</v>
      </c>
      <c r="B665" s="386" t="s">
        <v>1556</v>
      </c>
      <c r="C665" s="821">
        <v>11</v>
      </c>
      <c r="D665" s="1342">
        <v>5</v>
      </c>
      <c r="E665" s="822">
        <f t="shared" si="10"/>
        <v>45.454545454545453</v>
      </c>
      <c r="G665" s="367"/>
    </row>
    <row r="666" spans="1:7">
      <c r="A666" s="371" t="s">
        <v>1557</v>
      </c>
      <c r="B666" s="386" t="s">
        <v>1558</v>
      </c>
      <c r="C666" s="821"/>
      <c r="D666" s="1342">
        <v>0</v>
      </c>
      <c r="E666" s="822" t="e">
        <f t="shared" si="10"/>
        <v>#DIV/0!</v>
      </c>
      <c r="G666" s="367"/>
    </row>
    <row r="667" spans="1:7" ht="37.5">
      <c r="A667" s="368">
        <v>20</v>
      </c>
      <c r="B667" s="378" t="s">
        <v>1559</v>
      </c>
      <c r="C667" s="387"/>
      <c r="D667" s="387"/>
      <c r="E667" s="823"/>
      <c r="G667" s="367"/>
    </row>
    <row r="668" spans="1:7">
      <c r="A668" s="371" t="s">
        <v>1560</v>
      </c>
      <c r="B668" s="372" t="s">
        <v>1561</v>
      </c>
      <c r="C668" s="821">
        <v>1</v>
      </c>
      <c r="D668" s="1342">
        <v>1</v>
      </c>
      <c r="E668" s="822">
        <f t="shared" si="10"/>
        <v>100</v>
      </c>
      <c r="G668" s="367"/>
    </row>
    <row r="669" spans="1:7">
      <c r="A669" s="371" t="s">
        <v>1562</v>
      </c>
      <c r="B669" s="372" t="s">
        <v>1563</v>
      </c>
      <c r="C669" s="821"/>
      <c r="D669" s="1342">
        <v>0</v>
      </c>
      <c r="E669" s="822" t="e">
        <f t="shared" si="10"/>
        <v>#DIV/0!</v>
      </c>
      <c r="G669" s="367"/>
    </row>
    <row r="670" spans="1:7">
      <c r="A670" s="371" t="s">
        <v>1564</v>
      </c>
      <c r="B670" s="372" t="s">
        <v>2960</v>
      </c>
      <c r="C670" s="821">
        <v>23</v>
      </c>
      <c r="D670" s="1342">
        <v>27</v>
      </c>
      <c r="E670" s="822">
        <f t="shared" si="10"/>
        <v>117.39130434782609</v>
      </c>
      <c r="G670" s="367"/>
    </row>
    <row r="671" spans="1:7">
      <c r="A671" s="371" t="s">
        <v>1565</v>
      </c>
      <c r="B671" s="372" t="s">
        <v>1566</v>
      </c>
      <c r="C671" s="821"/>
      <c r="D671" s="1342">
        <v>0</v>
      </c>
      <c r="E671" s="822" t="e">
        <f t="shared" si="10"/>
        <v>#DIV/0!</v>
      </c>
      <c r="G671" s="367"/>
    </row>
    <row r="672" spans="1:7">
      <c r="A672" s="371" t="s">
        <v>1567</v>
      </c>
      <c r="B672" s="372" t="s">
        <v>1568</v>
      </c>
      <c r="C672" s="821"/>
      <c r="D672" s="1342">
        <v>0</v>
      </c>
      <c r="E672" s="822" t="e">
        <f t="shared" si="10"/>
        <v>#DIV/0!</v>
      </c>
      <c r="G672" s="367"/>
    </row>
    <row r="673" spans="1:7">
      <c r="A673" s="371" t="s">
        <v>1569</v>
      </c>
      <c r="B673" s="372" t="s">
        <v>1570</v>
      </c>
      <c r="C673" s="821">
        <v>2</v>
      </c>
      <c r="D673" s="1342">
        <v>1</v>
      </c>
      <c r="E673" s="822">
        <f t="shared" si="10"/>
        <v>50</v>
      </c>
      <c r="G673" s="367"/>
    </row>
    <row r="674" spans="1:7" ht="18.75">
      <c r="A674" s="368">
        <v>21</v>
      </c>
      <c r="B674" s="378" t="s">
        <v>1571</v>
      </c>
      <c r="C674" s="387"/>
      <c r="D674" s="387"/>
      <c r="E674" s="823"/>
      <c r="G674" s="367"/>
    </row>
    <row r="675" spans="1:7">
      <c r="A675" s="371" t="s">
        <v>1572</v>
      </c>
      <c r="B675" s="372" t="s">
        <v>1573</v>
      </c>
      <c r="C675" s="821"/>
      <c r="D675" s="1342">
        <v>0</v>
      </c>
      <c r="E675" s="822" t="e">
        <f t="shared" si="10"/>
        <v>#DIV/0!</v>
      </c>
      <c r="G675" s="367"/>
    </row>
    <row r="676" spans="1:7" ht="25.5">
      <c r="A676" s="371" t="s">
        <v>1574</v>
      </c>
      <c r="B676" s="372" t="s">
        <v>1575</v>
      </c>
      <c r="C676" s="821"/>
      <c r="D676" s="1342">
        <v>1</v>
      </c>
      <c r="E676" s="822" t="e">
        <f t="shared" si="10"/>
        <v>#DIV/0!</v>
      </c>
      <c r="G676" s="367"/>
    </row>
    <row r="677" spans="1:7" ht="25.5">
      <c r="A677" s="371" t="s">
        <v>1576</v>
      </c>
      <c r="B677" s="372" t="s">
        <v>1577</v>
      </c>
      <c r="C677" s="821"/>
      <c r="D677" s="1342">
        <v>0</v>
      </c>
      <c r="E677" s="822" t="e">
        <f t="shared" si="10"/>
        <v>#DIV/0!</v>
      </c>
      <c r="G677" s="367"/>
    </row>
    <row r="678" spans="1:7">
      <c r="A678" s="371" t="s">
        <v>1578</v>
      </c>
      <c r="B678" s="372" t="s">
        <v>1579</v>
      </c>
      <c r="C678" s="821">
        <v>4</v>
      </c>
      <c r="D678" s="1342">
        <v>2</v>
      </c>
      <c r="E678" s="822">
        <f t="shared" si="10"/>
        <v>50</v>
      </c>
      <c r="G678" s="367"/>
    </row>
    <row r="679" spans="1:7">
      <c r="A679" s="371" t="s">
        <v>1580</v>
      </c>
      <c r="B679" s="386" t="s">
        <v>1581</v>
      </c>
      <c r="C679" s="821"/>
      <c r="D679" s="1342">
        <v>0</v>
      </c>
      <c r="E679" s="822" t="e">
        <f t="shared" si="10"/>
        <v>#DIV/0!</v>
      </c>
      <c r="G679" s="367"/>
    </row>
    <row r="680" spans="1:7">
      <c r="A680" s="371" t="s">
        <v>1582</v>
      </c>
      <c r="B680" s="386" t="s">
        <v>1583</v>
      </c>
      <c r="C680" s="821"/>
      <c r="D680" s="1342">
        <v>0</v>
      </c>
      <c r="E680" s="822" t="e">
        <f t="shared" si="10"/>
        <v>#DIV/0!</v>
      </c>
      <c r="G680" s="367"/>
    </row>
    <row r="681" spans="1:7">
      <c r="A681" s="371" t="s">
        <v>1584</v>
      </c>
      <c r="B681" s="372" t="s">
        <v>1585</v>
      </c>
      <c r="C681" s="821"/>
      <c r="D681" s="1342">
        <v>0</v>
      </c>
      <c r="E681" s="822" t="e">
        <f t="shared" si="10"/>
        <v>#DIV/0!</v>
      </c>
      <c r="G681" s="367"/>
    </row>
    <row r="682" spans="1:7">
      <c r="A682" s="371" t="s">
        <v>1586</v>
      </c>
      <c r="B682" s="386" t="s">
        <v>1587</v>
      </c>
      <c r="C682" s="821"/>
      <c r="D682" s="1342">
        <v>0</v>
      </c>
      <c r="E682" s="822" t="e">
        <f t="shared" si="10"/>
        <v>#DIV/0!</v>
      </c>
      <c r="G682" s="367"/>
    </row>
    <row r="683" spans="1:7">
      <c r="A683" s="371" t="s">
        <v>1588</v>
      </c>
      <c r="B683" s="386" t="s">
        <v>1589</v>
      </c>
      <c r="C683" s="821">
        <v>1</v>
      </c>
      <c r="D683" s="1342">
        <v>1</v>
      </c>
      <c r="E683" s="822">
        <f t="shared" si="10"/>
        <v>100</v>
      </c>
      <c r="G683" s="367"/>
    </row>
    <row r="684" spans="1:7" ht="25.5">
      <c r="A684" s="371" t="s">
        <v>1590</v>
      </c>
      <c r="B684" s="386" t="s">
        <v>1591</v>
      </c>
      <c r="C684" s="821"/>
      <c r="D684" s="1342">
        <v>0</v>
      </c>
      <c r="E684" s="822" t="e">
        <f t="shared" si="10"/>
        <v>#DIV/0!</v>
      </c>
      <c r="G684" s="367"/>
    </row>
    <row r="685" spans="1:7">
      <c r="A685" s="371" t="s">
        <v>1592</v>
      </c>
      <c r="B685" s="372" t="s">
        <v>1593</v>
      </c>
      <c r="C685" s="821"/>
      <c r="D685" s="1342">
        <v>0</v>
      </c>
      <c r="E685" s="822" t="e">
        <f t="shared" si="10"/>
        <v>#DIV/0!</v>
      </c>
      <c r="G685" s="367"/>
    </row>
    <row r="686" spans="1:7">
      <c r="A686" s="371" t="s">
        <v>1594</v>
      </c>
      <c r="B686" s="372" t="s">
        <v>1595</v>
      </c>
      <c r="C686" s="821"/>
      <c r="D686" s="1342">
        <v>0</v>
      </c>
      <c r="E686" s="822" t="e">
        <f t="shared" si="10"/>
        <v>#DIV/0!</v>
      </c>
      <c r="G686" s="367"/>
    </row>
    <row r="687" spans="1:7">
      <c r="A687" s="371" t="s">
        <v>1596</v>
      </c>
      <c r="B687" s="372" t="s">
        <v>1597</v>
      </c>
      <c r="C687" s="821">
        <v>2</v>
      </c>
      <c r="D687" s="1342">
        <v>2</v>
      </c>
      <c r="E687" s="822">
        <f t="shared" si="10"/>
        <v>100</v>
      </c>
      <c r="G687" s="367"/>
    </row>
    <row r="688" spans="1:7">
      <c r="A688" s="371" t="s">
        <v>1598</v>
      </c>
      <c r="B688" s="386" t="s">
        <v>1599</v>
      </c>
      <c r="C688" s="821"/>
      <c r="D688" s="1342">
        <v>0</v>
      </c>
      <c r="E688" s="822" t="e">
        <f t="shared" si="10"/>
        <v>#DIV/0!</v>
      </c>
      <c r="G688" s="367"/>
    </row>
    <row r="689" spans="1:7">
      <c r="A689" s="371" t="s">
        <v>1600</v>
      </c>
      <c r="B689" s="386" t="s">
        <v>1601</v>
      </c>
      <c r="C689" s="821">
        <v>3</v>
      </c>
      <c r="D689" s="1342">
        <v>0</v>
      </c>
      <c r="E689" s="822">
        <f t="shared" si="10"/>
        <v>0</v>
      </c>
      <c r="G689" s="367"/>
    </row>
    <row r="690" spans="1:7">
      <c r="A690" s="371" t="s">
        <v>1602</v>
      </c>
      <c r="B690" s="372" t="s">
        <v>1603</v>
      </c>
      <c r="C690" s="821">
        <v>2</v>
      </c>
      <c r="D690" s="1342">
        <v>0</v>
      </c>
      <c r="E690" s="822">
        <f t="shared" si="10"/>
        <v>0</v>
      </c>
      <c r="G690" s="367"/>
    </row>
    <row r="691" spans="1:7">
      <c r="A691" s="371" t="s">
        <v>1604</v>
      </c>
      <c r="B691" s="372" t="s">
        <v>1605</v>
      </c>
      <c r="C691" s="821">
        <v>1</v>
      </c>
      <c r="D691" s="1342">
        <v>2</v>
      </c>
      <c r="E691" s="822">
        <f t="shared" si="10"/>
        <v>200</v>
      </c>
      <c r="G691" s="367"/>
    </row>
    <row r="692" spans="1:7" ht="25.5">
      <c r="A692" s="371" t="s">
        <v>1606</v>
      </c>
      <c r="B692" s="372" t="s">
        <v>1607</v>
      </c>
      <c r="C692" s="821"/>
      <c r="D692" s="1342">
        <v>0</v>
      </c>
      <c r="E692" s="822" t="e">
        <f t="shared" si="10"/>
        <v>#DIV/0!</v>
      </c>
      <c r="G692" s="367"/>
    </row>
    <row r="693" spans="1:7" ht="25.5">
      <c r="A693" s="371" t="s">
        <v>1608</v>
      </c>
      <c r="B693" s="372" t="s">
        <v>1609</v>
      </c>
      <c r="C693" s="821"/>
      <c r="D693" s="1342">
        <v>0</v>
      </c>
      <c r="E693" s="822" t="e">
        <f t="shared" si="10"/>
        <v>#DIV/0!</v>
      </c>
      <c r="G693" s="367"/>
    </row>
    <row r="694" spans="1:7">
      <c r="A694" s="371" t="s">
        <v>1610</v>
      </c>
      <c r="B694" s="372" t="s">
        <v>1611</v>
      </c>
      <c r="C694" s="821"/>
      <c r="D694" s="1342">
        <v>0</v>
      </c>
      <c r="E694" s="822" t="e">
        <f t="shared" si="10"/>
        <v>#DIV/0!</v>
      </c>
      <c r="G694" s="367"/>
    </row>
    <row r="695" spans="1:7">
      <c r="A695" s="371" t="s">
        <v>1612</v>
      </c>
      <c r="B695" s="372" t="s">
        <v>1613</v>
      </c>
      <c r="C695" s="821">
        <v>1</v>
      </c>
      <c r="D695" s="1342">
        <v>0</v>
      </c>
      <c r="E695" s="822">
        <f t="shared" si="10"/>
        <v>0</v>
      </c>
      <c r="G695" s="367"/>
    </row>
    <row r="696" spans="1:7">
      <c r="A696" s="371" t="s">
        <v>1614</v>
      </c>
      <c r="B696" s="372" t="s">
        <v>1615</v>
      </c>
      <c r="C696" s="821">
        <v>13</v>
      </c>
      <c r="D696" s="1342">
        <v>4</v>
      </c>
      <c r="E696" s="822">
        <f t="shared" si="10"/>
        <v>30.76923076923077</v>
      </c>
      <c r="G696" s="367"/>
    </row>
    <row r="697" spans="1:7">
      <c r="A697" s="371" t="s">
        <v>1616</v>
      </c>
      <c r="B697" s="372" t="s">
        <v>1617</v>
      </c>
      <c r="C697" s="821">
        <v>4</v>
      </c>
      <c r="D697" s="1342">
        <v>3</v>
      </c>
      <c r="E697" s="822">
        <f t="shared" si="10"/>
        <v>75</v>
      </c>
      <c r="G697" s="367"/>
    </row>
    <row r="698" spans="1:7">
      <c r="A698" s="371" t="s">
        <v>1618</v>
      </c>
      <c r="B698" s="372" t="s">
        <v>1619</v>
      </c>
      <c r="C698" s="821">
        <v>5</v>
      </c>
      <c r="D698" s="1342">
        <v>2</v>
      </c>
      <c r="E698" s="822">
        <f t="shared" si="10"/>
        <v>40</v>
      </c>
      <c r="G698" s="367"/>
    </row>
    <row r="699" spans="1:7">
      <c r="A699" s="371" t="s">
        <v>1620</v>
      </c>
      <c r="B699" s="372" t="s">
        <v>1621</v>
      </c>
      <c r="C699" s="821">
        <v>4</v>
      </c>
      <c r="D699" s="1342">
        <v>4</v>
      </c>
      <c r="E699" s="822">
        <f t="shared" si="10"/>
        <v>100</v>
      </c>
      <c r="G699" s="367"/>
    </row>
    <row r="700" spans="1:7">
      <c r="A700" s="371" t="s">
        <v>1622</v>
      </c>
      <c r="B700" s="372" t="s">
        <v>1623</v>
      </c>
      <c r="C700" s="821"/>
      <c r="D700" s="1342">
        <v>1</v>
      </c>
      <c r="E700" s="822" t="e">
        <f t="shared" si="10"/>
        <v>#DIV/0!</v>
      </c>
      <c r="G700" s="367"/>
    </row>
    <row r="701" spans="1:7">
      <c r="A701" s="371" t="s">
        <v>1624</v>
      </c>
      <c r="B701" s="372" t="s">
        <v>1625</v>
      </c>
      <c r="C701" s="821">
        <v>3</v>
      </c>
      <c r="D701" s="1342">
        <v>3</v>
      </c>
      <c r="E701" s="822">
        <f t="shared" si="10"/>
        <v>100</v>
      </c>
      <c r="G701" s="367"/>
    </row>
    <row r="702" spans="1:7">
      <c r="A702" s="371" t="s">
        <v>1626</v>
      </c>
      <c r="B702" s="372" t="s">
        <v>1627</v>
      </c>
      <c r="C702" s="821">
        <v>1</v>
      </c>
      <c r="D702" s="1342">
        <v>0</v>
      </c>
      <c r="E702" s="822">
        <f t="shared" si="10"/>
        <v>0</v>
      </c>
      <c r="G702" s="367"/>
    </row>
    <row r="703" spans="1:7">
      <c r="A703" s="371" t="s">
        <v>1628</v>
      </c>
      <c r="B703" s="372" t="s">
        <v>1629</v>
      </c>
      <c r="C703" s="821">
        <v>2</v>
      </c>
      <c r="D703" s="1342">
        <v>4</v>
      </c>
      <c r="E703" s="822">
        <f t="shared" si="10"/>
        <v>200</v>
      </c>
      <c r="G703" s="367"/>
    </row>
    <row r="704" spans="1:7" ht="18.75">
      <c r="A704" s="368">
        <v>22</v>
      </c>
      <c r="B704" s="378" t="s">
        <v>1630</v>
      </c>
      <c r="C704" s="387"/>
      <c r="D704" s="387"/>
      <c r="E704" s="823"/>
      <c r="G704" s="367"/>
    </row>
    <row r="705" spans="1:7">
      <c r="A705" s="371" t="s">
        <v>1631</v>
      </c>
      <c r="B705" s="372" t="s">
        <v>1632</v>
      </c>
      <c r="C705" s="821"/>
      <c r="D705" s="1342">
        <v>0</v>
      </c>
      <c r="E705" s="822" t="e">
        <f t="shared" si="10"/>
        <v>#DIV/0!</v>
      </c>
      <c r="G705" s="367"/>
    </row>
    <row r="706" spans="1:7">
      <c r="A706" s="371" t="s">
        <v>1633</v>
      </c>
      <c r="B706" s="372" t="s">
        <v>1634</v>
      </c>
      <c r="C706" s="821"/>
      <c r="D706" s="1342">
        <v>0</v>
      </c>
      <c r="E706" s="822" t="e">
        <f t="shared" si="10"/>
        <v>#DIV/0!</v>
      </c>
      <c r="G706" s="367"/>
    </row>
    <row r="707" spans="1:7">
      <c r="A707" s="371" t="s">
        <v>1635</v>
      </c>
      <c r="B707" s="372" t="s">
        <v>1636</v>
      </c>
      <c r="C707" s="821"/>
      <c r="D707" s="1342">
        <v>0</v>
      </c>
      <c r="E707" s="822" t="e">
        <f t="shared" si="10"/>
        <v>#DIV/0!</v>
      </c>
      <c r="G707" s="367"/>
    </row>
    <row r="708" spans="1:7">
      <c r="A708" s="371" t="s">
        <v>1637</v>
      </c>
      <c r="B708" s="372" t="s">
        <v>1638</v>
      </c>
      <c r="C708" s="821"/>
      <c r="D708" s="1342">
        <v>0</v>
      </c>
      <c r="E708" s="822" t="e">
        <f t="shared" si="10"/>
        <v>#DIV/0!</v>
      </c>
      <c r="G708" s="367"/>
    </row>
    <row r="709" spans="1:7">
      <c r="A709" s="371" t="s">
        <v>1639</v>
      </c>
      <c r="B709" s="372" t="s">
        <v>1640</v>
      </c>
      <c r="C709" s="821"/>
      <c r="D709" s="1342">
        <v>0</v>
      </c>
      <c r="E709" s="822" t="e">
        <f t="shared" si="10"/>
        <v>#DIV/0!</v>
      </c>
      <c r="G709" s="367"/>
    </row>
    <row r="710" spans="1:7">
      <c r="A710" s="371" t="s">
        <v>1641</v>
      </c>
      <c r="B710" s="372" t="s">
        <v>1642</v>
      </c>
      <c r="C710" s="821">
        <v>1</v>
      </c>
      <c r="D710" s="1342">
        <v>0</v>
      </c>
      <c r="E710" s="822">
        <f t="shared" si="10"/>
        <v>0</v>
      </c>
      <c r="G710" s="367"/>
    </row>
    <row r="711" spans="1:7">
      <c r="A711" s="371" t="s">
        <v>1643</v>
      </c>
      <c r="B711" s="372" t="s">
        <v>1644</v>
      </c>
      <c r="C711" s="821"/>
      <c r="D711" s="1342">
        <v>0</v>
      </c>
      <c r="E711" s="822" t="e">
        <f t="shared" si="10"/>
        <v>#DIV/0!</v>
      </c>
      <c r="G711" s="367"/>
    </row>
    <row r="712" spans="1:7">
      <c r="A712" s="371" t="s">
        <v>1645</v>
      </c>
      <c r="B712" s="372" t="s">
        <v>1646</v>
      </c>
      <c r="C712" s="821">
        <v>2</v>
      </c>
      <c r="D712" s="1342">
        <v>3</v>
      </c>
      <c r="E712" s="822">
        <f t="shared" si="10"/>
        <v>150</v>
      </c>
      <c r="G712" s="367"/>
    </row>
    <row r="713" spans="1:7" ht="37.5">
      <c r="A713" s="368">
        <v>23</v>
      </c>
      <c r="B713" s="378" t="s">
        <v>1647</v>
      </c>
      <c r="C713" s="375"/>
      <c r="D713" s="375"/>
      <c r="E713" s="823"/>
      <c r="G713" s="367"/>
    </row>
    <row r="714" spans="1:7" ht="25.5">
      <c r="A714" s="371" t="s">
        <v>1648</v>
      </c>
      <c r="B714" s="372" t="s">
        <v>1649</v>
      </c>
      <c r="C714" s="821">
        <v>4</v>
      </c>
      <c r="D714" s="1342">
        <v>3</v>
      </c>
      <c r="E714" s="822">
        <f t="shared" si="10"/>
        <v>75</v>
      </c>
      <c r="G714" s="367"/>
    </row>
    <row r="715" spans="1:7" ht="25.5">
      <c r="A715" s="371" t="s">
        <v>1650</v>
      </c>
      <c r="B715" s="372" t="s">
        <v>1651</v>
      </c>
      <c r="C715" s="821">
        <v>7</v>
      </c>
      <c r="D715" s="1342">
        <v>2</v>
      </c>
      <c r="E715" s="822">
        <f t="shared" si="10"/>
        <v>28.571428571428569</v>
      </c>
      <c r="G715" s="367"/>
    </row>
    <row r="716" spans="1:7">
      <c r="A716" s="371" t="s">
        <v>1652</v>
      </c>
      <c r="B716" s="372" t="s">
        <v>1653</v>
      </c>
      <c r="C716" s="821"/>
      <c r="D716" s="1342">
        <v>0</v>
      </c>
      <c r="E716" s="822" t="e">
        <f t="shared" ref="E716:E734" si="11">SUM(D716/C716*100)</f>
        <v>#DIV/0!</v>
      </c>
      <c r="G716" s="367"/>
    </row>
    <row r="717" spans="1:7">
      <c r="A717" s="371" t="s">
        <v>1654</v>
      </c>
      <c r="B717" s="372" t="s">
        <v>1655</v>
      </c>
      <c r="C717" s="821">
        <v>1</v>
      </c>
      <c r="D717" s="1342">
        <v>0</v>
      </c>
      <c r="E717" s="822">
        <f t="shared" si="11"/>
        <v>0</v>
      </c>
      <c r="G717" s="367"/>
    </row>
    <row r="718" spans="1:7">
      <c r="A718" s="371" t="s">
        <v>1656</v>
      </c>
      <c r="B718" s="372" t="s">
        <v>1657</v>
      </c>
      <c r="C718" s="821"/>
      <c r="D718" s="1342">
        <v>1</v>
      </c>
      <c r="E718" s="822" t="e">
        <f t="shared" si="11"/>
        <v>#DIV/0!</v>
      </c>
      <c r="G718" s="367"/>
    </row>
    <row r="719" spans="1:7">
      <c r="A719" s="371" t="s">
        <v>1658</v>
      </c>
      <c r="B719" s="372" t="s">
        <v>1659</v>
      </c>
      <c r="C719" s="821"/>
      <c r="D719" s="1342">
        <v>0</v>
      </c>
      <c r="E719" s="822" t="e">
        <f t="shared" si="11"/>
        <v>#DIV/0!</v>
      </c>
      <c r="G719" s="367"/>
    </row>
    <row r="720" spans="1:7">
      <c r="A720" s="371" t="s">
        <v>1660</v>
      </c>
      <c r="B720" s="372" t="s">
        <v>2961</v>
      </c>
      <c r="C720" s="821">
        <v>3</v>
      </c>
      <c r="D720" s="1342">
        <v>6</v>
      </c>
      <c r="E720" s="822">
        <f t="shared" si="11"/>
        <v>200</v>
      </c>
      <c r="G720" s="367"/>
    </row>
    <row r="721" spans="1:7">
      <c r="A721" s="371" t="s">
        <v>1661</v>
      </c>
      <c r="B721" s="372" t="s">
        <v>1662</v>
      </c>
      <c r="C721" s="821"/>
      <c r="D721" s="1342">
        <v>2</v>
      </c>
      <c r="E721" s="822" t="e">
        <f t="shared" si="11"/>
        <v>#DIV/0!</v>
      </c>
      <c r="G721" s="367"/>
    </row>
    <row r="722" spans="1:7">
      <c r="A722" s="371" t="s">
        <v>1663</v>
      </c>
      <c r="B722" s="372" t="s">
        <v>1664</v>
      </c>
      <c r="C722" s="821">
        <v>10</v>
      </c>
      <c r="D722" s="1342">
        <v>8</v>
      </c>
      <c r="E722" s="822">
        <f t="shared" si="11"/>
        <v>80</v>
      </c>
      <c r="G722" s="367"/>
    </row>
    <row r="723" spans="1:7">
      <c r="A723" s="371" t="s">
        <v>1665</v>
      </c>
      <c r="B723" s="372" t="s">
        <v>1666</v>
      </c>
      <c r="C723" s="821">
        <v>215</v>
      </c>
      <c r="D723" s="1342">
        <v>255</v>
      </c>
      <c r="E723" s="822">
        <f t="shared" si="11"/>
        <v>118.6046511627907</v>
      </c>
      <c r="G723" s="390"/>
    </row>
    <row r="724" spans="1:7">
      <c r="A724" s="371" t="s">
        <v>1667</v>
      </c>
      <c r="B724" s="372" t="s">
        <v>1668</v>
      </c>
      <c r="C724" s="821">
        <v>648</v>
      </c>
      <c r="D724" s="1342">
        <v>509</v>
      </c>
      <c r="E724" s="822">
        <f t="shared" si="11"/>
        <v>78.549382716049394</v>
      </c>
    </row>
    <row r="725" spans="1:7">
      <c r="A725" s="371" t="s">
        <v>1669</v>
      </c>
      <c r="B725" s="372" t="s">
        <v>1670</v>
      </c>
      <c r="C725" s="821">
        <v>24</v>
      </c>
      <c r="D725" s="1342">
        <v>23</v>
      </c>
      <c r="E725" s="822">
        <f t="shared" si="11"/>
        <v>95.833333333333343</v>
      </c>
    </row>
    <row r="726" spans="1:7">
      <c r="A726" s="371" t="s">
        <v>1671</v>
      </c>
      <c r="B726" s="372" t="s">
        <v>1672</v>
      </c>
      <c r="C726" s="821">
        <v>2</v>
      </c>
      <c r="D726" s="1342">
        <v>1</v>
      </c>
      <c r="E726" s="822">
        <f t="shared" si="11"/>
        <v>50</v>
      </c>
    </row>
    <row r="727" spans="1:7" ht="22.5">
      <c r="A727" s="391"/>
      <c r="B727" s="392" t="s">
        <v>1673</v>
      </c>
      <c r="C727" s="387"/>
      <c r="D727" s="387"/>
      <c r="E727" s="823"/>
    </row>
    <row r="728" spans="1:7">
      <c r="A728" s="371" t="s">
        <v>1674</v>
      </c>
      <c r="B728" s="393" t="s">
        <v>1675</v>
      </c>
      <c r="C728" s="373">
        <v>10</v>
      </c>
      <c r="D728" s="1342">
        <v>7</v>
      </c>
      <c r="E728" s="822">
        <f t="shared" si="11"/>
        <v>70</v>
      </c>
    </row>
    <row r="729" spans="1:7" ht="25.5">
      <c r="A729" s="394" t="s">
        <v>1676</v>
      </c>
      <c r="B729" s="393" t="s">
        <v>1677</v>
      </c>
      <c r="C729" s="373">
        <v>4</v>
      </c>
      <c r="D729" s="1342">
        <v>6</v>
      </c>
      <c r="E729" s="822">
        <f t="shared" si="11"/>
        <v>150</v>
      </c>
    </row>
    <row r="730" spans="1:7">
      <c r="A730" s="394" t="s">
        <v>1678</v>
      </c>
      <c r="B730" s="393" t="s">
        <v>1679</v>
      </c>
      <c r="C730" s="373">
        <v>12</v>
      </c>
      <c r="D730" s="1342">
        <v>10</v>
      </c>
      <c r="E730" s="822">
        <f t="shared" si="11"/>
        <v>83.333333333333343</v>
      </c>
    </row>
    <row r="731" spans="1:7" ht="22.5">
      <c r="A731" s="395"/>
      <c r="B731" s="392" t="s">
        <v>1680</v>
      </c>
      <c r="C731" s="387"/>
      <c r="D731" s="387"/>
      <c r="E731" s="823"/>
    </row>
    <row r="732" spans="1:7">
      <c r="A732" s="394" t="s">
        <v>1681</v>
      </c>
      <c r="B732" s="393" t="s">
        <v>1682</v>
      </c>
      <c r="C732" s="373">
        <v>7</v>
      </c>
      <c r="D732" s="1342">
        <v>0</v>
      </c>
      <c r="E732" s="822">
        <f t="shared" si="11"/>
        <v>0</v>
      </c>
    </row>
    <row r="733" spans="1:7">
      <c r="A733" s="394" t="s">
        <v>1683</v>
      </c>
      <c r="B733" s="393" t="s">
        <v>1684</v>
      </c>
      <c r="C733" s="373">
        <v>1</v>
      </c>
      <c r="D733" s="1342">
        <v>1</v>
      </c>
      <c r="E733" s="822">
        <f t="shared" si="11"/>
        <v>100</v>
      </c>
    </row>
    <row r="734" spans="1:7">
      <c r="A734" s="394" t="s">
        <v>1685</v>
      </c>
      <c r="B734" s="393" t="s">
        <v>1686</v>
      </c>
      <c r="C734" s="373"/>
      <c r="D734" s="1342">
        <v>0</v>
      </c>
      <c r="E734" s="822" t="e">
        <f t="shared" si="11"/>
        <v>#DIV/0!</v>
      </c>
    </row>
    <row r="735" spans="1:7">
      <c r="A735" s="396"/>
      <c r="B735" s="396"/>
      <c r="C735" s="397"/>
      <c r="D735" s="397"/>
    </row>
    <row r="736" spans="1:7">
      <c r="A736" s="389"/>
      <c r="B736" s="396"/>
      <c r="C736" s="389"/>
      <c r="D736" s="389"/>
    </row>
    <row r="737" spans="2:4">
      <c r="B737" s="1"/>
      <c r="C737" s="1"/>
      <c r="D737" s="1"/>
    </row>
    <row r="738" spans="2:4" ht="15.75">
      <c r="B738" s="398"/>
    </row>
    <row r="739" spans="2:4" ht="15.75">
      <c r="B739" s="398"/>
    </row>
    <row r="740" spans="2:4" ht="15.75">
      <c r="B740" s="398"/>
    </row>
    <row r="741" spans="2:4" ht="15.75">
      <c r="B741" s="398"/>
    </row>
    <row r="742" spans="2:4" ht="15.75">
      <c r="B742" s="273"/>
    </row>
    <row r="743" spans="2:4" ht="15.75">
      <c r="B743" s="398"/>
    </row>
  </sheetData>
  <mergeCells count="1">
    <mergeCell ref="C2:D2"/>
  </mergeCells>
  <conditionalFormatting sqref="A729:A730 A732:A734">
    <cfRule type="duplicateValues" dxfId="1" priority="2"/>
  </conditionalFormatting>
  <conditionalFormatting sqref="A729:A730 A732:A734">
    <cfRule type="duplicateValues" dxfId="0" priority="1"/>
  </conditionalFormatting>
  <pageMargins left="0.23622047244094491" right="0.23622047244094491" top="0.35433070866141736" bottom="0.35433070866141736" header="0.31496062992125984" footer="0.31496062992125984"/>
  <pageSetup paperSize="9" scale="71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B42"/>
  <sheetViews>
    <sheetView topLeftCell="B1" zoomScaleSheetLayoutView="100" workbookViewId="0">
      <selection activeCell="M23" sqref="M23"/>
    </sheetView>
  </sheetViews>
  <sheetFormatPr defaultRowHeight="12.75"/>
  <cols>
    <col min="1" max="1" width="9.85546875" customWidth="1"/>
    <col min="2" max="2" width="27.28515625" customWidth="1"/>
    <col min="3" max="3" width="5.85546875" customWidth="1"/>
    <col min="4" max="4" width="6.42578125" customWidth="1"/>
    <col min="5" max="5" width="5.85546875" customWidth="1"/>
    <col min="6" max="6" width="6" customWidth="1"/>
    <col min="7" max="7" width="5.85546875" customWidth="1"/>
    <col min="8" max="8" width="6.140625" customWidth="1"/>
    <col min="9" max="9" width="5.28515625" customWidth="1"/>
    <col min="10" max="10" width="4.85546875" customWidth="1"/>
    <col min="11" max="12" width="7.140625" customWidth="1"/>
    <col min="13" max="13" width="7.85546875" customWidth="1"/>
    <col min="14" max="14" width="7.7109375" customWidth="1"/>
    <col min="15" max="15" width="6.28515625" bestFit="1" customWidth="1"/>
    <col min="16" max="16" width="6.5703125" customWidth="1"/>
    <col min="17" max="17" width="5.28515625" customWidth="1"/>
    <col min="18" max="18" width="5" customWidth="1"/>
    <col min="19" max="19" width="5.42578125" customWidth="1"/>
    <col min="20" max="20" width="5.5703125" customWidth="1"/>
    <col min="21" max="21" width="4.85546875" customWidth="1"/>
    <col min="22" max="22" width="5" customWidth="1"/>
    <col min="23" max="23" width="7" customWidth="1"/>
    <col min="24" max="24" width="7.140625" customWidth="1"/>
    <col min="25" max="25" width="8" customWidth="1"/>
    <col min="26" max="26" width="7.28515625" customWidth="1"/>
    <col min="27" max="27" width="12.5703125" customWidth="1"/>
    <col min="28" max="28" width="5.5703125" customWidth="1"/>
  </cols>
  <sheetData>
    <row r="1" spans="1:28">
      <c r="A1" s="578"/>
      <c r="B1" s="579" t="s">
        <v>145</v>
      </c>
      <c r="C1" s="96" t="str">
        <f>[5]Kadar.ode.!C1</f>
        <v>Opšta bolnica "Stefan Visoki"  Smederevska Palanka</v>
      </c>
      <c r="D1" s="151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1"/>
      <c r="AB1" s="582"/>
    </row>
    <row r="2" spans="1:28">
      <c r="A2" s="578"/>
      <c r="B2" s="579"/>
      <c r="C2" s="1430" t="str">
        <f>[5]Kadar.ode.!C2</f>
        <v>06113079</v>
      </c>
      <c r="D2" s="1431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1"/>
      <c r="AB2" s="582"/>
    </row>
    <row r="3" spans="1:28">
      <c r="A3" s="578"/>
      <c r="B3" s="579" t="s">
        <v>1720</v>
      </c>
      <c r="C3" s="584"/>
      <c r="D3" s="584" t="s">
        <v>3427</v>
      </c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  <c r="U3" s="584"/>
      <c r="V3" s="584"/>
      <c r="W3" s="584"/>
      <c r="X3" s="584"/>
      <c r="Y3" s="584"/>
      <c r="Z3" s="584"/>
      <c r="AA3" s="585"/>
      <c r="AB3" s="582"/>
    </row>
    <row r="4" spans="1:28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6"/>
      <c r="AB4" s="587"/>
    </row>
    <row r="5" spans="1:28" ht="12.75" customHeight="1">
      <c r="A5" s="1434" t="s">
        <v>40</v>
      </c>
      <c r="B5" s="1434" t="s">
        <v>272</v>
      </c>
      <c r="C5" s="1436" t="s">
        <v>246</v>
      </c>
      <c r="D5" s="1437"/>
      <c r="E5" s="1437"/>
      <c r="F5" s="1437"/>
      <c r="G5" s="1437"/>
      <c r="H5" s="1437"/>
      <c r="I5" s="1437"/>
      <c r="J5" s="1437"/>
      <c r="K5" s="1437"/>
      <c r="L5" s="1437"/>
      <c r="M5" s="1437"/>
      <c r="N5" s="1438"/>
      <c r="O5" s="1436" t="s">
        <v>247</v>
      </c>
      <c r="P5" s="1437"/>
      <c r="Q5" s="1437"/>
      <c r="R5" s="1437"/>
      <c r="S5" s="1437"/>
      <c r="T5" s="1437"/>
      <c r="U5" s="1437"/>
      <c r="V5" s="1437"/>
      <c r="W5" s="1437"/>
      <c r="X5" s="1437"/>
      <c r="Y5" s="1437"/>
      <c r="Z5" s="1438"/>
      <c r="AA5" s="1421" t="s">
        <v>3428</v>
      </c>
      <c r="AB5" s="1424" t="s">
        <v>195</v>
      </c>
    </row>
    <row r="6" spans="1:28" ht="12.75" customHeight="1" thickBot="1">
      <c r="A6" s="1435"/>
      <c r="B6" s="1435"/>
      <c r="C6" s="1427" t="s">
        <v>3736</v>
      </c>
      <c r="D6" s="1428"/>
      <c r="E6" s="1428"/>
      <c r="F6" s="1429"/>
      <c r="G6" s="1427" t="s">
        <v>5424</v>
      </c>
      <c r="H6" s="1428"/>
      <c r="I6" s="1428"/>
      <c r="J6" s="1429"/>
      <c r="K6" s="1427" t="s">
        <v>3729</v>
      </c>
      <c r="L6" s="1428"/>
      <c r="M6" s="1428"/>
      <c r="N6" s="1429"/>
      <c r="O6" s="1427" t="s">
        <v>3736</v>
      </c>
      <c r="P6" s="1428"/>
      <c r="Q6" s="1428"/>
      <c r="R6" s="1429"/>
      <c r="S6" s="1427" t="s">
        <v>5436</v>
      </c>
      <c r="T6" s="1428"/>
      <c r="U6" s="1428"/>
      <c r="V6" s="1429"/>
      <c r="W6" s="1427" t="s">
        <v>3729</v>
      </c>
      <c r="X6" s="1428"/>
      <c r="Y6" s="1428"/>
      <c r="Z6" s="1429"/>
      <c r="AA6" s="1422"/>
      <c r="AB6" s="1425"/>
    </row>
    <row r="7" spans="1:28" ht="22.5" customHeight="1" thickTop="1" thickBot="1">
      <c r="A7" s="1321"/>
      <c r="B7" s="588"/>
      <c r="C7" s="589" t="s">
        <v>73</v>
      </c>
      <c r="D7" s="589" t="s">
        <v>85</v>
      </c>
      <c r="E7" s="589" t="s">
        <v>84</v>
      </c>
      <c r="F7" s="589" t="s">
        <v>83</v>
      </c>
      <c r="G7" s="589" t="s">
        <v>73</v>
      </c>
      <c r="H7" s="589" t="s">
        <v>85</v>
      </c>
      <c r="I7" s="589" t="s">
        <v>84</v>
      </c>
      <c r="J7" s="589" t="s">
        <v>83</v>
      </c>
      <c r="K7" s="825" t="s">
        <v>73</v>
      </c>
      <c r="L7" s="825" t="s">
        <v>3737</v>
      </c>
      <c r="M7" s="825" t="s">
        <v>84</v>
      </c>
      <c r="N7" s="825" t="s">
        <v>83</v>
      </c>
      <c r="O7" s="589" t="s">
        <v>73</v>
      </c>
      <c r="P7" s="589" t="s">
        <v>85</v>
      </c>
      <c r="Q7" s="589" t="s">
        <v>84</v>
      </c>
      <c r="R7" s="589" t="s">
        <v>83</v>
      </c>
      <c r="S7" s="589" t="s">
        <v>73</v>
      </c>
      <c r="T7" s="589" t="s">
        <v>85</v>
      </c>
      <c r="U7" s="589" t="s">
        <v>84</v>
      </c>
      <c r="V7" s="589" t="s">
        <v>83</v>
      </c>
      <c r="W7" s="589" t="s">
        <v>73</v>
      </c>
      <c r="X7" s="589" t="s">
        <v>3737</v>
      </c>
      <c r="Y7" s="589" t="s">
        <v>84</v>
      </c>
      <c r="Z7" s="589" t="s">
        <v>83</v>
      </c>
      <c r="AA7" s="1423"/>
      <c r="AB7" s="1426"/>
    </row>
    <row r="8" spans="1:28" ht="13.5" thickTop="1">
      <c r="A8" s="590" t="s">
        <v>132</v>
      </c>
      <c r="B8" s="591"/>
      <c r="C8" s="592">
        <f>C9+C10+C11</f>
        <v>44</v>
      </c>
      <c r="D8" s="592">
        <f>D9+D10+D11</f>
        <v>40</v>
      </c>
      <c r="E8" s="592">
        <f>E9+E10+E11</f>
        <v>2</v>
      </c>
      <c r="F8" s="592">
        <f>F9+F10+F11</f>
        <v>2</v>
      </c>
      <c r="G8" s="592">
        <f t="shared" ref="G8:V8" si="0">G9+G10+G11</f>
        <v>46</v>
      </c>
      <c r="H8" s="592">
        <f t="shared" si="0"/>
        <v>42</v>
      </c>
      <c r="I8" s="592">
        <f t="shared" si="0"/>
        <v>3</v>
      </c>
      <c r="J8" s="592">
        <f t="shared" si="0"/>
        <v>1</v>
      </c>
      <c r="K8" s="826">
        <f>SUM(G8/C8*100)</f>
        <v>104.54545454545455</v>
      </c>
      <c r="L8" s="826">
        <f t="shared" ref="L8:N18" si="1">SUM(H8/D8*100)</f>
        <v>105</v>
      </c>
      <c r="M8" s="826">
        <f t="shared" si="1"/>
        <v>150</v>
      </c>
      <c r="N8" s="826">
        <f t="shared" si="1"/>
        <v>50</v>
      </c>
      <c r="O8" s="592">
        <f>O9+O10+O11</f>
        <v>6283</v>
      </c>
      <c r="P8" s="592">
        <f>P9+P10+P11</f>
        <v>6177</v>
      </c>
      <c r="Q8" s="592">
        <f>Q9+Q10+Q11</f>
        <v>87</v>
      </c>
      <c r="R8" s="593">
        <f>R9+R10+R11</f>
        <v>19</v>
      </c>
      <c r="S8" s="592">
        <f>S9+S10+S11</f>
        <v>4755</v>
      </c>
      <c r="T8" s="592">
        <f t="shared" si="0"/>
        <v>4644</v>
      </c>
      <c r="U8" s="592">
        <f t="shared" si="0"/>
        <v>81</v>
      </c>
      <c r="V8" s="593">
        <f t="shared" si="0"/>
        <v>30</v>
      </c>
      <c r="W8" s="826">
        <f>SUM(S8/O8*100)</f>
        <v>75.680407448671019</v>
      </c>
      <c r="X8" s="826">
        <f t="shared" ref="X8:Z18" si="2">SUM(T8/P8*100)</f>
        <v>75.182127246236035</v>
      </c>
      <c r="Y8" s="826">
        <f t="shared" si="2"/>
        <v>93.103448275862064</v>
      </c>
      <c r="Z8" s="826">
        <f t="shared" si="2"/>
        <v>157.89473684210526</v>
      </c>
      <c r="AA8" s="827">
        <f>SUM(AA9:AA11)</f>
        <v>29101381.299999997</v>
      </c>
      <c r="AB8" s="594">
        <f>SUM(AB9:AB11)</f>
        <v>16</v>
      </c>
    </row>
    <row r="9" spans="1:28" ht="13.5" customHeight="1">
      <c r="A9" s="595" t="s">
        <v>133</v>
      </c>
      <c r="B9" s="595" t="s">
        <v>134</v>
      </c>
      <c r="C9" s="596">
        <f>D9+E9+F9</f>
        <v>2</v>
      </c>
      <c r="D9" s="828">
        <v>2</v>
      </c>
      <c r="E9" s="828">
        <v>0</v>
      </c>
      <c r="F9" s="828">
        <v>0</v>
      </c>
      <c r="G9" s="596">
        <f>H9+I9+J9</f>
        <v>2</v>
      </c>
      <c r="H9" s="828">
        <v>2</v>
      </c>
      <c r="I9" s="828">
        <v>0</v>
      </c>
      <c r="J9" s="828">
        <v>0</v>
      </c>
      <c r="K9" s="826">
        <f t="shared" ref="K9:K18" si="3">SUM(G9/C9*100)</f>
        <v>100</v>
      </c>
      <c r="L9" s="829">
        <f t="shared" si="1"/>
        <v>100</v>
      </c>
      <c r="M9" s="829" t="e">
        <f t="shared" si="1"/>
        <v>#DIV/0!</v>
      </c>
      <c r="N9" s="829" t="e">
        <f t="shared" si="1"/>
        <v>#DIV/0!</v>
      </c>
      <c r="O9" s="596">
        <f>P9+Q9+R9</f>
        <v>397</v>
      </c>
      <c r="P9" s="830">
        <v>397</v>
      </c>
      <c r="Q9" s="830">
        <v>0</v>
      </c>
      <c r="R9" s="831">
        <v>0</v>
      </c>
      <c r="S9" s="596">
        <f>T9+U9+V9</f>
        <v>220</v>
      </c>
      <c r="T9" s="830">
        <v>220</v>
      </c>
      <c r="U9" s="830">
        <v>0</v>
      </c>
      <c r="V9" s="831">
        <v>0</v>
      </c>
      <c r="W9" s="826">
        <f t="shared" ref="W9:W18" si="4">SUM(S9/O9*100)</f>
        <v>55.415617128463481</v>
      </c>
      <c r="X9" s="829">
        <f t="shared" si="2"/>
        <v>55.415617128463481</v>
      </c>
      <c r="Y9" s="829" t="e">
        <f t="shared" si="2"/>
        <v>#DIV/0!</v>
      </c>
      <c r="Z9" s="829" t="e">
        <f t="shared" si="2"/>
        <v>#DIV/0!</v>
      </c>
      <c r="AA9" s="832">
        <v>1346436.15</v>
      </c>
      <c r="AB9" s="1248">
        <v>1</v>
      </c>
    </row>
    <row r="10" spans="1:28" ht="25.5">
      <c r="A10" s="595" t="s">
        <v>133</v>
      </c>
      <c r="B10" s="595" t="s">
        <v>135</v>
      </c>
      <c r="C10" s="596">
        <f>D10+E10+F10</f>
        <v>25</v>
      </c>
      <c r="D10" s="828">
        <v>21</v>
      </c>
      <c r="E10" s="828">
        <v>2</v>
      </c>
      <c r="F10" s="828">
        <v>2</v>
      </c>
      <c r="G10" s="596">
        <f>H10+I10+J10</f>
        <v>24</v>
      </c>
      <c r="H10" s="828">
        <v>20</v>
      </c>
      <c r="I10" s="828">
        <v>3</v>
      </c>
      <c r="J10" s="828">
        <v>1</v>
      </c>
      <c r="K10" s="826">
        <f t="shared" si="3"/>
        <v>96</v>
      </c>
      <c r="L10" s="829">
        <f t="shared" si="1"/>
        <v>95.238095238095227</v>
      </c>
      <c r="M10" s="829">
        <f t="shared" si="1"/>
        <v>150</v>
      </c>
      <c r="N10" s="829">
        <f t="shared" si="1"/>
        <v>50</v>
      </c>
      <c r="O10" s="596">
        <f>P10+Q10+R10</f>
        <v>3391</v>
      </c>
      <c r="P10" s="830">
        <v>3285</v>
      </c>
      <c r="Q10" s="830">
        <v>87</v>
      </c>
      <c r="R10" s="831">
        <v>19</v>
      </c>
      <c r="S10" s="596">
        <f>T10+U10+V10</f>
        <v>2424</v>
      </c>
      <c r="T10" s="830">
        <v>2313</v>
      </c>
      <c r="U10" s="830">
        <v>81</v>
      </c>
      <c r="V10" s="831">
        <v>30</v>
      </c>
      <c r="W10" s="826">
        <f t="shared" si="4"/>
        <v>71.483338248304335</v>
      </c>
      <c r="X10" s="829">
        <f t="shared" si="2"/>
        <v>70.410958904109592</v>
      </c>
      <c r="Y10" s="829">
        <f t="shared" si="2"/>
        <v>93.103448275862064</v>
      </c>
      <c r="Z10" s="829">
        <f t="shared" si="2"/>
        <v>157.89473684210526</v>
      </c>
      <c r="AA10" s="833">
        <v>14835278.289999999</v>
      </c>
      <c r="AB10" s="1248">
        <v>7</v>
      </c>
    </row>
    <row r="11" spans="1:28">
      <c r="A11" s="595" t="s">
        <v>136</v>
      </c>
      <c r="B11" s="595" t="s">
        <v>137</v>
      </c>
      <c r="C11" s="596">
        <f>D11+E11+F11</f>
        <v>17</v>
      </c>
      <c r="D11" s="828">
        <v>17</v>
      </c>
      <c r="E11" s="828">
        <v>0</v>
      </c>
      <c r="F11" s="828">
        <v>0</v>
      </c>
      <c r="G11" s="596">
        <f>H11+I11+J11</f>
        <v>20</v>
      </c>
      <c r="H11" s="828">
        <v>20</v>
      </c>
      <c r="I11" s="828">
        <v>0</v>
      </c>
      <c r="J11" s="828">
        <v>0</v>
      </c>
      <c r="K11" s="826">
        <f t="shared" si="3"/>
        <v>117.64705882352942</v>
      </c>
      <c r="L11" s="829">
        <f t="shared" si="1"/>
        <v>117.64705882352942</v>
      </c>
      <c r="M11" s="829" t="e">
        <f t="shared" si="1"/>
        <v>#DIV/0!</v>
      </c>
      <c r="N11" s="829" t="e">
        <f t="shared" si="1"/>
        <v>#DIV/0!</v>
      </c>
      <c r="O11" s="596">
        <f>P11+Q11+R11</f>
        <v>2495</v>
      </c>
      <c r="P11" s="830">
        <v>2495</v>
      </c>
      <c r="Q11" s="830">
        <v>0</v>
      </c>
      <c r="R11" s="831">
        <v>0</v>
      </c>
      <c r="S11" s="596">
        <f>T11+U11+V11</f>
        <v>2111</v>
      </c>
      <c r="T11" s="830">
        <v>2111</v>
      </c>
      <c r="U11" s="830">
        <v>0</v>
      </c>
      <c r="V11" s="831">
        <v>0</v>
      </c>
      <c r="W11" s="826">
        <f t="shared" si="4"/>
        <v>84.609218436873746</v>
      </c>
      <c r="X11" s="829">
        <f t="shared" si="2"/>
        <v>84.609218436873746</v>
      </c>
      <c r="Y11" s="829" t="e">
        <f t="shared" si="2"/>
        <v>#DIV/0!</v>
      </c>
      <c r="Z11" s="829" t="e">
        <f t="shared" si="2"/>
        <v>#DIV/0!</v>
      </c>
      <c r="AA11" s="832">
        <v>12919666.859999999</v>
      </c>
      <c r="AB11" s="1248">
        <v>8</v>
      </c>
    </row>
    <row r="12" spans="1:28">
      <c r="A12" s="597" t="s">
        <v>138</v>
      </c>
      <c r="B12" s="598"/>
      <c r="C12" s="596">
        <f>C13+C14+C15</f>
        <v>3</v>
      </c>
      <c r="D12" s="596">
        <f>D13+D14+D15</f>
        <v>3</v>
      </c>
      <c r="E12" s="596">
        <f>E13+E14+E15</f>
        <v>0</v>
      </c>
      <c r="F12" s="596">
        <f>F13+F14+F15</f>
        <v>0</v>
      </c>
      <c r="G12" s="596">
        <f t="shared" ref="G12:V12" si="5">G13+G14+G15</f>
        <v>3</v>
      </c>
      <c r="H12" s="596">
        <f t="shared" si="5"/>
        <v>3</v>
      </c>
      <c r="I12" s="596">
        <f t="shared" si="5"/>
        <v>0</v>
      </c>
      <c r="J12" s="596">
        <f t="shared" si="5"/>
        <v>0</v>
      </c>
      <c r="K12" s="826">
        <f t="shared" si="3"/>
        <v>100</v>
      </c>
      <c r="L12" s="826">
        <f t="shared" si="1"/>
        <v>100</v>
      </c>
      <c r="M12" s="826" t="e">
        <f t="shared" si="1"/>
        <v>#DIV/0!</v>
      </c>
      <c r="N12" s="826" t="e">
        <f t="shared" si="1"/>
        <v>#DIV/0!</v>
      </c>
      <c r="O12" s="596">
        <f>O13+O14+O15</f>
        <v>4177</v>
      </c>
      <c r="P12" s="596">
        <f>P13+P14+P15</f>
        <v>4177</v>
      </c>
      <c r="Q12" s="596">
        <f>Q13+Q14+Q15</f>
        <v>0</v>
      </c>
      <c r="R12" s="596">
        <f>R13+R14+R15</f>
        <v>0</v>
      </c>
      <c r="S12" s="596">
        <f t="shared" si="5"/>
        <v>2886</v>
      </c>
      <c r="T12" s="596">
        <f t="shared" si="5"/>
        <v>2886</v>
      </c>
      <c r="U12" s="596">
        <f t="shared" si="5"/>
        <v>0</v>
      </c>
      <c r="V12" s="834">
        <f t="shared" si="5"/>
        <v>0</v>
      </c>
      <c r="W12" s="826">
        <f t="shared" si="4"/>
        <v>69.092650227435954</v>
      </c>
      <c r="X12" s="826">
        <f t="shared" si="2"/>
        <v>69.092650227435954</v>
      </c>
      <c r="Y12" s="826" t="e">
        <f t="shared" si="2"/>
        <v>#DIV/0!</v>
      </c>
      <c r="Z12" s="826" t="e">
        <f t="shared" si="2"/>
        <v>#DIV/0!</v>
      </c>
      <c r="AA12" s="827"/>
      <c r="AB12" s="599"/>
    </row>
    <row r="13" spans="1:28" ht="38.25">
      <c r="A13" s="595" t="s">
        <v>139</v>
      </c>
      <c r="B13" s="595" t="s">
        <v>3429</v>
      </c>
      <c r="C13" s="596">
        <f>D13+E13+F13</f>
        <v>3</v>
      </c>
      <c r="D13" s="600">
        <v>3</v>
      </c>
      <c r="E13" s="600"/>
      <c r="F13" s="600"/>
      <c r="G13" s="596">
        <f>H13+I13+J13</f>
        <v>3</v>
      </c>
      <c r="H13" s="600">
        <v>3</v>
      </c>
      <c r="I13" s="600"/>
      <c r="J13" s="600"/>
      <c r="K13" s="826">
        <f t="shared" si="3"/>
        <v>100</v>
      </c>
      <c r="L13" s="829">
        <f t="shared" si="1"/>
        <v>100</v>
      </c>
      <c r="M13" s="829" t="e">
        <f t="shared" si="1"/>
        <v>#DIV/0!</v>
      </c>
      <c r="N13" s="829" t="e">
        <f t="shared" si="1"/>
        <v>#DIV/0!</v>
      </c>
      <c r="O13" s="596">
        <f>P13+Q13+R13</f>
        <v>4177</v>
      </c>
      <c r="P13" s="601">
        <v>4177</v>
      </c>
      <c r="Q13" s="601"/>
      <c r="R13" s="601"/>
      <c r="S13" s="596">
        <f>T13+U13+V13</f>
        <v>2886</v>
      </c>
      <c r="T13" s="601">
        <v>2886</v>
      </c>
      <c r="U13" s="601"/>
      <c r="V13" s="1320"/>
      <c r="W13" s="826">
        <f t="shared" si="4"/>
        <v>69.092650227435954</v>
      </c>
      <c r="X13" s="829">
        <f t="shared" si="2"/>
        <v>69.092650227435954</v>
      </c>
      <c r="Y13" s="829" t="e">
        <f t="shared" si="2"/>
        <v>#DIV/0!</v>
      </c>
      <c r="Z13" s="829" t="e">
        <f t="shared" si="2"/>
        <v>#DIV/0!</v>
      </c>
      <c r="AA13" s="835"/>
      <c r="AB13" s="602"/>
    </row>
    <row r="14" spans="1:28" ht="25.5">
      <c r="A14" s="595" t="s">
        <v>139</v>
      </c>
      <c r="B14" s="595" t="s">
        <v>3430</v>
      </c>
      <c r="C14" s="596">
        <f>D14+E14+F14</f>
        <v>0</v>
      </c>
      <c r="D14" s="600"/>
      <c r="E14" s="600"/>
      <c r="F14" s="600"/>
      <c r="G14" s="596">
        <f>H14+I14+J14</f>
        <v>0</v>
      </c>
      <c r="H14" s="600"/>
      <c r="I14" s="600"/>
      <c r="J14" s="600"/>
      <c r="K14" s="826" t="e">
        <f t="shared" si="3"/>
        <v>#DIV/0!</v>
      </c>
      <c r="L14" s="829" t="e">
        <f t="shared" si="1"/>
        <v>#DIV/0!</v>
      </c>
      <c r="M14" s="829" t="e">
        <f t="shared" si="1"/>
        <v>#DIV/0!</v>
      </c>
      <c r="N14" s="829" t="e">
        <f t="shared" si="1"/>
        <v>#DIV/0!</v>
      </c>
      <c r="O14" s="596">
        <f>P14+Q14+R14</f>
        <v>0</v>
      </c>
      <c r="P14" s="601"/>
      <c r="Q14" s="601"/>
      <c r="R14" s="601"/>
      <c r="S14" s="596">
        <f>T14+U14+V14</f>
        <v>0</v>
      </c>
      <c r="T14" s="601">
        <v>0</v>
      </c>
      <c r="U14" s="601">
        <v>0</v>
      </c>
      <c r="V14" s="1320">
        <v>0</v>
      </c>
      <c r="W14" s="826" t="e">
        <f t="shared" si="4"/>
        <v>#DIV/0!</v>
      </c>
      <c r="X14" s="829" t="e">
        <f t="shared" si="2"/>
        <v>#DIV/0!</v>
      </c>
      <c r="Y14" s="829" t="e">
        <f t="shared" si="2"/>
        <v>#DIV/0!</v>
      </c>
      <c r="Z14" s="829" t="e">
        <f t="shared" si="2"/>
        <v>#DIV/0!</v>
      </c>
      <c r="AA14" s="835"/>
      <c r="AB14" s="602"/>
    </row>
    <row r="15" spans="1:28" ht="51">
      <c r="A15" s="595" t="s">
        <v>140</v>
      </c>
      <c r="B15" s="595" t="s">
        <v>3431</v>
      </c>
      <c r="C15" s="596">
        <f>D15+E15+F15</f>
        <v>0</v>
      </c>
      <c r="D15" s="603"/>
      <c r="E15" s="603"/>
      <c r="F15" s="603"/>
      <c r="G15" s="596">
        <f>H15+I15+J15</f>
        <v>0</v>
      </c>
      <c r="H15" s="603"/>
      <c r="I15" s="603"/>
      <c r="J15" s="603"/>
      <c r="K15" s="826" t="e">
        <f t="shared" si="3"/>
        <v>#DIV/0!</v>
      </c>
      <c r="L15" s="829" t="e">
        <f t="shared" si="1"/>
        <v>#DIV/0!</v>
      </c>
      <c r="M15" s="829" t="e">
        <f t="shared" si="1"/>
        <v>#DIV/0!</v>
      </c>
      <c r="N15" s="829" t="e">
        <f t="shared" si="1"/>
        <v>#DIV/0!</v>
      </c>
      <c r="O15" s="596">
        <f>P15+Q15+R15</f>
        <v>0</v>
      </c>
      <c r="P15" s="604"/>
      <c r="Q15" s="604"/>
      <c r="R15" s="601"/>
      <c r="S15" s="596">
        <f>T15+U15+V15</f>
        <v>0</v>
      </c>
      <c r="T15" s="604">
        <v>0</v>
      </c>
      <c r="U15" s="604">
        <v>0</v>
      </c>
      <c r="V15" s="1320">
        <v>0</v>
      </c>
      <c r="W15" s="826" t="e">
        <f t="shared" si="4"/>
        <v>#DIV/0!</v>
      </c>
      <c r="X15" s="829" t="e">
        <f t="shared" si="2"/>
        <v>#DIV/0!</v>
      </c>
      <c r="Y15" s="829" t="e">
        <f t="shared" si="2"/>
        <v>#DIV/0!</v>
      </c>
      <c r="Z15" s="829" t="e">
        <f t="shared" si="2"/>
        <v>#DIV/0!</v>
      </c>
      <c r="AA15" s="836"/>
      <c r="AB15" s="605"/>
    </row>
    <row r="16" spans="1:28">
      <c r="A16" s="606" t="s">
        <v>3432</v>
      </c>
      <c r="B16" s="607"/>
      <c r="C16" s="608">
        <v>0</v>
      </c>
      <c r="D16" s="600"/>
      <c r="E16" s="600"/>
      <c r="F16" s="600"/>
      <c r="G16" s="608">
        <v>0</v>
      </c>
      <c r="H16" s="600"/>
      <c r="I16" s="600"/>
      <c r="J16" s="600"/>
      <c r="K16" s="826" t="e">
        <f t="shared" si="3"/>
        <v>#DIV/0!</v>
      </c>
      <c r="L16" s="829" t="e">
        <f t="shared" si="1"/>
        <v>#DIV/0!</v>
      </c>
      <c r="M16" s="829" t="e">
        <f t="shared" si="1"/>
        <v>#DIV/0!</v>
      </c>
      <c r="N16" s="829" t="e">
        <f t="shared" si="1"/>
        <v>#DIV/0!</v>
      </c>
      <c r="O16" s="596">
        <f>P16+Q16+R16</f>
        <v>0</v>
      </c>
      <c r="P16" s="1322"/>
      <c r="Q16" s="1322"/>
      <c r="R16" s="609"/>
      <c r="S16" s="596">
        <f>T16+U16+V16</f>
        <v>0</v>
      </c>
      <c r="T16" s="1322"/>
      <c r="U16" s="1322"/>
      <c r="V16" s="609"/>
      <c r="W16" s="826" t="e">
        <f t="shared" si="4"/>
        <v>#DIV/0!</v>
      </c>
      <c r="X16" s="829" t="e">
        <f t="shared" si="2"/>
        <v>#DIV/0!</v>
      </c>
      <c r="Y16" s="829" t="e">
        <f t="shared" si="2"/>
        <v>#DIV/0!</v>
      </c>
      <c r="Z16" s="829" t="e">
        <f t="shared" si="2"/>
        <v>#DIV/0!</v>
      </c>
      <c r="AA16" s="837"/>
      <c r="AB16" s="1322"/>
    </row>
    <row r="17" spans="1:28">
      <c r="A17" s="610" t="s">
        <v>141</v>
      </c>
      <c r="B17" s="609"/>
      <c r="C17" s="608">
        <v>0</v>
      </c>
      <c r="D17" s="611"/>
      <c r="E17" s="611"/>
      <c r="F17" s="611"/>
      <c r="G17" s="608">
        <v>0</v>
      </c>
      <c r="H17" s="611"/>
      <c r="I17" s="611"/>
      <c r="J17" s="611"/>
      <c r="K17" s="826" t="e">
        <f t="shared" si="3"/>
        <v>#DIV/0!</v>
      </c>
      <c r="L17" s="829" t="e">
        <f t="shared" si="1"/>
        <v>#DIV/0!</v>
      </c>
      <c r="M17" s="829" t="e">
        <f t="shared" si="1"/>
        <v>#DIV/0!</v>
      </c>
      <c r="N17" s="829" t="e">
        <f t="shared" si="1"/>
        <v>#DIV/0!</v>
      </c>
      <c r="O17" s="596">
        <f>P17+Q17+R17</f>
        <v>0</v>
      </c>
      <c r="P17" s="612"/>
      <c r="Q17" s="612"/>
      <c r="R17" s="611"/>
      <c r="S17" s="596">
        <f>T17+U17+V17</f>
        <v>0</v>
      </c>
      <c r="T17" s="612"/>
      <c r="U17" s="612"/>
      <c r="V17" s="611"/>
      <c r="W17" s="826" t="e">
        <f t="shared" si="4"/>
        <v>#DIV/0!</v>
      </c>
      <c r="X17" s="829" t="e">
        <f t="shared" si="2"/>
        <v>#DIV/0!</v>
      </c>
      <c r="Y17" s="829" t="e">
        <f t="shared" si="2"/>
        <v>#DIV/0!</v>
      </c>
      <c r="Z17" s="829" t="e">
        <f t="shared" si="2"/>
        <v>#DIV/0!</v>
      </c>
      <c r="AA17" s="838"/>
      <c r="AB17" s="613"/>
    </row>
    <row r="18" spans="1:28" ht="13.5" thickBot="1">
      <c r="A18" s="1432" t="s">
        <v>73</v>
      </c>
      <c r="B18" s="1433"/>
      <c r="C18" s="614">
        <f>SUM(C8+C12)</f>
        <v>47</v>
      </c>
      <c r="D18" s="614">
        <f>SUM(D8+D12)</f>
        <v>43</v>
      </c>
      <c r="E18" s="614">
        <f>SUM(E8+E12)</f>
        <v>2</v>
      </c>
      <c r="F18" s="614">
        <f>SUM(F8+F12)</f>
        <v>2</v>
      </c>
      <c r="G18" s="614">
        <f t="shared" ref="G18:V18" si="6">SUM(G8+G12)</f>
        <v>49</v>
      </c>
      <c r="H18" s="614">
        <f t="shared" si="6"/>
        <v>45</v>
      </c>
      <c r="I18" s="614">
        <f t="shared" si="6"/>
        <v>3</v>
      </c>
      <c r="J18" s="614">
        <f t="shared" si="6"/>
        <v>1</v>
      </c>
      <c r="K18" s="826">
        <f t="shared" si="3"/>
        <v>104.25531914893618</v>
      </c>
      <c r="L18" s="826">
        <f t="shared" si="1"/>
        <v>104.65116279069768</v>
      </c>
      <c r="M18" s="826">
        <f t="shared" si="1"/>
        <v>150</v>
      </c>
      <c r="N18" s="826">
        <f t="shared" si="1"/>
        <v>50</v>
      </c>
      <c r="O18" s="614">
        <f>SUM(O8+O12)</f>
        <v>10460</v>
      </c>
      <c r="P18" s="614">
        <f>SUM(P8+P12)</f>
        <v>10354</v>
      </c>
      <c r="Q18" s="614">
        <f>SUM(Q8+Q12)</f>
        <v>87</v>
      </c>
      <c r="R18" s="614">
        <f>SUM(R8+R12)</f>
        <v>19</v>
      </c>
      <c r="S18" s="614">
        <f t="shared" si="6"/>
        <v>7641</v>
      </c>
      <c r="T18" s="614">
        <f t="shared" si="6"/>
        <v>7530</v>
      </c>
      <c r="U18" s="614">
        <f t="shared" si="6"/>
        <v>81</v>
      </c>
      <c r="V18" s="614">
        <f t="shared" si="6"/>
        <v>30</v>
      </c>
      <c r="W18" s="826">
        <f t="shared" si="4"/>
        <v>73.049713193116645</v>
      </c>
      <c r="X18" s="826">
        <f t="shared" si="2"/>
        <v>72.725516708518441</v>
      </c>
      <c r="Y18" s="826">
        <f t="shared" si="2"/>
        <v>93.103448275862064</v>
      </c>
      <c r="Z18" s="826">
        <f t="shared" si="2"/>
        <v>157.89473684210526</v>
      </c>
      <c r="AA18" s="839">
        <f>SUM(AA9:AA11)</f>
        <v>29101381.299999997</v>
      </c>
      <c r="AB18" s="608">
        <f>SUM(AB9:AB11)</f>
        <v>16</v>
      </c>
    </row>
    <row r="19" spans="1:28" ht="13.5" thickTop="1">
      <c r="AB19" s="594"/>
    </row>
    <row r="20" spans="1:28" ht="30">
      <c r="A20" s="615" t="s">
        <v>3433</v>
      </c>
      <c r="B20" s="616"/>
      <c r="C20" s="616"/>
      <c r="D20" s="616"/>
      <c r="E20" s="616"/>
      <c r="F20" s="616"/>
      <c r="G20" s="616"/>
      <c r="H20" s="616"/>
      <c r="I20" s="616"/>
      <c r="J20" s="616"/>
      <c r="K20" s="616"/>
      <c r="L20" s="616"/>
      <c r="M20" s="616"/>
      <c r="N20" s="616"/>
    </row>
    <row r="21" spans="1:28">
      <c r="AA21" s="583"/>
    </row>
    <row r="22" spans="1:28">
      <c r="AA22" s="583"/>
    </row>
    <row r="23" spans="1:28">
      <c r="AA23" s="583"/>
    </row>
    <row r="24" spans="1:28">
      <c r="AA24" s="583"/>
    </row>
    <row r="25" spans="1:28">
      <c r="AA25" s="583"/>
    </row>
    <row r="26" spans="1:28">
      <c r="AA26" s="583"/>
    </row>
    <row r="27" spans="1:28">
      <c r="AA27" s="583"/>
    </row>
    <row r="28" spans="1:28">
      <c r="AA28" s="583"/>
    </row>
    <row r="29" spans="1:28">
      <c r="AA29" s="583"/>
    </row>
    <row r="30" spans="1:28">
      <c r="AA30" s="583"/>
    </row>
    <row r="31" spans="1:28">
      <c r="AA31" s="583"/>
    </row>
    <row r="32" spans="1:28">
      <c r="AA32" s="583"/>
    </row>
    <row r="33" spans="27:27">
      <c r="AA33" s="583"/>
    </row>
    <row r="34" spans="27:27">
      <c r="AA34" s="583"/>
    </row>
    <row r="35" spans="27:27">
      <c r="AA35" s="583"/>
    </row>
    <row r="36" spans="27:27">
      <c r="AA36" s="583"/>
    </row>
    <row r="37" spans="27:27">
      <c r="AA37" s="583"/>
    </row>
    <row r="38" spans="27:27">
      <c r="AA38" s="583"/>
    </row>
    <row r="39" spans="27:27">
      <c r="AA39" s="583"/>
    </row>
    <row r="40" spans="27:27">
      <c r="AA40" s="583"/>
    </row>
    <row r="41" spans="27:27">
      <c r="AA41" s="583"/>
    </row>
    <row r="42" spans="27:27">
      <c r="AA42" s="583"/>
    </row>
  </sheetData>
  <mergeCells count="14">
    <mergeCell ref="A18:B18"/>
    <mergeCell ref="C6:F6"/>
    <mergeCell ref="G6:J6"/>
    <mergeCell ref="K6:N6"/>
    <mergeCell ref="O6:R6"/>
    <mergeCell ref="A5:A6"/>
    <mergeCell ref="B5:B6"/>
    <mergeCell ref="C5:N5"/>
    <mergeCell ref="O5:Z5"/>
    <mergeCell ref="AA5:AA7"/>
    <mergeCell ref="AB5:AB7"/>
    <mergeCell ref="S6:V6"/>
    <mergeCell ref="W6:Z6"/>
    <mergeCell ref="C2:D2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55"/>
  <sheetViews>
    <sheetView zoomScaleSheetLayoutView="100" workbookViewId="0">
      <selection activeCell="F10" sqref="F10"/>
    </sheetView>
  </sheetViews>
  <sheetFormatPr defaultRowHeight="18.75"/>
  <cols>
    <col min="1" max="1" width="11.85546875" style="6" customWidth="1"/>
    <col min="2" max="2" width="26.7109375" style="6" customWidth="1"/>
    <col min="3" max="3" width="11.7109375" style="6" customWidth="1"/>
    <col min="4" max="4" width="21.7109375" style="6" customWidth="1"/>
    <col min="5" max="5" width="17.7109375" style="6" customWidth="1"/>
    <col min="6" max="6" width="21.85546875" style="733" customWidth="1"/>
    <col min="7" max="7" width="15.85546875" style="710" customWidth="1"/>
    <col min="8" max="8" width="17.42578125" style="699" customWidth="1"/>
    <col min="9" max="16384" width="9.140625" style="6"/>
  </cols>
  <sheetData>
    <row r="1" spans="1:8">
      <c r="A1" s="691"/>
      <c r="B1" s="692" t="s">
        <v>145</v>
      </c>
      <c r="C1" s="693" t="s">
        <v>3434</v>
      </c>
      <c r="D1" s="694"/>
      <c r="E1" s="695"/>
      <c r="F1" s="696"/>
      <c r="G1" s="697"/>
      <c r="H1" s="698"/>
    </row>
    <row r="2" spans="1:8">
      <c r="A2" s="691"/>
      <c r="B2" s="692" t="s">
        <v>146</v>
      </c>
      <c r="C2" s="202"/>
      <c r="D2" s="700">
        <v>6113079</v>
      </c>
      <c r="E2" s="695"/>
      <c r="F2" s="696"/>
      <c r="G2" s="697"/>
      <c r="H2" s="698"/>
    </row>
    <row r="3" spans="1:8">
      <c r="A3" s="691"/>
      <c r="B3" s="692"/>
      <c r="C3" s="1439" t="s">
        <v>5437</v>
      </c>
      <c r="D3" s="1440"/>
      <c r="E3" s="695"/>
      <c r="F3" s="696"/>
      <c r="G3" s="697"/>
      <c r="H3" s="698"/>
    </row>
    <row r="4" spans="1:8">
      <c r="A4" s="691"/>
      <c r="B4" s="692" t="s">
        <v>1743</v>
      </c>
      <c r="C4" s="219" t="s">
        <v>245</v>
      </c>
      <c r="D4" s="220"/>
      <c r="E4" s="695"/>
      <c r="F4" s="696"/>
      <c r="G4" s="701"/>
      <c r="H4" s="702"/>
    </row>
    <row r="5" spans="1:8">
      <c r="A5" s="703"/>
      <c r="B5" s="703"/>
      <c r="C5" s="703"/>
      <c r="D5" s="703"/>
      <c r="E5" s="695"/>
      <c r="F5" s="696"/>
      <c r="G5" s="704"/>
      <c r="H5" s="705"/>
    </row>
    <row r="6" spans="1:8" ht="15" customHeight="1">
      <c r="A6" s="1444" t="s">
        <v>40</v>
      </c>
      <c r="B6" s="1445" t="s">
        <v>190</v>
      </c>
      <c r="C6" s="1445" t="s">
        <v>273</v>
      </c>
      <c r="D6" s="706" t="s">
        <v>3533</v>
      </c>
      <c r="E6" s="1446" t="s">
        <v>3534</v>
      </c>
      <c r="F6" s="1446"/>
      <c r="G6" s="1446"/>
      <c r="H6" s="1446"/>
    </row>
    <row r="7" spans="1:8" ht="12.75">
      <c r="A7" s="1444"/>
      <c r="B7" s="1445"/>
      <c r="C7" s="1445"/>
      <c r="D7" s="707"/>
      <c r="E7" s="1447" t="s">
        <v>1736</v>
      </c>
      <c r="F7" s="1447"/>
      <c r="G7" s="1447" t="s">
        <v>5466</v>
      </c>
      <c r="H7" s="1447"/>
    </row>
    <row r="8" spans="1:8" ht="12.75">
      <c r="A8" s="1444"/>
      <c r="B8" s="1445"/>
      <c r="C8" s="1445"/>
      <c r="D8" s="707"/>
      <c r="E8" s="1319" t="s">
        <v>15</v>
      </c>
      <c r="F8" s="708" t="s">
        <v>37</v>
      </c>
      <c r="G8" s="840" t="s">
        <v>15</v>
      </c>
      <c r="H8" s="709" t="s">
        <v>37</v>
      </c>
    </row>
    <row r="9" spans="1:8">
      <c r="A9" s="1441" t="s">
        <v>3535</v>
      </c>
      <c r="B9" s="1442"/>
      <c r="C9" s="1442"/>
      <c r="D9" s="1442"/>
      <c r="E9" s="1442"/>
      <c r="F9" s="1443"/>
    </row>
    <row r="10" spans="1:8" ht="50.1" customHeight="1">
      <c r="A10" s="711">
        <v>540100</v>
      </c>
      <c r="B10" s="712" t="s">
        <v>211</v>
      </c>
      <c r="C10" s="713" t="s">
        <v>212</v>
      </c>
      <c r="D10" s="714">
        <v>11.2</v>
      </c>
      <c r="E10" s="841"/>
      <c r="F10" s="842"/>
      <c r="G10" s="843"/>
      <c r="H10" s="844"/>
    </row>
    <row r="11" spans="1:8" ht="50.1" customHeight="1">
      <c r="A11" s="711">
        <v>540101</v>
      </c>
      <c r="B11" s="712" t="s">
        <v>213</v>
      </c>
      <c r="C11" s="713" t="s">
        <v>212</v>
      </c>
      <c r="D11" s="714">
        <v>13.72</v>
      </c>
      <c r="E11" s="841"/>
      <c r="F11" s="842"/>
      <c r="G11" s="843"/>
      <c r="H11" s="844"/>
    </row>
    <row r="12" spans="1:8" ht="50.1" customHeight="1">
      <c r="A12" s="711">
        <v>540102</v>
      </c>
      <c r="B12" s="712" t="s">
        <v>214</v>
      </c>
      <c r="C12" s="713" t="s">
        <v>212</v>
      </c>
      <c r="D12" s="714">
        <v>17.190000000000001</v>
      </c>
      <c r="E12" s="841"/>
      <c r="F12" s="842"/>
      <c r="G12" s="843"/>
      <c r="H12" s="844"/>
    </row>
    <row r="13" spans="1:8" ht="50.1" customHeight="1">
      <c r="A13" s="711">
        <v>540103</v>
      </c>
      <c r="B13" s="712" t="s">
        <v>215</v>
      </c>
      <c r="C13" s="713" t="s">
        <v>212</v>
      </c>
      <c r="D13" s="714">
        <v>14.17</v>
      </c>
      <c r="E13" s="841"/>
      <c r="F13" s="842"/>
      <c r="G13" s="843"/>
      <c r="H13" s="844"/>
    </row>
    <row r="14" spans="1:8" ht="50.1" customHeight="1">
      <c r="A14" s="711">
        <v>540104</v>
      </c>
      <c r="B14" s="712" t="s">
        <v>216</v>
      </c>
      <c r="C14" s="713" t="s">
        <v>212</v>
      </c>
      <c r="D14" s="714">
        <v>11.46</v>
      </c>
      <c r="E14" s="841"/>
      <c r="F14" s="842"/>
      <c r="G14" s="843"/>
      <c r="H14" s="844"/>
    </row>
    <row r="15" spans="1:8" ht="50.1" customHeight="1">
      <c r="A15" s="711">
        <v>540105</v>
      </c>
      <c r="B15" s="712" t="s">
        <v>217</v>
      </c>
      <c r="C15" s="713" t="s">
        <v>212</v>
      </c>
      <c r="D15" s="714">
        <v>12.08</v>
      </c>
      <c r="E15" s="841"/>
      <c r="F15" s="842"/>
      <c r="G15" s="843"/>
      <c r="H15" s="844"/>
    </row>
    <row r="16" spans="1:8" ht="50.1" customHeight="1">
      <c r="A16" s="711">
        <v>560100</v>
      </c>
      <c r="B16" s="712" t="s">
        <v>218</v>
      </c>
      <c r="C16" s="713" t="s">
        <v>212</v>
      </c>
      <c r="D16" s="714">
        <v>11.2</v>
      </c>
      <c r="E16" s="841"/>
      <c r="F16" s="842"/>
      <c r="G16" s="843"/>
      <c r="H16" s="844"/>
    </row>
    <row r="17" spans="1:8" s="718" customFormat="1" ht="15">
      <c r="A17" s="715">
        <v>2305601</v>
      </c>
      <c r="B17" s="716" t="s">
        <v>3536</v>
      </c>
      <c r="C17" s="717" t="s">
        <v>39</v>
      </c>
      <c r="D17" s="1310">
        <v>5889.37</v>
      </c>
      <c r="E17" s="845">
        <v>43</v>
      </c>
      <c r="F17" s="846">
        <f>SUM(E17*D17)</f>
        <v>253242.91</v>
      </c>
      <c r="G17" s="715">
        <v>45</v>
      </c>
      <c r="H17" s="847">
        <f>SUM(G17*D17)</f>
        <v>265021.65000000002</v>
      </c>
    </row>
    <row r="18" spans="1:8" ht="51.75" customHeight="1">
      <c r="A18" s="719">
        <v>2305602</v>
      </c>
      <c r="B18" s="720" t="s">
        <v>1724</v>
      </c>
      <c r="C18" s="713" t="s">
        <v>39</v>
      </c>
      <c r="D18" s="1311">
        <v>7067.24</v>
      </c>
      <c r="E18" s="848">
        <v>1093</v>
      </c>
      <c r="F18" s="849">
        <f>SUM(E18*D18)</f>
        <v>7724493.3199999994</v>
      </c>
      <c r="G18" s="843">
        <v>682</v>
      </c>
      <c r="H18" s="847">
        <f>SUM(G18*D18)</f>
        <v>4819857.68</v>
      </c>
    </row>
    <row r="19" spans="1:8" ht="25.5">
      <c r="A19" s="711">
        <v>560101</v>
      </c>
      <c r="B19" s="712" t="s">
        <v>219</v>
      </c>
      <c r="C19" s="713" t="s">
        <v>212</v>
      </c>
      <c r="D19" s="714" t="s">
        <v>220</v>
      </c>
      <c r="E19" s="848"/>
      <c r="F19" s="849"/>
      <c r="G19" s="843"/>
      <c r="H19" s="844">
        <v>0</v>
      </c>
    </row>
    <row r="20" spans="1:8" ht="25.5">
      <c r="A20" s="711">
        <v>560200</v>
      </c>
      <c r="B20" s="712" t="s">
        <v>221</v>
      </c>
      <c r="C20" s="713" t="s">
        <v>212</v>
      </c>
      <c r="D20" s="714">
        <v>17.27</v>
      </c>
      <c r="E20" s="848"/>
      <c r="F20" s="849">
        <f t="shared" ref="F20:F25" si="0">SUM(E20*D20)</f>
        <v>0</v>
      </c>
      <c r="G20" s="843"/>
      <c r="H20" s="844">
        <f t="shared" ref="H20:H24" si="1">SUM(G20*F20)</f>
        <v>0</v>
      </c>
    </row>
    <row r="21" spans="1:8" ht="15">
      <c r="A21" s="711">
        <v>560800</v>
      </c>
      <c r="B21" s="712" t="s">
        <v>222</v>
      </c>
      <c r="C21" s="713" t="s">
        <v>212</v>
      </c>
      <c r="D21" s="714">
        <v>18.78</v>
      </c>
      <c r="E21" s="848"/>
      <c r="F21" s="849">
        <f t="shared" si="0"/>
        <v>0</v>
      </c>
      <c r="G21" s="843"/>
      <c r="H21" s="844">
        <f t="shared" si="1"/>
        <v>0</v>
      </c>
    </row>
    <row r="22" spans="1:8" ht="25.5">
      <c r="A22" s="711">
        <v>560300</v>
      </c>
      <c r="B22" s="712" t="s">
        <v>223</v>
      </c>
      <c r="C22" s="713" t="s">
        <v>212</v>
      </c>
      <c r="D22" s="714">
        <v>12.08</v>
      </c>
      <c r="E22" s="848"/>
      <c r="F22" s="849">
        <f t="shared" si="0"/>
        <v>0</v>
      </c>
      <c r="G22" s="843"/>
      <c r="H22" s="844">
        <f t="shared" si="1"/>
        <v>0</v>
      </c>
    </row>
    <row r="23" spans="1:8" ht="15">
      <c r="A23" s="711">
        <v>560102</v>
      </c>
      <c r="B23" s="712" t="s">
        <v>224</v>
      </c>
      <c r="C23" s="713" t="s">
        <v>212</v>
      </c>
      <c r="D23" s="714">
        <v>19.89</v>
      </c>
      <c r="E23" s="848"/>
      <c r="F23" s="849">
        <f t="shared" si="0"/>
        <v>0</v>
      </c>
      <c r="G23" s="843"/>
      <c r="H23" s="844">
        <f t="shared" si="1"/>
        <v>0</v>
      </c>
    </row>
    <row r="24" spans="1:8" ht="38.25">
      <c r="A24" s="711">
        <v>560301</v>
      </c>
      <c r="B24" s="712" t="s">
        <v>225</v>
      </c>
      <c r="C24" s="713" t="s">
        <v>212</v>
      </c>
      <c r="D24" s="714">
        <v>13.31</v>
      </c>
      <c r="E24" s="848"/>
      <c r="F24" s="849">
        <f t="shared" si="0"/>
        <v>0</v>
      </c>
      <c r="G24" s="843"/>
      <c r="H24" s="844">
        <f t="shared" si="1"/>
        <v>0</v>
      </c>
    </row>
    <row r="25" spans="1:8" ht="15">
      <c r="A25" s="719">
        <v>2305101</v>
      </c>
      <c r="B25" s="720" t="s">
        <v>1725</v>
      </c>
      <c r="C25" s="713" t="s">
        <v>39</v>
      </c>
      <c r="D25" s="1312">
        <v>3121.37</v>
      </c>
      <c r="E25" s="848">
        <v>41</v>
      </c>
      <c r="F25" s="849">
        <f t="shared" si="0"/>
        <v>127976.17</v>
      </c>
      <c r="G25" s="843">
        <v>49</v>
      </c>
      <c r="H25" s="844">
        <f>SUM(G25*D25)</f>
        <v>152947.13</v>
      </c>
    </row>
    <row r="26" spans="1:8" ht="25.5">
      <c r="A26" s="711">
        <v>510110</v>
      </c>
      <c r="B26" s="712" t="s">
        <v>226</v>
      </c>
      <c r="C26" s="713" t="s">
        <v>39</v>
      </c>
      <c r="D26" s="714" t="s">
        <v>227</v>
      </c>
      <c r="E26" s="848"/>
      <c r="F26" s="849"/>
      <c r="G26" s="843"/>
      <c r="H26" s="844">
        <v>0</v>
      </c>
    </row>
    <row r="27" spans="1:8" ht="15">
      <c r="A27" s="711">
        <v>510200</v>
      </c>
      <c r="B27" s="712" t="s">
        <v>228</v>
      </c>
      <c r="C27" s="713" t="s">
        <v>212</v>
      </c>
      <c r="D27" s="714" t="s">
        <v>229</v>
      </c>
      <c r="E27" s="848"/>
      <c r="F27" s="849"/>
      <c r="G27" s="843"/>
      <c r="H27" s="844">
        <v>0</v>
      </c>
    </row>
    <row r="28" spans="1:8" ht="15">
      <c r="A28" s="711">
        <v>510299</v>
      </c>
      <c r="B28" s="712" t="s">
        <v>230</v>
      </c>
      <c r="C28" s="713" t="s">
        <v>212</v>
      </c>
      <c r="D28" s="714" t="s">
        <v>231</v>
      </c>
      <c r="E28" s="848"/>
      <c r="F28" s="849"/>
      <c r="G28" s="843"/>
      <c r="H28" s="844">
        <v>0</v>
      </c>
    </row>
    <row r="29" spans="1:8" ht="15">
      <c r="A29" s="711">
        <v>510500</v>
      </c>
      <c r="B29" s="712" t="s">
        <v>232</v>
      </c>
      <c r="C29" s="713" t="s">
        <v>39</v>
      </c>
      <c r="D29" s="714" t="s">
        <v>233</v>
      </c>
      <c r="E29" s="848"/>
      <c r="F29" s="849"/>
      <c r="G29" s="843"/>
      <c r="H29" s="844">
        <v>0</v>
      </c>
    </row>
    <row r="30" spans="1:8" s="722" customFormat="1" ht="15">
      <c r="A30" s="719">
        <v>2305201</v>
      </c>
      <c r="B30" s="720" t="s">
        <v>3537</v>
      </c>
      <c r="C30" s="713" t="s">
        <v>39</v>
      </c>
      <c r="D30" s="1311">
        <v>3710.3</v>
      </c>
      <c r="E30" s="848">
        <v>812</v>
      </c>
      <c r="F30" s="849">
        <f t="shared" ref="F30:F36" si="2">SUM(E30*D30)</f>
        <v>3012763.6</v>
      </c>
      <c r="G30" s="843">
        <v>683</v>
      </c>
      <c r="H30" s="844">
        <f>SUM(G30*D30)</f>
        <v>2534134.9</v>
      </c>
    </row>
    <row r="31" spans="1:8" ht="15">
      <c r="A31" s="711">
        <v>520100</v>
      </c>
      <c r="B31" s="712" t="s">
        <v>234</v>
      </c>
      <c r="C31" s="713" t="s">
        <v>212</v>
      </c>
      <c r="D31" s="714">
        <v>10.66</v>
      </c>
      <c r="E31" s="848"/>
      <c r="F31" s="849">
        <f t="shared" si="2"/>
        <v>0</v>
      </c>
      <c r="G31" s="843"/>
      <c r="H31" s="844">
        <f t="shared" ref="H31:H36" si="3">SUM(G31*F31)</f>
        <v>0</v>
      </c>
    </row>
    <row r="32" spans="1:8" ht="25.5">
      <c r="A32" s="711">
        <v>520101</v>
      </c>
      <c r="B32" s="712" t="s">
        <v>235</v>
      </c>
      <c r="C32" s="713" t="s">
        <v>212</v>
      </c>
      <c r="D32" s="714">
        <v>20.02</v>
      </c>
      <c r="E32" s="848"/>
      <c r="F32" s="849">
        <f t="shared" si="2"/>
        <v>0</v>
      </c>
      <c r="G32" s="843"/>
      <c r="H32" s="844">
        <f t="shared" si="3"/>
        <v>0</v>
      </c>
    </row>
    <row r="33" spans="1:8" s="722" customFormat="1" ht="25.5">
      <c r="A33" s="719">
        <v>2305203</v>
      </c>
      <c r="B33" s="720" t="s">
        <v>236</v>
      </c>
      <c r="C33" s="713" t="s">
        <v>212</v>
      </c>
      <c r="D33" s="714">
        <v>1177.8699999999999</v>
      </c>
      <c r="E33" s="848">
        <v>13</v>
      </c>
      <c r="F33" s="849">
        <f t="shared" si="2"/>
        <v>15312.309999999998</v>
      </c>
      <c r="G33" s="843"/>
      <c r="H33" s="844">
        <f>SUM(G33*D33)</f>
        <v>0</v>
      </c>
    </row>
    <row r="34" spans="1:8" ht="15">
      <c r="A34" s="711">
        <v>521000</v>
      </c>
      <c r="B34" s="712" t="s">
        <v>237</v>
      </c>
      <c r="C34" s="713" t="s">
        <v>39</v>
      </c>
      <c r="D34" s="721">
        <v>2950.57</v>
      </c>
      <c r="E34" s="848"/>
      <c r="F34" s="849">
        <f t="shared" si="2"/>
        <v>0</v>
      </c>
      <c r="G34" s="843"/>
      <c r="H34" s="844">
        <f t="shared" si="3"/>
        <v>0</v>
      </c>
    </row>
    <row r="35" spans="1:8" s="722" customFormat="1" ht="15">
      <c r="A35" s="719">
        <v>2305202</v>
      </c>
      <c r="B35" s="720" t="s">
        <v>237</v>
      </c>
      <c r="C35" s="713" t="s">
        <v>39</v>
      </c>
      <c r="D35" s="721">
        <v>2179.0700000000002</v>
      </c>
      <c r="E35" s="848"/>
      <c r="F35" s="849">
        <f t="shared" si="2"/>
        <v>0</v>
      </c>
      <c r="G35" s="843"/>
      <c r="H35" s="844">
        <f t="shared" si="3"/>
        <v>0</v>
      </c>
    </row>
    <row r="36" spans="1:8" ht="15">
      <c r="A36" s="711">
        <v>510000</v>
      </c>
      <c r="B36" s="712" t="s">
        <v>238</v>
      </c>
      <c r="C36" s="713" t="s">
        <v>39</v>
      </c>
      <c r="D36" s="721">
        <v>7928.48</v>
      </c>
      <c r="E36" s="848"/>
      <c r="F36" s="849">
        <f t="shared" si="2"/>
        <v>0</v>
      </c>
      <c r="G36" s="843"/>
      <c r="H36" s="844">
        <f t="shared" si="3"/>
        <v>0</v>
      </c>
    </row>
    <row r="37" spans="1:8" ht="15">
      <c r="A37" s="711">
        <v>570100</v>
      </c>
      <c r="B37" s="712" t="s">
        <v>239</v>
      </c>
      <c r="C37" s="713" t="s">
        <v>39</v>
      </c>
      <c r="D37" s="714" t="s">
        <v>240</v>
      </c>
      <c r="E37" s="848"/>
      <c r="F37" s="849"/>
      <c r="G37" s="843"/>
      <c r="H37" s="844">
        <v>0</v>
      </c>
    </row>
    <row r="38" spans="1:8" ht="15">
      <c r="A38" s="711">
        <v>580100</v>
      </c>
      <c r="B38" s="712" t="s">
        <v>241</v>
      </c>
      <c r="C38" s="713" t="s">
        <v>212</v>
      </c>
      <c r="D38" s="714">
        <v>13.31</v>
      </c>
      <c r="E38" s="848"/>
      <c r="F38" s="849">
        <f>SUM(E38*D38)</f>
        <v>0</v>
      </c>
      <c r="G38" s="843"/>
      <c r="H38" s="844">
        <f>SUM(G38*F38)</f>
        <v>0</v>
      </c>
    </row>
    <row r="39" spans="1:8" ht="15">
      <c r="A39" s="711">
        <v>580101</v>
      </c>
      <c r="B39" s="712" t="s">
        <v>242</v>
      </c>
      <c r="C39" s="713" t="s">
        <v>212</v>
      </c>
      <c r="D39" s="714">
        <v>10.23</v>
      </c>
      <c r="E39" s="848"/>
      <c r="F39" s="849">
        <f>SUM(E39*D39)</f>
        <v>0</v>
      </c>
      <c r="G39" s="843"/>
      <c r="H39" s="844">
        <f>SUM(G39*F39)</f>
        <v>0</v>
      </c>
    </row>
    <row r="40" spans="1:8" ht="25.5">
      <c r="A40" s="711">
        <v>580102</v>
      </c>
      <c r="B40" s="712" t="s">
        <v>243</v>
      </c>
      <c r="C40" s="713" t="s">
        <v>212</v>
      </c>
      <c r="D40" s="714">
        <v>12.99</v>
      </c>
      <c r="E40" s="848"/>
      <c r="F40" s="849">
        <f>SUM(E40*D40)</f>
        <v>0</v>
      </c>
      <c r="G40" s="843"/>
      <c r="H40" s="844">
        <f>SUM(G40*F40)</f>
        <v>0</v>
      </c>
    </row>
    <row r="41" spans="1:8" ht="25.5">
      <c r="A41" s="711">
        <v>590100</v>
      </c>
      <c r="B41" s="712" t="s">
        <v>244</v>
      </c>
      <c r="C41" s="713" t="s">
        <v>212</v>
      </c>
      <c r="D41" s="714">
        <v>26.6</v>
      </c>
      <c r="E41" s="848"/>
      <c r="F41" s="849">
        <f>SUM(E41*D41)</f>
        <v>0</v>
      </c>
      <c r="G41" s="843"/>
      <c r="H41" s="844">
        <f>SUM(G41*F41)</f>
        <v>0</v>
      </c>
    </row>
    <row r="42" spans="1:8" ht="15">
      <c r="A42" s="723"/>
      <c r="B42" s="723"/>
      <c r="C42" s="723"/>
      <c r="D42" s="724" t="s">
        <v>37</v>
      </c>
      <c r="E42" s="850">
        <f>SUM(E10:E41)</f>
        <v>2002</v>
      </c>
      <c r="F42" s="851">
        <f>SUM(F33+F30+F25+F18+F17)</f>
        <v>11133788.309999999</v>
      </c>
      <c r="G42" s="850">
        <f>SUM(G10:G41)</f>
        <v>1459</v>
      </c>
      <c r="H42" s="852">
        <f>SUM(H17:H41)</f>
        <v>7771961.3599999994</v>
      </c>
    </row>
    <row r="43" spans="1:8">
      <c r="A43" s="723"/>
      <c r="B43" s="723"/>
      <c r="C43" s="723"/>
      <c r="D43" s="723"/>
      <c r="E43" s="725"/>
      <c r="F43" s="726"/>
      <c r="G43" s="727"/>
      <c r="H43" s="728"/>
    </row>
    <row r="44" spans="1:8">
      <c r="A44" s="723"/>
      <c r="B44" s="729"/>
      <c r="C44" s="723"/>
      <c r="D44" s="723"/>
      <c r="E44" s="725"/>
      <c r="F44" s="726"/>
      <c r="G44" s="727"/>
      <c r="H44" s="730"/>
    </row>
    <row r="45" spans="1:8">
      <c r="A45" s="725"/>
      <c r="B45" s="725"/>
      <c r="C45" s="725"/>
      <c r="D45" s="725"/>
      <c r="E45" s="725"/>
      <c r="F45" s="726"/>
      <c r="G45" s="731"/>
      <c r="H45" s="732"/>
    </row>
    <row r="46" spans="1:8" ht="48.75" customHeight="1">
      <c r="A46" s="725"/>
      <c r="B46" s="725"/>
      <c r="C46" s="725"/>
      <c r="D46" s="725"/>
      <c r="E46" s="725"/>
      <c r="F46" s="726"/>
      <c r="G46" s="731"/>
      <c r="H46" s="732"/>
    </row>
    <row r="47" spans="1:8">
      <c r="A47" s="725"/>
      <c r="B47" s="725"/>
      <c r="C47" s="725"/>
      <c r="D47" s="725"/>
      <c r="E47" s="725"/>
      <c r="F47" s="726"/>
      <c r="G47" s="731"/>
      <c r="H47" s="732"/>
    </row>
    <row r="48" spans="1:8">
      <c r="A48" s="725"/>
      <c r="B48" s="725"/>
      <c r="C48" s="725"/>
      <c r="D48" s="725"/>
      <c r="E48" s="725"/>
      <c r="F48" s="726"/>
      <c r="G48" s="731"/>
      <c r="H48" s="732"/>
    </row>
    <row r="49" spans="1:8">
      <c r="A49" s="725"/>
      <c r="B49" s="725"/>
      <c r="C49" s="725"/>
      <c r="D49" s="725"/>
      <c r="E49" s="725"/>
      <c r="F49" s="726"/>
      <c r="G49" s="731"/>
      <c r="H49" s="732"/>
    </row>
    <row r="50" spans="1:8">
      <c r="A50" s="725"/>
      <c r="B50" s="725"/>
      <c r="C50" s="725"/>
      <c r="D50" s="725"/>
      <c r="E50" s="725"/>
      <c r="F50" s="726"/>
      <c r="G50" s="731"/>
      <c r="H50" s="732"/>
    </row>
    <row r="51" spans="1:8">
      <c r="A51" s="725"/>
      <c r="B51" s="725"/>
      <c r="C51" s="725"/>
      <c r="D51" s="725"/>
      <c r="E51" s="725"/>
      <c r="F51" s="726"/>
      <c r="G51" s="731"/>
      <c r="H51" s="732"/>
    </row>
    <row r="52" spans="1:8">
      <c r="A52" s="725"/>
      <c r="B52" s="725"/>
      <c r="C52" s="725"/>
      <c r="D52" s="725"/>
      <c r="E52" s="725"/>
      <c r="F52" s="726"/>
      <c r="G52" s="731"/>
      <c r="H52" s="732"/>
    </row>
    <row r="53" spans="1:8">
      <c r="A53" s="725"/>
      <c r="B53" s="725"/>
      <c r="C53" s="725"/>
      <c r="D53" s="725"/>
      <c r="E53" s="725"/>
      <c r="F53" s="726"/>
      <c r="G53" s="731"/>
      <c r="H53" s="732"/>
    </row>
    <row r="54" spans="1:8">
      <c r="A54" s="725"/>
      <c r="B54" s="725"/>
      <c r="C54" s="725"/>
      <c r="D54" s="725"/>
      <c r="E54" s="725"/>
      <c r="F54" s="726"/>
      <c r="G54" s="731"/>
      <c r="H54" s="732"/>
    </row>
    <row r="55" spans="1:8">
      <c r="A55" s="725"/>
      <c r="B55" s="725"/>
      <c r="C55" s="725"/>
      <c r="D55" s="725"/>
      <c r="E55" s="725"/>
      <c r="F55" s="726"/>
      <c r="G55" s="731"/>
      <c r="H55" s="732"/>
    </row>
  </sheetData>
  <mergeCells count="8">
    <mergeCell ref="C3:D3"/>
    <mergeCell ref="A9:F9"/>
    <mergeCell ref="A6:A8"/>
    <mergeCell ref="B6:B8"/>
    <mergeCell ref="C6:C8"/>
    <mergeCell ref="E6:H6"/>
    <mergeCell ref="E7:F7"/>
    <mergeCell ref="G7:H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121"/>
  <sheetViews>
    <sheetView zoomScaleSheetLayoutView="100" workbookViewId="0">
      <selection activeCell="D4" sqref="D4"/>
    </sheetView>
  </sheetViews>
  <sheetFormatPr defaultRowHeight="12.75"/>
  <cols>
    <col min="1" max="1" width="40.85546875" style="6" customWidth="1"/>
    <col min="2" max="2" width="14.140625" style="6" customWidth="1"/>
    <col min="3" max="3" width="19.28515625" style="6" customWidth="1"/>
    <col min="4" max="4" width="9.140625" style="6" customWidth="1"/>
    <col min="5" max="5" width="13.42578125" style="6" customWidth="1"/>
    <col min="6" max="6" width="8.85546875" style="6" customWidth="1"/>
    <col min="7" max="7" width="20.7109375" style="6" customWidth="1"/>
    <col min="8" max="8" width="17.5703125" style="6" customWidth="1"/>
    <col min="9" max="9" width="8.85546875" style="6" customWidth="1"/>
    <col min="10" max="10" width="17" style="1249" customWidth="1"/>
    <col min="11" max="11" width="19.42578125" style="6" customWidth="1"/>
    <col min="12" max="16384" width="9.140625" style="6"/>
  </cols>
  <sheetData>
    <row r="1" spans="1:18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18">
      <c r="A2" s="155"/>
      <c r="B2" s="156" t="s">
        <v>146</v>
      </c>
      <c r="C2" s="1430">
        <f>[6]Kadar.ode.!C2</f>
        <v>6113079</v>
      </c>
      <c r="D2" s="1431"/>
      <c r="E2" s="151"/>
      <c r="F2" s="151"/>
      <c r="G2" s="153"/>
    </row>
    <row r="3" spans="1:18">
      <c r="A3" s="155"/>
      <c r="B3" s="156"/>
      <c r="C3" s="96" t="s">
        <v>5437</v>
      </c>
      <c r="D3" s="151"/>
      <c r="E3" s="151"/>
      <c r="F3" s="151"/>
      <c r="G3" s="153"/>
    </row>
    <row r="4" spans="1:18" ht="14.25">
      <c r="A4" s="155"/>
      <c r="B4" s="156" t="s">
        <v>1720</v>
      </c>
      <c r="C4" s="150" t="s">
        <v>248</v>
      </c>
      <c r="D4" s="152"/>
      <c r="E4" s="152"/>
      <c r="F4" s="152"/>
      <c r="G4" s="154"/>
    </row>
    <row r="5" spans="1:18" ht="15.75">
      <c r="J5" s="1250"/>
      <c r="K5" s="129"/>
      <c r="L5" s="23"/>
      <c r="M5" s="1449"/>
      <c r="N5" s="1449"/>
      <c r="O5" s="1449"/>
    </row>
    <row r="6" spans="1:18" ht="12.75" customHeight="1">
      <c r="A6" s="1448" t="s">
        <v>10</v>
      </c>
      <c r="B6" s="1448" t="s">
        <v>11</v>
      </c>
      <c r="C6" s="1448" t="s">
        <v>12</v>
      </c>
      <c r="D6" s="1448" t="s">
        <v>13</v>
      </c>
      <c r="E6" s="1448" t="s">
        <v>14</v>
      </c>
      <c r="F6" s="1450" t="s">
        <v>1736</v>
      </c>
      <c r="G6" s="1450"/>
      <c r="H6" s="1450"/>
      <c r="I6" s="1450" t="s">
        <v>5466</v>
      </c>
      <c r="J6" s="1450"/>
      <c r="K6" s="1450"/>
      <c r="L6" s="23"/>
      <c r="M6" s="23"/>
      <c r="N6" s="4"/>
    </row>
    <row r="7" spans="1:18" ht="13.5" thickBot="1">
      <c r="A7" s="1448"/>
      <c r="B7" s="1448"/>
      <c r="C7" s="1448"/>
      <c r="D7" s="1448"/>
      <c r="E7" s="1448"/>
      <c r="F7" s="81" t="s">
        <v>15</v>
      </c>
      <c r="G7" s="1327" t="s">
        <v>16</v>
      </c>
      <c r="H7" s="136" t="s">
        <v>17</v>
      </c>
      <c r="I7" s="81" t="s">
        <v>15</v>
      </c>
      <c r="J7" s="1251" t="s">
        <v>16</v>
      </c>
      <c r="K7" s="136" t="s">
        <v>17</v>
      </c>
      <c r="L7" s="4"/>
      <c r="M7" s="4"/>
      <c r="N7" s="4"/>
    </row>
    <row r="8" spans="1:18">
      <c r="A8" s="83" t="s">
        <v>1748</v>
      </c>
      <c r="B8" s="83"/>
      <c r="C8" s="83"/>
      <c r="D8" s="83"/>
      <c r="E8" s="83"/>
      <c r="F8" s="83"/>
      <c r="G8" s="128"/>
      <c r="H8" s="734">
        <f>SUM(H9:H57)</f>
        <v>16840999.999977499</v>
      </c>
      <c r="I8" s="134"/>
      <c r="J8" s="1252"/>
      <c r="K8" s="735">
        <f>SUM(K9:K57)</f>
        <v>16258309.6673554</v>
      </c>
      <c r="L8" s="4"/>
      <c r="M8" s="4"/>
      <c r="N8" s="4"/>
    </row>
    <row r="9" spans="1:18">
      <c r="A9" s="90" t="s">
        <v>3539</v>
      </c>
      <c r="B9" s="90" t="s">
        <v>3540</v>
      </c>
      <c r="C9" s="90" t="s">
        <v>3541</v>
      </c>
      <c r="D9" s="90" t="s">
        <v>3542</v>
      </c>
      <c r="E9" s="90" t="s">
        <v>3543</v>
      </c>
      <c r="F9" s="853">
        <v>110</v>
      </c>
      <c r="G9" s="854">
        <v>563.07554525</v>
      </c>
      <c r="H9" s="737">
        <f>F9*G9</f>
        <v>61938.309977500001</v>
      </c>
      <c r="I9" s="853">
        <v>114</v>
      </c>
      <c r="J9" s="1253">
        <v>564.95929799999999</v>
      </c>
      <c r="K9" s="737">
        <f>I9*J9</f>
        <v>64405.359971999998</v>
      </c>
      <c r="L9" s="4"/>
      <c r="M9" s="4"/>
      <c r="N9" s="4"/>
    </row>
    <row r="10" spans="1:18" ht="15" customHeight="1">
      <c r="A10" s="90" t="s">
        <v>3544</v>
      </c>
      <c r="B10" s="90" t="s">
        <v>3545</v>
      </c>
      <c r="C10" s="90" t="s">
        <v>3546</v>
      </c>
      <c r="D10" s="90" t="s">
        <v>3542</v>
      </c>
      <c r="E10" s="90" t="s">
        <v>3547</v>
      </c>
      <c r="F10" s="738">
        <v>6</v>
      </c>
      <c r="G10" s="739">
        <v>406.23</v>
      </c>
      <c r="H10" s="737">
        <f t="shared" ref="H10:H57" si="0">F10*G10</f>
        <v>2437.38</v>
      </c>
      <c r="I10" s="738">
        <v>3</v>
      </c>
      <c r="J10" s="740">
        <v>406.23</v>
      </c>
      <c r="K10" s="737">
        <f t="shared" ref="K10:K57" si="1">I10*J10</f>
        <v>1218.69</v>
      </c>
    </row>
    <row r="11" spans="1:18" ht="16.5" customHeight="1">
      <c r="A11" s="90" t="s">
        <v>3544</v>
      </c>
      <c r="B11" s="90" t="s">
        <v>3545</v>
      </c>
      <c r="C11" s="90" t="s">
        <v>3546</v>
      </c>
      <c r="D11" s="90" t="s">
        <v>3542</v>
      </c>
      <c r="E11" s="90" t="s">
        <v>3548</v>
      </c>
      <c r="F11" s="738">
        <v>15</v>
      </c>
      <c r="G11" s="739">
        <v>1303.83</v>
      </c>
      <c r="H11" s="737">
        <f t="shared" si="0"/>
        <v>19557.449999999997</v>
      </c>
      <c r="I11" s="738">
        <v>21</v>
      </c>
      <c r="J11" s="740">
        <v>1332.76</v>
      </c>
      <c r="K11" s="737">
        <f t="shared" si="1"/>
        <v>27987.96</v>
      </c>
    </row>
    <row r="12" spans="1:18" ht="16.5" customHeight="1">
      <c r="A12" s="90" t="s">
        <v>3544</v>
      </c>
      <c r="B12" s="90" t="s">
        <v>3545</v>
      </c>
      <c r="C12" s="90" t="s">
        <v>3546</v>
      </c>
      <c r="D12" s="90" t="s">
        <v>3542</v>
      </c>
      <c r="E12" s="90" t="s">
        <v>3602</v>
      </c>
      <c r="F12" s="738"/>
      <c r="G12" s="739"/>
      <c r="H12" s="737"/>
      <c r="I12" s="738">
        <v>19</v>
      </c>
      <c r="J12" s="740">
        <v>1428.57</v>
      </c>
      <c r="K12" s="737">
        <f t="shared" si="1"/>
        <v>27142.829999999998</v>
      </c>
    </row>
    <row r="13" spans="1:18" ht="15.75" customHeight="1">
      <c r="A13" s="90" t="s">
        <v>3549</v>
      </c>
      <c r="B13" s="90" t="s">
        <v>3550</v>
      </c>
      <c r="C13" s="90" t="s">
        <v>3551</v>
      </c>
      <c r="D13" s="90" t="s">
        <v>3542</v>
      </c>
      <c r="E13" s="90" t="s">
        <v>3552</v>
      </c>
      <c r="F13" s="738">
        <v>3000</v>
      </c>
      <c r="G13" s="739">
        <v>446.88</v>
      </c>
      <c r="H13" s="737">
        <f t="shared" si="0"/>
        <v>1340640</v>
      </c>
      <c r="I13" s="738">
        <v>2700</v>
      </c>
      <c r="J13" s="740">
        <v>468.80525184999999</v>
      </c>
      <c r="K13" s="737">
        <f t="shared" si="1"/>
        <v>1265774.1799949999</v>
      </c>
    </row>
    <row r="14" spans="1:18" ht="18" customHeight="1">
      <c r="A14" s="90" t="s">
        <v>3553</v>
      </c>
      <c r="B14" s="90" t="s">
        <v>3554</v>
      </c>
      <c r="C14" s="90" t="s">
        <v>3555</v>
      </c>
      <c r="D14" s="90" t="s">
        <v>3542</v>
      </c>
      <c r="E14" s="90" t="s">
        <v>3556</v>
      </c>
      <c r="F14" s="738">
        <v>5</v>
      </c>
      <c r="G14" s="739">
        <v>662.52</v>
      </c>
      <c r="H14" s="737">
        <f t="shared" si="0"/>
        <v>3312.6</v>
      </c>
      <c r="I14" s="738">
        <v>3</v>
      </c>
      <c r="J14" s="740">
        <v>675.77</v>
      </c>
      <c r="K14" s="737">
        <f t="shared" si="1"/>
        <v>2027.31</v>
      </c>
      <c r="Q14" s="89"/>
      <c r="R14" s="89"/>
    </row>
    <row r="15" spans="1:18" ht="18.75" customHeight="1">
      <c r="A15" s="90" t="s">
        <v>3557</v>
      </c>
      <c r="B15" s="90" t="s">
        <v>3558</v>
      </c>
      <c r="C15" s="90" t="s">
        <v>3559</v>
      </c>
      <c r="D15" s="90" t="s">
        <v>3542</v>
      </c>
      <c r="E15" s="90" t="s">
        <v>3560</v>
      </c>
      <c r="F15" s="738">
        <v>300</v>
      </c>
      <c r="G15" s="739">
        <v>736.22</v>
      </c>
      <c r="H15" s="737">
        <f t="shared" si="0"/>
        <v>220866</v>
      </c>
      <c r="I15" s="738">
        <v>144</v>
      </c>
      <c r="J15" s="740">
        <v>739.7850694</v>
      </c>
      <c r="K15" s="737">
        <f t="shared" si="1"/>
        <v>106529.0499936</v>
      </c>
      <c r="Q15" s="89"/>
      <c r="R15" s="89"/>
    </row>
    <row r="16" spans="1:18" ht="18.75" customHeight="1">
      <c r="A16" s="90" t="s">
        <v>3561</v>
      </c>
      <c r="B16" s="90" t="s">
        <v>3562</v>
      </c>
      <c r="C16" s="90" t="s">
        <v>3563</v>
      </c>
      <c r="D16" s="90" t="s">
        <v>3542</v>
      </c>
      <c r="E16" s="90" t="s">
        <v>3547</v>
      </c>
      <c r="F16" s="738">
        <v>80</v>
      </c>
      <c r="G16" s="739">
        <v>1882.62</v>
      </c>
      <c r="H16" s="737">
        <f t="shared" si="0"/>
        <v>150609.59999999998</v>
      </c>
      <c r="I16" s="738">
        <v>66</v>
      </c>
      <c r="J16" s="740">
        <v>1874.4440909</v>
      </c>
      <c r="K16" s="737">
        <f t="shared" si="1"/>
        <v>123713.30999939999</v>
      </c>
      <c r="Q16" s="89"/>
      <c r="R16" s="89"/>
    </row>
    <row r="17" spans="1:18" ht="20.25" customHeight="1">
      <c r="A17" s="90" t="s">
        <v>3564</v>
      </c>
      <c r="B17" s="90" t="s">
        <v>3565</v>
      </c>
      <c r="C17" s="90" t="s">
        <v>3566</v>
      </c>
      <c r="D17" s="90" t="s">
        <v>3542</v>
      </c>
      <c r="E17" s="90" t="s">
        <v>3567</v>
      </c>
      <c r="F17" s="738">
        <v>270</v>
      </c>
      <c r="G17" s="739">
        <v>1493.32</v>
      </c>
      <c r="H17" s="737">
        <f t="shared" si="0"/>
        <v>403196.39999999997</v>
      </c>
      <c r="I17" s="738">
        <v>82</v>
      </c>
      <c r="J17" s="740">
        <v>1491.265609</v>
      </c>
      <c r="K17" s="737">
        <f t="shared" si="1"/>
        <v>122283.77993800001</v>
      </c>
      <c r="Q17" s="89"/>
      <c r="R17" s="89"/>
    </row>
    <row r="18" spans="1:18" ht="25.5" customHeight="1">
      <c r="A18" s="90" t="s">
        <v>3568</v>
      </c>
      <c r="B18" s="90" t="s">
        <v>3569</v>
      </c>
      <c r="C18" s="90" t="s">
        <v>3570</v>
      </c>
      <c r="D18" s="90" t="s">
        <v>3542</v>
      </c>
      <c r="E18" s="90" t="s">
        <v>3571</v>
      </c>
      <c r="F18" s="738">
        <v>5</v>
      </c>
      <c r="G18" s="739">
        <v>10705.54</v>
      </c>
      <c r="H18" s="737">
        <f t="shared" si="0"/>
        <v>53527.700000000004</v>
      </c>
      <c r="I18" s="738"/>
      <c r="J18" s="740"/>
      <c r="K18" s="737">
        <f t="shared" si="1"/>
        <v>0</v>
      </c>
      <c r="Q18" s="89"/>
      <c r="R18" s="89"/>
    </row>
    <row r="19" spans="1:18" ht="22.5" customHeight="1">
      <c r="A19" s="90" t="s">
        <v>3572</v>
      </c>
      <c r="B19" s="90" t="s">
        <v>3573</v>
      </c>
      <c r="C19" s="90" t="s">
        <v>3574</v>
      </c>
      <c r="D19" s="90" t="s">
        <v>3542</v>
      </c>
      <c r="E19" s="90" t="s">
        <v>3575</v>
      </c>
      <c r="F19" s="738">
        <v>5</v>
      </c>
      <c r="G19" s="739">
        <v>23809.61</v>
      </c>
      <c r="H19" s="737">
        <f t="shared" si="0"/>
        <v>119048.05</v>
      </c>
      <c r="I19" s="738">
        <v>5</v>
      </c>
      <c r="J19" s="740">
        <v>23846.54</v>
      </c>
      <c r="K19" s="737">
        <f t="shared" si="1"/>
        <v>119232.70000000001</v>
      </c>
      <c r="Q19" s="89"/>
      <c r="R19" s="89"/>
    </row>
    <row r="20" spans="1:18" ht="22.5" customHeight="1">
      <c r="A20" s="90" t="s">
        <v>3572</v>
      </c>
      <c r="B20" s="90" t="s">
        <v>3573</v>
      </c>
      <c r="C20" s="90" t="s">
        <v>3574</v>
      </c>
      <c r="D20" s="90" t="s">
        <v>3542</v>
      </c>
      <c r="E20" s="90" t="s">
        <v>5394</v>
      </c>
      <c r="F20" s="738"/>
      <c r="G20" s="739"/>
      <c r="H20" s="737"/>
      <c r="I20" s="738">
        <v>2</v>
      </c>
      <c r="J20" s="740">
        <v>8845.31</v>
      </c>
      <c r="K20" s="737">
        <f t="shared" si="1"/>
        <v>17690.62</v>
      </c>
      <c r="Q20" s="89"/>
      <c r="R20" s="89"/>
    </row>
    <row r="21" spans="1:18" ht="22.5" customHeight="1">
      <c r="A21" s="90" t="s">
        <v>3572</v>
      </c>
      <c r="B21" s="90" t="s">
        <v>3573</v>
      </c>
      <c r="C21" s="90" t="s">
        <v>5477</v>
      </c>
      <c r="D21" s="90" t="s">
        <v>3542</v>
      </c>
      <c r="E21" s="90" t="s">
        <v>5478</v>
      </c>
      <c r="F21" s="738"/>
      <c r="G21" s="739"/>
      <c r="H21" s="737"/>
      <c r="I21" s="738">
        <v>1</v>
      </c>
      <c r="J21" s="740">
        <v>14103.22</v>
      </c>
      <c r="K21" s="737">
        <f t="shared" si="1"/>
        <v>14103.22</v>
      </c>
      <c r="Q21" s="89"/>
      <c r="R21" s="89"/>
    </row>
    <row r="22" spans="1:18" ht="14.25" customHeight="1">
      <c r="A22" s="90" t="s">
        <v>3576</v>
      </c>
      <c r="B22" s="90" t="s">
        <v>3577</v>
      </c>
      <c r="C22" s="90" t="s">
        <v>3578</v>
      </c>
      <c r="D22" s="90" t="s">
        <v>3542</v>
      </c>
      <c r="E22" s="90" t="s">
        <v>3579</v>
      </c>
      <c r="F22" s="738">
        <v>120</v>
      </c>
      <c r="G22" s="739">
        <v>11100.43</v>
      </c>
      <c r="H22" s="737">
        <f t="shared" si="0"/>
        <v>1332051.6000000001</v>
      </c>
      <c r="I22" s="738">
        <v>123</v>
      </c>
      <c r="J22" s="740">
        <v>10666.2244715</v>
      </c>
      <c r="K22" s="737">
        <f t="shared" si="1"/>
        <v>1311945.6099944999</v>
      </c>
      <c r="Q22" s="89"/>
      <c r="R22" s="89"/>
    </row>
    <row r="23" spans="1:18" ht="18.75" customHeight="1">
      <c r="A23" s="90" t="s">
        <v>3576</v>
      </c>
      <c r="B23" s="90" t="s">
        <v>3577</v>
      </c>
      <c r="C23" s="90" t="s">
        <v>3578</v>
      </c>
      <c r="D23" s="90" t="s">
        <v>3542</v>
      </c>
      <c r="E23" s="90" t="s">
        <v>3580</v>
      </c>
      <c r="F23" s="738">
        <v>112</v>
      </c>
      <c r="G23" s="739">
        <v>33301.18</v>
      </c>
      <c r="H23" s="737">
        <f t="shared" si="0"/>
        <v>3729732.16</v>
      </c>
      <c r="I23" s="738">
        <v>120</v>
      </c>
      <c r="J23" s="740">
        <v>30802.385583300002</v>
      </c>
      <c r="K23" s="737">
        <f t="shared" si="1"/>
        <v>3696286.269996</v>
      </c>
      <c r="Q23" s="89"/>
      <c r="R23" s="89"/>
    </row>
    <row r="24" spans="1:18" ht="18.75" customHeight="1">
      <c r="A24" s="90" t="s">
        <v>3576</v>
      </c>
      <c r="B24" s="90" t="s">
        <v>3577</v>
      </c>
      <c r="C24" s="90" t="s">
        <v>3578</v>
      </c>
      <c r="D24" s="90" t="s">
        <v>3542</v>
      </c>
      <c r="E24" s="90" t="s">
        <v>5340</v>
      </c>
      <c r="F24" s="738"/>
      <c r="G24" s="739"/>
      <c r="H24" s="737"/>
      <c r="I24" s="738">
        <v>1</v>
      </c>
      <c r="J24" s="740">
        <v>55236.06</v>
      </c>
      <c r="K24" s="737">
        <f t="shared" si="1"/>
        <v>55236.06</v>
      </c>
      <c r="Q24" s="89"/>
      <c r="R24" s="89"/>
    </row>
    <row r="25" spans="1:18" ht="20.25" customHeight="1">
      <c r="A25" s="90" t="s">
        <v>3581</v>
      </c>
      <c r="B25" s="90" t="s">
        <v>3582</v>
      </c>
      <c r="C25" s="90" t="s">
        <v>3583</v>
      </c>
      <c r="D25" s="90" t="s">
        <v>3542</v>
      </c>
      <c r="E25" s="90" t="s">
        <v>3584</v>
      </c>
      <c r="F25" s="738">
        <v>24</v>
      </c>
      <c r="G25" s="739">
        <v>12616.66</v>
      </c>
      <c r="H25" s="737">
        <f t="shared" si="0"/>
        <v>302799.83999999997</v>
      </c>
      <c r="I25" s="738">
        <v>49</v>
      </c>
      <c r="J25" s="740">
        <v>16092.196733999999</v>
      </c>
      <c r="K25" s="737">
        <f t="shared" si="1"/>
        <v>788517.63996599999</v>
      </c>
      <c r="Q25" s="89"/>
      <c r="R25" s="89"/>
    </row>
    <row r="26" spans="1:18" ht="19.5" customHeight="1">
      <c r="A26" s="90" t="s">
        <v>3585</v>
      </c>
      <c r="B26" s="90" t="s">
        <v>3586</v>
      </c>
      <c r="C26" s="90" t="s">
        <v>3587</v>
      </c>
      <c r="D26" s="90" t="s">
        <v>3542</v>
      </c>
      <c r="E26" s="90" t="s">
        <v>3547</v>
      </c>
      <c r="F26" s="738">
        <v>5</v>
      </c>
      <c r="G26" s="739">
        <v>7017.81</v>
      </c>
      <c r="H26" s="737">
        <f t="shared" si="0"/>
        <v>35089.050000000003</v>
      </c>
      <c r="I26" s="738">
        <v>32</v>
      </c>
      <c r="J26" s="740">
        <v>7050.4868749999996</v>
      </c>
      <c r="K26" s="737">
        <f t="shared" si="1"/>
        <v>225615.58</v>
      </c>
      <c r="Q26" s="89"/>
      <c r="R26" s="89"/>
    </row>
    <row r="27" spans="1:18" ht="22.5" customHeight="1">
      <c r="A27" s="90" t="s">
        <v>3588</v>
      </c>
      <c r="B27" s="90" t="s">
        <v>3589</v>
      </c>
      <c r="C27" s="90" t="s">
        <v>3590</v>
      </c>
      <c r="D27" s="90" t="s">
        <v>3542</v>
      </c>
      <c r="E27" s="90" t="s">
        <v>3591</v>
      </c>
      <c r="F27" s="738">
        <v>40</v>
      </c>
      <c r="G27" s="739">
        <v>4247.97</v>
      </c>
      <c r="H27" s="737">
        <f t="shared" si="0"/>
        <v>169918.80000000002</v>
      </c>
      <c r="I27" s="738">
        <v>45</v>
      </c>
      <c r="J27" s="740">
        <v>1560.3282200000001</v>
      </c>
      <c r="K27" s="737">
        <f t="shared" si="1"/>
        <v>70214.769899999999</v>
      </c>
      <c r="Q27" s="89"/>
      <c r="R27" s="89"/>
    </row>
    <row r="28" spans="1:18" ht="20.25" customHeight="1">
      <c r="A28" s="90" t="s">
        <v>3592</v>
      </c>
      <c r="B28" s="90" t="s">
        <v>3593</v>
      </c>
      <c r="C28" s="90" t="s">
        <v>3594</v>
      </c>
      <c r="D28" s="90" t="s">
        <v>3542</v>
      </c>
      <c r="E28" s="90" t="s">
        <v>3595</v>
      </c>
      <c r="F28" s="738">
        <v>140</v>
      </c>
      <c r="G28" s="739">
        <v>2713.67</v>
      </c>
      <c r="H28" s="737">
        <f t="shared" si="0"/>
        <v>379913.8</v>
      </c>
      <c r="I28" s="738">
        <v>128</v>
      </c>
      <c r="J28" s="740">
        <v>2716.8796000000002</v>
      </c>
      <c r="K28" s="737">
        <f t="shared" si="1"/>
        <v>347760.58880000003</v>
      </c>
      <c r="Q28" s="89"/>
      <c r="R28" s="89"/>
    </row>
    <row r="29" spans="1:18" ht="18.75" customHeight="1">
      <c r="A29" s="90" t="s">
        <v>3596</v>
      </c>
      <c r="B29" s="90" t="s">
        <v>3597</v>
      </c>
      <c r="C29" s="90" t="s">
        <v>3598</v>
      </c>
      <c r="D29" s="90" t="s">
        <v>3542</v>
      </c>
      <c r="E29" s="90" t="s">
        <v>3547</v>
      </c>
      <c r="F29" s="738"/>
      <c r="G29" s="739"/>
      <c r="H29" s="737">
        <f t="shared" si="0"/>
        <v>0</v>
      </c>
      <c r="I29" s="738"/>
      <c r="J29" s="740"/>
      <c r="K29" s="737">
        <f t="shared" si="1"/>
        <v>0</v>
      </c>
      <c r="Q29" s="89"/>
      <c r="R29" s="89"/>
    </row>
    <row r="30" spans="1:18" ht="21" customHeight="1">
      <c r="A30" s="90" t="s">
        <v>3599</v>
      </c>
      <c r="B30" s="90" t="s">
        <v>3600</v>
      </c>
      <c r="C30" s="90" t="s">
        <v>3601</v>
      </c>
      <c r="D30" s="90" t="s">
        <v>3542</v>
      </c>
      <c r="E30" s="90" t="s">
        <v>3602</v>
      </c>
      <c r="F30" s="738">
        <v>100</v>
      </c>
      <c r="G30" s="739">
        <v>2538.8000000000002</v>
      </c>
      <c r="H30" s="737">
        <f t="shared" si="0"/>
        <v>253880.00000000003</v>
      </c>
      <c r="I30" s="738">
        <v>157</v>
      </c>
      <c r="J30" s="740">
        <v>2275.4562999999998</v>
      </c>
      <c r="K30" s="737">
        <f t="shared" si="1"/>
        <v>357246.63909999997</v>
      </c>
      <c r="Q30" s="89"/>
      <c r="R30" s="89"/>
    </row>
    <row r="31" spans="1:18" ht="20.25" customHeight="1">
      <c r="A31" s="90" t="s">
        <v>3603</v>
      </c>
      <c r="B31" s="90" t="s">
        <v>3604</v>
      </c>
      <c r="C31" s="90" t="s">
        <v>3605</v>
      </c>
      <c r="D31" s="90" t="s">
        <v>3606</v>
      </c>
      <c r="E31" s="90" t="s">
        <v>3607</v>
      </c>
      <c r="F31" s="738">
        <v>12094</v>
      </c>
      <c r="G31" s="739">
        <v>83.16</v>
      </c>
      <c r="H31" s="737">
        <f t="shared" si="0"/>
        <v>1005737.0399999999</v>
      </c>
      <c r="I31" s="738">
        <v>17466</v>
      </c>
      <c r="J31" s="740">
        <v>83.699484100000006</v>
      </c>
      <c r="K31" s="737">
        <f t="shared" si="1"/>
        <v>1461895.1892906001</v>
      </c>
      <c r="Q31" s="89"/>
      <c r="R31" s="89"/>
    </row>
    <row r="32" spans="1:18" ht="19.5" customHeight="1">
      <c r="A32" s="90" t="s">
        <v>3608</v>
      </c>
      <c r="B32" s="90" t="s">
        <v>3609</v>
      </c>
      <c r="C32" s="90" t="s">
        <v>3610</v>
      </c>
      <c r="D32" s="90" t="s">
        <v>3542</v>
      </c>
      <c r="E32" s="90" t="s">
        <v>3547</v>
      </c>
      <c r="F32" s="738">
        <v>200</v>
      </c>
      <c r="G32" s="739">
        <v>1424.42</v>
      </c>
      <c r="H32" s="737">
        <f t="shared" si="0"/>
        <v>284884</v>
      </c>
      <c r="I32" s="738">
        <v>160</v>
      </c>
      <c r="J32" s="740">
        <v>1421.64</v>
      </c>
      <c r="K32" s="737">
        <f t="shared" si="1"/>
        <v>227462.40000000002</v>
      </c>
      <c r="Q32" s="89"/>
      <c r="R32" s="89"/>
    </row>
    <row r="33" spans="1:18" ht="19.5" customHeight="1">
      <c r="A33" s="90" t="s">
        <v>3611</v>
      </c>
      <c r="B33" s="90" t="s">
        <v>3612</v>
      </c>
      <c r="C33" s="90" t="s">
        <v>3613</v>
      </c>
      <c r="D33" s="90" t="s">
        <v>3542</v>
      </c>
      <c r="E33" s="90" t="s">
        <v>3560</v>
      </c>
      <c r="F33" s="738"/>
      <c r="G33" s="739"/>
      <c r="H33" s="737"/>
      <c r="I33" s="738">
        <v>43</v>
      </c>
      <c r="J33" s="740">
        <v>6006.88</v>
      </c>
      <c r="K33" s="737">
        <f t="shared" si="1"/>
        <v>258295.84</v>
      </c>
      <c r="Q33" s="89"/>
      <c r="R33" s="89"/>
    </row>
    <row r="34" spans="1:18" ht="19.5" customHeight="1">
      <c r="A34" s="90" t="s">
        <v>3611</v>
      </c>
      <c r="B34" s="90" t="s">
        <v>3612</v>
      </c>
      <c r="C34" s="90" t="s">
        <v>3613</v>
      </c>
      <c r="D34" s="90" t="s">
        <v>3542</v>
      </c>
      <c r="E34" s="90" t="s">
        <v>3614</v>
      </c>
      <c r="F34" s="738">
        <v>1000</v>
      </c>
      <c r="G34" s="739">
        <v>1567.92</v>
      </c>
      <c r="H34" s="737">
        <f t="shared" si="0"/>
        <v>1567920</v>
      </c>
      <c r="I34" s="738">
        <v>506</v>
      </c>
      <c r="J34" s="740">
        <v>1888.0970299999999</v>
      </c>
      <c r="K34" s="737">
        <f t="shared" si="1"/>
        <v>955377.09717999992</v>
      </c>
      <c r="Q34" s="89"/>
      <c r="R34" s="89"/>
    </row>
    <row r="35" spans="1:18" ht="21.75" customHeight="1">
      <c r="A35" s="90" t="s">
        <v>3615</v>
      </c>
      <c r="B35" s="90" t="s">
        <v>3616</v>
      </c>
      <c r="C35" s="90" t="s">
        <v>3617</v>
      </c>
      <c r="D35" s="90" t="s">
        <v>3542</v>
      </c>
      <c r="E35" s="90" t="s">
        <v>3552</v>
      </c>
      <c r="F35" s="738">
        <v>80</v>
      </c>
      <c r="G35" s="739">
        <v>11155.09</v>
      </c>
      <c r="H35" s="737">
        <f t="shared" si="0"/>
        <v>892407.2</v>
      </c>
      <c r="I35" s="738">
        <v>50</v>
      </c>
      <c r="J35" s="740">
        <v>11278.3</v>
      </c>
      <c r="K35" s="737">
        <f t="shared" si="1"/>
        <v>563915</v>
      </c>
      <c r="Q35" s="89"/>
      <c r="R35" s="89"/>
    </row>
    <row r="36" spans="1:18" ht="19.5" customHeight="1">
      <c r="A36" s="90" t="s">
        <v>3596</v>
      </c>
      <c r="B36" s="90" t="s">
        <v>3618</v>
      </c>
      <c r="C36" s="90" t="s">
        <v>3598</v>
      </c>
      <c r="D36" s="90" t="s">
        <v>3542</v>
      </c>
      <c r="E36" s="90" t="s">
        <v>3619</v>
      </c>
      <c r="F36" s="738"/>
      <c r="G36" s="739"/>
      <c r="H36" s="737">
        <f t="shared" si="0"/>
        <v>0</v>
      </c>
      <c r="I36" s="738"/>
      <c r="J36" s="740"/>
      <c r="K36" s="737">
        <f t="shared" si="1"/>
        <v>0</v>
      </c>
      <c r="Q36" s="89"/>
      <c r="R36" s="89"/>
    </row>
    <row r="37" spans="1:18" ht="21.75" customHeight="1">
      <c r="A37" s="90" t="s">
        <v>3620</v>
      </c>
      <c r="B37" s="90" t="s">
        <v>3621</v>
      </c>
      <c r="C37" s="90" t="s">
        <v>3622</v>
      </c>
      <c r="D37" s="90" t="s">
        <v>3606</v>
      </c>
      <c r="E37" s="90" t="s">
        <v>3623</v>
      </c>
      <c r="F37" s="738"/>
      <c r="G37" s="739"/>
      <c r="H37" s="737">
        <f t="shared" si="0"/>
        <v>0</v>
      </c>
      <c r="I37" s="738">
        <v>1461</v>
      </c>
      <c r="J37" s="740">
        <v>200.53</v>
      </c>
      <c r="K37" s="737">
        <f t="shared" si="1"/>
        <v>292974.33</v>
      </c>
      <c r="Q37" s="89"/>
      <c r="R37" s="89"/>
    </row>
    <row r="38" spans="1:18" ht="15.75" customHeight="1">
      <c r="A38" s="90" t="s">
        <v>3620</v>
      </c>
      <c r="B38" s="90" t="s">
        <v>3621</v>
      </c>
      <c r="C38" s="90" t="s">
        <v>3622</v>
      </c>
      <c r="D38" s="90" t="s">
        <v>3606</v>
      </c>
      <c r="E38" s="90" t="s">
        <v>3624</v>
      </c>
      <c r="F38" s="738">
        <v>2520</v>
      </c>
      <c r="G38" s="739">
        <v>722.89</v>
      </c>
      <c r="H38" s="737">
        <f t="shared" si="0"/>
        <v>1821682.8</v>
      </c>
      <c r="I38" s="738">
        <v>1778</v>
      </c>
      <c r="J38" s="740">
        <v>721.82012299999997</v>
      </c>
      <c r="K38" s="737">
        <f t="shared" si="1"/>
        <v>1283396.178694</v>
      </c>
      <c r="Q38" s="89"/>
      <c r="R38" s="89"/>
    </row>
    <row r="39" spans="1:18" ht="20.25" customHeight="1">
      <c r="A39" s="90" t="s">
        <v>3572</v>
      </c>
      <c r="B39" s="90" t="s">
        <v>3573</v>
      </c>
      <c r="C39" s="90" t="s">
        <v>3625</v>
      </c>
      <c r="D39" s="90" t="s">
        <v>3542</v>
      </c>
      <c r="E39" s="90" t="s">
        <v>3579</v>
      </c>
      <c r="F39" s="738"/>
      <c r="G39" s="739"/>
      <c r="H39" s="737">
        <f t="shared" si="0"/>
        <v>0</v>
      </c>
      <c r="I39" s="738"/>
      <c r="J39" s="740"/>
      <c r="K39" s="737">
        <f t="shared" si="1"/>
        <v>0</v>
      </c>
      <c r="Q39" s="89"/>
      <c r="R39" s="89"/>
    </row>
    <row r="40" spans="1:18" ht="18" customHeight="1">
      <c r="A40" s="90" t="s">
        <v>3626</v>
      </c>
      <c r="B40" s="90" t="s">
        <v>3627</v>
      </c>
      <c r="C40" s="90" t="s">
        <v>3628</v>
      </c>
      <c r="D40" s="90" t="s">
        <v>3542</v>
      </c>
      <c r="E40" s="90" t="s">
        <v>3543</v>
      </c>
      <c r="F40" s="738">
        <v>5</v>
      </c>
      <c r="G40" s="739">
        <v>7015.36</v>
      </c>
      <c r="H40" s="737">
        <f t="shared" si="0"/>
        <v>35076.799999999996</v>
      </c>
      <c r="I40" s="738">
        <v>9</v>
      </c>
      <c r="J40" s="740">
        <v>7015.36</v>
      </c>
      <c r="K40" s="737">
        <f t="shared" si="1"/>
        <v>63138.239999999998</v>
      </c>
      <c r="Q40" s="89"/>
      <c r="R40" s="89"/>
    </row>
    <row r="41" spans="1:18" ht="18" customHeight="1">
      <c r="A41" s="90" t="s">
        <v>3626</v>
      </c>
      <c r="B41" s="90" t="s">
        <v>3627</v>
      </c>
      <c r="C41" s="90" t="s">
        <v>3628</v>
      </c>
      <c r="D41" s="90" t="s">
        <v>3542</v>
      </c>
      <c r="E41" s="90" t="s">
        <v>3543</v>
      </c>
      <c r="F41" s="738"/>
      <c r="G41" s="739"/>
      <c r="H41" s="737"/>
      <c r="I41" s="738"/>
      <c r="J41" s="740"/>
      <c r="K41" s="737"/>
      <c r="Q41" s="89"/>
      <c r="R41" s="89"/>
    </row>
    <row r="42" spans="1:18" ht="18.75" customHeight="1">
      <c r="A42" s="90" t="s">
        <v>3629</v>
      </c>
      <c r="B42" s="90" t="s">
        <v>3630</v>
      </c>
      <c r="C42" s="90" t="s">
        <v>3631</v>
      </c>
      <c r="D42" s="90" t="s">
        <v>3542</v>
      </c>
      <c r="E42" s="90" t="s">
        <v>3619</v>
      </c>
      <c r="F42" s="738">
        <v>10</v>
      </c>
      <c r="G42" s="739">
        <v>5813.5</v>
      </c>
      <c r="H42" s="737">
        <f t="shared" si="0"/>
        <v>58135</v>
      </c>
      <c r="I42" s="738">
        <v>77</v>
      </c>
      <c r="J42" s="740">
        <v>579.80999999999995</v>
      </c>
      <c r="K42" s="737">
        <f t="shared" si="1"/>
        <v>44645.369999999995</v>
      </c>
      <c r="Q42" s="89"/>
      <c r="R42" s="89"/>
    </row>
    <row r="43" spans="1:18" ht="15.75" customHeight="1">
      <c r="A43" s="92" t="s">
        <v>3632</v>
      </c>
      <c r="B43" s="90" t="s">
        <v>3633</v>
      </c>
      <c r="C43" s="88" t="s">
        <v>3632</v>
      </c>
      <c r="D43" s="90" t="s">
        <v>3542</v>
      </c>
      <c r="E43" s="90" t="s">
        <v>3634</v>
      </c>
      <c r="F43" s="738">
        <v>2400</v>
      </c>
      <c r="G43" s="740">
        <v>191.53</v>
      </c>
      <c r="H43" s="737">
        <f t="shared" si="0"/>
        <v>459672</v>
      </c>
      <c r="I43" s="738"/>
      <c r="J43" s="740"/>
      <c r="K43" s="737">
        <f t="shared" si="1"/>
        <v>0</v>
      </c>
      <c r="Q43" s="89"/>
      <c r="R43" s="89"/>
    </row>
    <row r="44" spans="1:18" ht="16.5" customHeight="1">
      <c r="A44" s="90" t="s">
        <v>3635</v>
      </c>
      <c r="B44" s="90" t="s">
        <v>3636</v>
      </c>
      <c r="C44" s="90" t="s">
        <v>3637</v>
      </c>
      <c r="D44" s="90" t="s">
        <v>3542</v>
      </c>
      <c r="E44" s="90" t="s">
        <v>3560</v>
      </c>
      <c r="F44" s="738">
        <v>180</v>
      </c>
      <c r="G44" s="739">
        <v>4730.0600000000004</v>
      </c>
      <c r="H44" s="737">
        <f t="shared" si="0"/>
        <v>851410.8</v>
      </c>
      <c r="I44" s="738">
        <v>210</v>
      </c>
      <c r="J44" s="740">
        <v>4731.0685709999998</v>
      </c>
      <c r="K44" s="737">
        <f t="shared" si="1"/>
        <v>993524.39990999992</v>
      </c>
      <c r="Q44" s="89"/>
      <c r="R44" s="89"/>
    </row>
    <row r="45" spans="1:18" ht="21" customHeight="1">
      <c r="A45" s="88" t="s">
        <v>3638</v>
      </c>
      <c r="B45" s="90" t="s">
        <v>3639</v>
      </c>
      <c r="C45" s="90" t="s">
        <v>3640</v>
      </c>
      <c r="D45" s="90" t="s">
        <v>3542</v>
      </c>
      <c r="E45" s="90" t="s">
        <v>3641</v>
      </c>
      <c r="F45" s="738">
        <v>150</v>
      </c>
      <c r="G45" s="739">
        <v>1941.44</v>
      </c>
      <c r="H45" s="737">
        <f t="shared" si="0"/>
        <v>291216</v>
      </c>
      <c r="I45" s="738">
        <v>181</v>
      </c>
      <c r="J45" s="740">
        <v>1994.2965193</v>
      </c>
      <c r="K45" s="737">
        <f t="shared" si="1"/>
        <v>360967.66999329999</v>
      </c>
      <c r="Q45" s="89"/>
      <c r="R45" s="89"/>
    </row>
    <row r="46" spans="1:18" ht="17.25" customHeight="1">
      <c r="A46" s="88" t="s">
        <v>3638</v>
      </c>
      <c r="B46" s="90" t="s">
        <v>3639</v>
      </c>
      <c r="C46" s="90" t="s">
        <v>3640</v>
      </c>
      <c r="D46" s="90" t="s">
        <v>3542</v>
      </c>
      <c r="E46" s="91" t="s">
        <v>3642</v>
      </c>
      <c r="F46" s="738">
        <v>137</v>
      </c>
      <c r="G46" s="739"/>
      <c r="H46" s="737">
        <f t="shared" si="0"/>
        <v>0</v>
      </c>
      <c r="I46" s="738">
        <v>151</v>
      </c>
      <c r="J46" s="740">
        <v>742.17218000000003</v>
      </c>
      <c r="K46" s="737">
        <f t="shared" si="1"/>
        <v>112067.99918</v>
      </c>
      <c r="Q46" s="89"/>
      <c r="R46" s="89"/>
    </row>
    <row r="47" spans="1:18" ht="21" customHeight="1">
      <c r="A47" s="90" t="s">
        <v>3643</v>
      </c>
      <c r="B47" s="91" t="s">
        <v>3644</v>
      </c>
      <c r="C47" s="91" t="s">
        <v>3645</v>
      </c>
      <c r="D47" s="91" t="s">
        <v>3542</v>
      </c>
      <c r="E47" s="91" t="s">
        <v>3646</v>
      </c>
      <c r="F47" s="738"/>
      <c r="G47" s="739"/>
      <c r="H47" s="737">
        <f t="shared" si="0"/>
        <v>0</v>
      </c>
      <c r="I47" s="738"/>
      <c r="J47" s="740"/>
      <c r="K47" s="737">
        <f t="shared" si="1"/>
        <v>0</v>
      </c>
      <c r="Q47" s="89"/>
      <c r="R47" s="89"/>
    </row>
    <row r="48" spans="1:18" ht="17.25" customHeight="1">
      <c r="A48" s="90" t="s">
        <v>3635</v>
      </c>
      <c r="B48" s="90" t="s">
        <v>3600</v>
      </c>
      <c r="C48" s="90" t="s">
        <v>3635</v>
      </c>
      <c r="D48" s="91" t="s">
        <v>3542</v>
      </c>
      <c r="E48" s="91" t="s">
        <v>3547</v>
      </c>
      <c r="F48" s="738">
        <v>150</v>
      </c>
      <c r="G48" s="739">
        <v>2363.41</v>
      </c>
      <c r="H48" s="737">
        <f t="shared" si="0"/>
        <v>354511.5</v>
      </c>
      <c r="I48" s="738">
        <v>183</v>
      </c>
      <c r="J48" s="740">
        <v>2368.6815299999998</v>
      </c>
      <c r="K48" s="737">
        <f t="shared" si="1"/>
        <v>433468.71998999995</v>
      </c>
      <c r="Q48" s="89"/>
      <c r="R48" s="89"/>
    </row>
    <row r="49" spans="1:18" ht="15.75" customHeight="1">
      <c r="A49" s="90" t="s">
        <v>3608</v>
      </c>
      <c r="B49" s="90" t="s">
        <v>3609</v>
      </c>
      <c r="C49" s="90" t="s">
        <v>3610</v>
      </c>
      <c r="D49" s="90" t="s">
        <v>3542</v>
      </c>
      <c r="E49" s="91" t="s">
        <v>3619</v>
      </c>
      <c r="F49" s="738">
        <v>400</v>
      </c>
      <c r="G49" s="739">
        <v>362.21</v>
      </c>
      <c r="H49" s="737">
        <f t="shared" si="0"/>
        <v>144884</v>
      </c>
      <c r="I49" s="738">
        <v>80</v>
      </c>
      <c r="J49" s="740">
        <v>361.46</v>
      </c>
      <c r="K49" s="737">
        <f t="shared" si="1"/>
        <v>28916.799999999999</v>
      </c>
      <c r="Q49" s="89"/>
      <c r="R49" s="89"/>
    </row>
    <row r="50" spans="1:18" ht="14.25" customHeight="1">
      <c r="A50" s="90" t="s">
        <v>3592</v>
      </c>
      <c r="B50" s="90" t="s">
        <v>3593</v>
      </c>
      <c r="C50" s="88" t="s">
        <v>3647</v>
      </c>
      <c r="D50" s="90" t="s">
        <v>3542</v>
      </c>
      <c r="E50" s="90" t="s">
        <v>3648</v>
      </c>
      <c r="F50" s="738">
        <v>220</v>
      </c>
      <c r="G50" s="739">
        <v>574.32000000000005</v>
      </c>
      <c r="H50" s="737">
        <f t="shared" si="0"/>
        <v>126350.40000000001</v>
      </c>
      <c r="I50" s="738">
        <v>160</v>
      </c>
      <c r="J50" s="740">
        <v>574.52855999999997</v>
      </c>
      <c r="K50" s="737">
        <f t="shared" si="1"/>
        <v>91924.569599999988</v>
      </c>
      <c r="Q50" s="89"/>
      <c r="R50" s="89"/>
    </row>
    <row r="51" spans="1:18" ht="16.5" customHeight="1">
      <c r="A51" s="90" t="s">
        <v>3626</v>
      </c>
      <c r="B51" s="90" t="s">
        <v>3627</v>
      </c>
      <c r="C51" s="90" t="s">
        <v>3628</v>
      </c>
      <c r="D51" s="90" t="s">
        <v>3542</v>
      </c>
      <c r="E51" s="90" t="s">
        <v>3648</v>
      </c>
      <c r="F51" s="738">
        <v>4</v>
      </c>
      <c r="G51" s="739">
        <v>2176.17</v>
      </c>
      <c r="H51" s="737">
        <f t="shared" si="0"/>
        <v>8704.68</v>
      </c>
      <c r="I51" s="738">
        <v>41</v>
      </c>
      <c r="J51" s="740">
        <v>2176.1742850000001</v>
      </c>
      <c r="K51" s="737">
        <f t="shared" si="1"/>
        <v>89223.145684999996</v>
      </c>
      <c r="Q51" s="89"/>
      <c r="R51" s="89"/>
    </row>
    <row r="52" spans="1:18" ht="18" customHeight="1">
      <c r="A52" s="90" t="s">
        <v>3649</v>
      </c>
      <c r="B52" s="90" t="s">
        <v>3650</v>
      </c>
      <c r="C52" s="90" t="s">
        <v>3651</v>
      </c>
      <c r="D52" s="90" t="s">
        <v>3542</v>
      </c>
      <c r="E52" s="90" t="s">
        <v>3619</v>
      </c>
      <c r="F52" s="738">
        <v>2</v>
      </c>
      <c r="G52" s="740">
        <v>9570</v>
      </c>
      <c r="H52" s="737">
        <f t="shared" si="0"/>
        <v>19140</v>
      </c>
      <c r="I52" s="738">
        <v>11</v>
      </c>
      <c r="J52" s="740">
        <v>9900</v>
      </c>
      <c r="K52" s="737">
        <f t="shared" si="1"/>
        <v>108900</v>
      </c>
      <c r="Q52" s="89"/>
      <c r="R52" s="89"/>
    </row>
    <row r="53" spans="1:18" ht="15" customHeight="1">
      <c r="A53" s="90" t="s">
        <v>3652</v>
      </c>
      <c r="B53" s="90" t="s">
        <v>3653</v>
      </c>
      <c r="C53" s="90" t="s">
        <v>3654</v>
      </c>
      <c r="D53" s="90" t="s">
        <v>3542</v>
      </c>
      <c r="E53" s="90" t="s">
        <v>3655</v>
      </c>
      <c r="F53" s="738">
        <v>0</v>
      </c>
      <c r="G53" s="740">
        <v>0</v>
      </c>
      <c r="H53" s="737">
        <f t="shared" si="0"/>
        <v>0</v>
      </c>
      <c r="I53" s="738"/>
      <c r="J53" s="740"/>
      <c r="K53" s="737">
        <f t="shared" si="1"/>
        <v>0</v>
      </c>
      <c r="Q53" s="89"/>
      <c r="R53" s="89"/>
    </row>
    <row r="54" spans="1:18" ht="15.75" customHeight="1">
      <c r="A54" s="90" t="s">
        <v>3656</v>
      </c>
      <c r="B54" s="90" t="s">
        <v>3597</v>
      </c>
      <c r="C54" s="90" t="s">
        <v>3657</v>
      </c>
      <c r="D54" s="90" t="s">
        <v>3542</v>
      </c>
      <c r="E54" s="90" t="s">
        <v>3658</v>
      </c>
      <c r="F54" s="738">
        <v>6</v>
      </c>
      <c r="G54" s="740">
        <v>9679.02</v>
      </c>
      <c r="H54" s="737">
        <f t="shared" si="0"/>
        <v>58074.12</v>
      </c>
      <c r="I54" s="738">
        <v>8</v>
      </c>
      <c r="J54" s="740">
        <v>1616.56</v>
      </c>
      <c r="K54" s="737">
        <f t="shared" si="1"/>
        <v>12932.48</v>
      </c>
      <c r="Q54" s="89"/>
      <c r="R54" s="89"/>
    </row>
    <row r="55" spans="1:18" ht="15.75" customHeight="1">
      <c r="A55" s="90" t="s">
        <v>3557</v>
      </c>
      <c r="B55" s="90" t="s">
        <v>3558</v>
      </c>
      <c r="C55" s="90" t="s">
        <v>5341</v>
      </c>
      <c r="D55" s="90" t="s">
        <v>5342</v>
      </c>
      <c r="E55" s="90" t="s">
        <v>3658</v>
      </c>
      <c r="F55" s="738"/>
      <c r="G55" s="740"/>
      <c r="H55" s="737"/>
      <c r="I55" s="738">
        <v>60</v>
      </c>
      <c r="J55" s="740">
        <v>218.85383630000001</v>
      </c>
      <c r="K55" s="737">
        <f t="shared" si="1"/>
        <v>13131.230178000002</v>
      </c>
      <c r="Q55" s="89"/>
      <c r="R55" s="89"/>
    </row>
    <row r="56" spans="1:18" ht="18.75" customHeight="1">
      <c r="A56" s="90" t="s">
        <v>3599</v>
      </c>
      <c r="B56" s="90" t="s">
        <v>3600</v>
      </c>
      <c r="C56" s="90" t="s">
        <v>3601</v>
      </c>
      <c r="D56" s="90" t="s">
        <v>3542</v>
      </c>
      <c r="E56" s="90" t="s">
        <v>3659</v>
      </c>
      <c r="F56" s="738">
        <v>5</v>
      </c>
      <c r="G56" s="740">
        <v>9482</v>
      </c>
      <c r="H56" s="737">
        <f t="shared" si="0"/>
        <v>47410</v>
      </c>
      <c r="I56" s="738"/>
      <c r="J56" s="740"/>
      <c r="K56" s="737">
        <f t="shared" si="1"/>
        <v>0</v>
      </c>
      <c r="Q56" s="89"/>
      <c r="R56" s="89"/>
    </row>
    <row r="57" spans="1:18" ht="15" customHeight="1">
      <c r="A57" s="90" t="s">
        <v>3660</v>
      </c>
      <c r="B57" s="90" t="s">
        <v>3661</v>
      </c>
      <c r="C57" s="90" t="s">
        <v>3662</v>
      </c>
      <c r="D57" s="90" t="s">
        <v>3542</v>
      </c>
      <c r="E57" s="90" t="s">
        <v>3663</v>
      </c>
      <c r="F57" s="738">
        <v>2</v>
      </c>
      <c r="G57" s="740">
        <v>117632.46</v>
      </c>
      <c r="H57" s="737">
        <f t="shared" si="0"/>
        <v>235264.92</v>
      </c>
      <c r="I57" s="738">
        <v>2</v>
      </c>
      <c r="J57" s="740">
        <v>58610.42</v>
      </c>
      <c r="K57" s="737">
        <f t="shared" si="1"/>
        <v>117220.84</v>
      </c>
      <c r="Q57" s="89"/>
      <c r="R57" s="89"/>
    </row>
    <row r="58" spans="1:18" ht="23.25" customHeight="1">
      <c r="A58" s="90"/>
      <c r="B58" s="90"/>
      <c r="C58" s="90"/>
      <c r="D58" s="90"/>
      <c r="E58" s="90"/>
      <c r="F58" s="90"/>
      <c r="G58" s="90"/>
      <c r="H58" s="137"/>
      <c r="I58" s="90"/>
      <c r="J58" s="740"/>
      <c r="K58" s="90"/>
      <c r="Q58" s="89"/>
      <c r="R58" s="89"/>
    </row>
    <row r="59" spans="1:18" ht="32.25" customHeight="1" thickBot="1">
      <c r="A59" s="90"/>
      <c r="B59" s="90"/>
      <c r="C59" s="90"/>
      <c r="D59" s="90"/>
      <c r="E59" s="90"/>
      <c r="F59" s="90"/>
      <c r="G59" s="90"/>
      <c r="H59" s="137"/>
      <c r="I59" s="90"/>
      <c r="J59" s="740"/>
      <c r="K59" s="137"/>
      <c r="Q59" s="89"/>
      <c r="R59" s="89"/>
    </row>
    <row r="60" spans="1:18" ht="15">
      <c r="A60" s="157" t="s">
        <v>1696</v>
      </c>
      <c r="B60" s="157"/>
      <c r="C60" s="157"/>
      <c r="D60" s="157"/>
      <c r="E60" s="83"/>
      <c r="F60" s="83"/>
      <c r="G60" s="128"/>
      <c r="H60" s="742">
        <f>SUM(H61:H73)</f>
        <v>13697999.999909999</v>
      </c>
      <c r="I60" s="743"/>
      <c r="J60" s="1252"/>
      <c r="K60" s="855">
        <f>SUM(K61:K76)</f>
        <v>25131049.12297</v>
      </c>
      <c r="Q60" s="89"/>
      <c r="R60" s="89"/>
    </row>
    <row r="61" spans="1:18" ht="15">
      <c r="A61" s="90" t="s">
        <v>3664</v>
      </c>
      <c r="B61" s="92" t="s">
        <v>3665</v>
      </c>
      <c r="C61" s="92" t="s">
        <v>3666</v>
      </c>
      <c r="D61" s="92" t="s">
        <v>3542</v>
      </c>
      <c r="E61" s="92" t="s">
        <v>3667</v>
      </c>
      <c r="F61" s="856">
        <v>290</v>
      </c>
      <c r="G61" s="857">
        <v>1277.1603789999999</v>
      </c>
      <c r="H61" s="744">
        <f>F61*G61</f>
        <v>370376.50990999996</v>
      </c>
      <c r="I61" s="856">
        <v>150</v>
      </c>
      <c r="J61" s="1254">
        <v>1197.7074</v>
      </c>
      <c r="K61" s="737">
        <f>I61*J61</f>
        <v>179656.11000000002</v>
      </c>
      <c r="Q61" s="89"/>
      <c r="R61" s="89"/>
    </row>
    <row r="62" spans="1:18" ht="15">
      <c r="A62" s="90" t="s">
        <v>3668</v>
      </c>
      <c r="B62" s="92" t="s">
        <v>3669</v>
      </c>
      <c r="C62" s="92" t="s">
        <v>3670</v>
      </c>
      <c r="D62" s="92" t="s">
        <v>3542</v>
      </c>
      <c r="E62" s="92" t="s">
        <v>3667</v>
      </c>
      <c r="F62" s="856">
        <v>329</v>
      </c>
      <c r="G62" s="857">
        <v>1167.54</v>
      </c>
      <c r="H62" s="744">
        <f t="shared" ref="H62:H73" si="2">F62*G62</f>
        <v>384120.66</v>
      </c>
      <c r="I62" s="856">
        <v>273</v>
      </c>
      <c r="J62" s="1254">
        <v>1157.15663</v>
      </c>
      <c r="K62" s="737">
        <f t="shared" ref="K62:K76" si="3">I62*J62</f>
        <v>315903.75998999999</v>
      </c>
      <c r="Q62" s="89"/>
      <c r="R62" s="89"/>
    </row>
    <row r="63" spans="1:18" ht="15">
      <c r="A63" s="90" t="s">
        <v>3671</v>
      </c>
      <c r="B63" s="92" t="s">
        <v>3672</v>
      </c>
      <c r="C63" s="92" t="s">
        <v>3673</v>
      </c>
      <c r="D63" s="92" t="s">
        <v>3542</v>
      </c>
      <c r="E63" s="92" t="s">
        <v>3674</v>
      </c>
      <c r="F63" s="856">
        <v>80</v>
      </c>
      <c r="G63" s="857">
        <v>2888.39725</v>
      </c>
      <c r="H63" s="744">
        <f t="shared" si="2"/>
        <v>231071.78</v>
      </c>
      <c r="I63" s="856">
        <v>126</v>
      </c>
      <c r="J63" s="1254">
        <v>2738.1248409999998</v>
      </c>
      <c r="K63" s="737">
        <f t="shared" si="3"/>
        <v>345003.72996599996</v>
      </c>
      <c r="Q63" s="89"/>
      <c r="R63" s="89"/>
    </row>
    <row r="64" spans="1:18" ht="15">
      <c r="A64" s="90" t="s">
        <v>3671</v>
      </c>
      <c r="B64" s="92" t="s">
        <v>3672</v>
      </c>
      <c r="C64" s="92" t="s">
        <v>3673</v>
      </c>
      <c r="D64" s="92" t="s">
        <v>3542</v>
      </c>
      <c r="E64" s="92" t="s">
        <v>3675</v>
      </c>
      <c r="F64" s="856">
        <v>140</v>
      </c>
      <c r="G64" s="857">
        <v>4292.37</v>
      </c>
      <c r="H64" s="744">
        <f t="shared" si="2"/>
        <v>600931.79999999993</v>
      </c>
      <c r="I64" s="856">
        <v>144</v>
      </c>
      <c r="J64" s="1254">
        <v>4057.49055</v>
      </c>
      <c r="K64" s="737">
        <f t="shared" si="3"/>
        <v>584278.63919999998</v>
      </c>
      <c r="Q64" s="89"/>
      <c r="R64" s="89"/>
    </row>
    <row r="65" spans="1:18" ht="15">
      <c r="A65" s="90" t="s">
        <v>3671</v>
      </c>
      <c r="B65" s="92" t="s">
        <v>3672</v>
      </c>
      <c r="C65" s="92" t="s">
        <v>3673</v>
      </c>
      <c r="D65" s="92" t="s">
        <v>3542</v>
      </c>
      <c r="E65" s="92" t="s">
        <v>3676</v>
      </c>
      <c r="F65" s="856">
        <v>140</v>
      </c>
      <c r="G65" s="857">
        <v>8520.56</v>
      </c>
      <c r="H65" s="744">
        <f t="shared" si="2"/>
        <v>1192878.3999999999</v>
      </c>
      <c r="I65" s="856">
        <v>112</v>
      </c>
      <c r="J65" s="1254">
        <v>7912.4640170000002</v>
      </c>
      <c r="K65" s="737">
        <f t="shared" si="3"/>
        <v>886195.96990400006</v>
      </c>
      <c r="Q65" s="89"/>
      <c r="R65" s="89"/>
    </row>
    <row r="66" spans="1:18" ht="15">
      <c r="A66" s="90" t="s">
        <v>3664</v>
      </c>
      <c r="B66" s="92" t="s">
        <v>3669</v>
      </c>
      <c r="C66" s="92" t="s">
        <v>3677</v>
      </c>
      <c r="D66" s="92" t="s">
        <v>3542</v>
      </c>
      <c r="E66" s="92" t="s">
        <v>3667</v>
      </c>
      <c r="F66" s="856">
        <v>450</v>
      </c>
      <c r="G66" s="857">
        <v>914.86</v>
      </c>
      <c r="H66" s="744">
        <f t="shared" si="2"/>
        <v>411687</v>
      </c>
      <c r="I66" s="856">
        <v>262</v>
      </c>
      <c r="J66" s="1254">
        <v>915.17618000000004</v>
      </c>
      <c r="K66" s="737">
        <f t="shared" si="3"/>
        <v>239776.15916000001</v>
      </c>
      <c r="Q66" s="89"/>
      <c r="R66" s="89"/>
    </row>
    <row r="67" spans="1:18" ht="15">
      <c r="A67" s="90" t="s">
        <v>3678</v>
      </c>
      <c r="B67" s="92" t="s">
        <v>3679</v>
      </c>
      <c r="C67" s="92" t="s">
        <v>3680</v>
      </c>
      <c r="D67" s="92" t="s">
        <v>3542</v>
      </c>
      <c r="E67" s="92" t="s">
        <v>3547</v>
      </c>
      <c r="F67" s="856"/>
      <c r="G67" s="857"/>
      <c r="H67" s="744">
        <f t="shared" si="2"/>
        <v>0</v>
      </c>
      <c r="I67" s="856">
        <v>4</v>
      </c>
      <c r="J67" s="1254">
        <v>7935.84</v>
      </c>
      <c r="K67" s="737">
        <f t="shared" si="3"/>
        <v>31743.360000000001</v>
      </c>
      <c r="Q67" s="89"/>
      <c r="R67" s="89"/>
    </row>
    <row r="68" spans="1:18" ht="15">
      <c r="A68" s="90" t="s">
        <v>3678</v>
      </c>
      <c r="B68" s="92"/>
      <c r="C68" s="92" t="s">
        <v>3680</v>
      </c>
      <c r="D68" s="92" t="s">
        <v>3542</v>
      </c>
      <c r="E68" s="92" t="s">
        <v>3681</v>
      </c>
      <c r="F68" s="856"/>
      <c r="G68" s="857"/>
      <c r="H68" s="744">
        <f t="shared" si="2"/>
        <v>0</v>
      </c>
      <c r="I68" s="856">
        <v>1</v>
      </c>
      <c r="J68" s="1254">
        <v>10131.66</v>
      </c>
      <c r="K68" s="737">
        <f t="shared" si="3"/>
        <v>10131.66</v>
      </c>
      <c r="Q68" s="89"/>
      <c r="R68" s="89"/>
    </row>
    <row r="69" spans="1:18" ht="15">
      <c r="A69" s="90" t="s">
        <v>3682</v>
      </c>
      <c r="B69" s="92"/>
      <c r="C69" s="92" t="s">
        <v>3683</v>
      </c>
      <c r="D69" s="92" t="s">
        <v>3542</v>
      </c>
      <c r="E69" s="92" t="s">
        <v>3667</v>
      </c>
      <c r="F69" s="856">
        <v>500</v>
      </c>
      <c r="G69" s="857">
        <v>1220.76</v>
      </c>
      <c r="H69" s="744">
        <f t="shared" si="2"/>
        <v>610380</v>
      </c>
      <c r="I69" s="856">
        <v>215</v>
      </c>
      <c r="J69" s="1254">
        <v>1261.4182699999999</v>
      </c>
      <c r="K69" s="737">
        <f t="shared" si="3"/>
        <v>271204.92804999999</v>
      </c>
      <c r="Q69" s="89"/>
      <c r="R69" s="89"/>
    </row>
    <row r="70" spans="1:18" ht="15">
      <c r="A70" s="90" t="s">
        <v>3684</v>
      </c>
      <c r="B70" s="92" t="s">
        <v>3685</v>
      </c>
      <c r="C70" s="92" t="s">
        <v>3686</v>
      </c>
      <c r="D70" s="92" t="s">
        <v>3542</v>
      </c>
      <c r="E70" s="92" t="s">
        <v>3687</v>
      </c>
      <c r="F70" s="856"/>
      <c r="G70" s="857"/>
      <c r="H70" s="744">
        <f t="shared" si="2"/>
        <v>0</v>
      </c>
      <c r="I70" s="856"/>
      <c r="J70" s="1254"/>
      <c r="K70" s="737">
        <f t="shared" si="3"/>
        <v>0</v>
      </c>
      <c r="Q70" s="89"/>
      <c r="R70" s="89"/>
    </row>
    <row r="71" spans="1:18" ht="15">
      <c r="A71" s="90" t="s">
        <v>3688</v>
      </c>
      <c r="B71" s="90" t="s">
        <v>3689</v>
      </c>
      <c r="C71" s="90" t="s">
        <v>3690</v>
      </c>
      <c r="D71" s="90" t="s">
        <v>3542</v>
      </c>
      <c r="E71" s="90" t="s">
        <v>3691</v>
      </c>
      <c r="F71" s="856">
        <v>56</v>
      </c>
      <c r="G71" s="857">
        <v>25789.91</v>
      </c>
      <c r="H71" s="744">
        <f t="shared" si="2"/>
        <v>1444234.96</v>
      </c>
      <c r="I71" s="856">
        <v>114</v>
      </c>
      <c r="J71" s="1254">
        <v>22420.655599999998</v>
      </c>
      <c r="K71" s="737">
        <f t="shared" si="3"/>
        <v>2555954.7383999997</v>
      </c>
      <c r="Q71" s="89"/>
      <c r="R71" s="89"/>
    </row>
    <row r="72" spans="1:18" ht="15">
      <c r="A72" s="90" t="s">
        <v>3692</v>
      </c>
      <c r="B72" s="90" t="s">
        <v>3693</v>
      </c>
      <c r="C72" s="90" t="s">
        <v>3694</v>
      </c>
      <c r="D72" s="90" t="s">
        <v>3542</v>
      </c>
      <c r="E72" s="90" t="s">
        <v>3695</v>
      </c>
      <c r="F72" s="856">
        <v>156</v>
      </c>
      <c r="G72" s="857">
        <v>20719.2</v>
      </c>
      <c r="H72" s="744">
        <f t="shared" si="2"/>
        <v>3232195.2</v>
      </c>
      <c r="I72" s="856">
        <v>160</v>
      </c>
      <c r="J72" s="1254">
        <v>20292.896250000002</v>
      </c>
      <c r="K72" s="737">
        <f t="shared" si="3"/>
        <v>3246863.4000000004</v>
      </c>
      <c r="Q72" s="89"/>
      <c r="R72" s="89"/>
    </row>
    <row r="73" spans="1:18" ht="24.75" customHeight="1">
      <c r="A73" s="90" t="s">
        <v>3696</v>
      </c>
      <c r="B73" s="90" t="s">
        <v>3697</v>
      </c>
      <c r="C73" s="90" t="s">
        <v>3698</v>
      </c>
      <c r="D73" s="90" t="s">
        <v>3542</v>
      </c>
      <c r="E73" s="90" t="s">
        <v>3699</v>
      </c>
      <c r="F73" s="90">
        <v>123</v>
      </c>
      <c r="G73" s="741">
        <v>42440.03</v>
      </c>
      <c r="H73" s="744">
        <f t="shared" si="2"/>
        <v>5220123.6899999995</v>
      </c>
      <c r="I73" s="90">
        <v>146</v>
      </c>
      <c r="J73" s="1255">
        <v>38108.484649999999</v>
      </c>
      <c r="K73" s="737">
        <f t="shared" si="3"/>
        <v>5563838.7588999998</v>
      </c>
      <c r="Q73" s="89"/>
      <c r="R73" s="89"/>
    </row>
    <row r="74" spans="1:18" ht="24.75" customHeight="1">
      <c r="A74" s="90" t="s">
        <v>5395</v>
      </c>
      <c r="B74" s="90" t="s">
        <v>5396</v>
      </c>
      <c r="C74" s="90" t="s">
        <v>5397</v>
      </c>
      <c r="D74" s="90" t="s">
        <v>3542</v>
      </c>
      <c r="E74" s="90" t="s">
        <v>5398</v>
      </c>
      <c r="F74" s="90"/>
      <c r="G74" s="741"/>
      <c r="H74" s="744"/>
      <c r="I74" s="90">
        <v>7</v>
      </c>
      <c r="J74" s="1255">
        <v>120912.6642</v>
      </c>
      <c r="K74" s="737">
        <f t="shared" si="3"/>
        <v>846388.64939999999</v>
      </c>
      <c r="Q74" s="89"/>
      <c r="R74" s="89"/>
    </row>
    <row r="75" spans="1:18" ht="18.75" customHeight="1">
      <c r="A75" s="90" t="s">
        <v>5399</v>
      </c>
      <c r="B75" s="90" t="s">
        <v>5400</v>
      </c>
      <c r="C75" s="90" t="s">
        <v>5401</v>
      </c>
      <c r="D75" s="90" t="s">
        <v>3542</v>
      </c>
      <c r="E75" s="90" t="s">
        <v>5402</v>
      </c>
      <c r="F75" s="90"/>
      <c r="G75" s="90"/>
      <c r="H75" s="90"/>
      <c r="I75" s="90">
        <v>2</v>
      </c>
      <c r="J75" s="1255">
        <v>43483.7</v>
      </c>
      <c r="K75" s="737">
        <f t="shared" si="3"/>
        <v>86967.4</v>
      </c>
      <c r="Q75" s="89"/>
      <c r="R75" s="89"/>
    </row>
    <row r="76" spans="1:18" ht="18.75" customHeight="1">
      <c r="A76" s="90" t="s">
        <v>5403</v>
      </c>
      <c r="B76" s="90" t="s">
        <v>5404</v>
      </c>
      <c r="C76" s="90" t="s">
        <v>5405</v>
      </c>
      <c r="D76" s="90" t="s">
        <v>3542</v>
      </c>
      <c r="E76" s="90" t="s">
        <v>5406</v>
      </c>
      <c r="F76" s="90"/>
      <c r="G76" s="90"/>
      <c r="H76" s="137"/>
      <c r="I76" s="90">
        <v>30</v>
      </c>
      <c r="J76" s="1255">
        <v>332238.06199999998</v>
      </c>
      <c r="K76" s="737">
        <f t="shared" si="3"/>
        <v>9967141.8599999994</v>
      </c>
      <c r="Q76" s="89"/>
      <c r="R76" s="89"/>
    </row>
    <row r="77" spans="1:18" ht="18" customHeight="1" thickBot="1">
      <c r="A77" s="90"/>
      <c r="B77" s="92"/>
      <c r="C77" s="92"/>
      <c r="D77" s="92"/>
      <c r="E77" s="92"/>
      <c r="F77" s="90"/>
      <c r="G77" s="90"/>
      <c r="H77" s="137"/>
      <c r="I77" s="90"/>
      <c r="J77" s="1255"/>
      <c r="K77" s="137"/>
      <c r="Q77" s="89"/>
      <c r="R77" s="89"/>
    </row>
    <row r="78" spans="1:18" ht="18" customHeight="1">
      <c r="A78" s="83" t="s">
        <v>1747</v>
      </c>
      <c r="B78" s="83"/>
      <c r="C78" s="83"/>
      <c r="D78" s="83"/>
      <c r="E78" s="83"/>
      <c r="F78" s="83"/>
      <c r="G78" s="128"/>
      <c r="H78" s="734">
        <f>SUM(H79:H91)</f>
        <v>26336000</v>
      </c>
      <c r="I78" s="745"/>
      <c r="J78" s="1256"/>
      <c r="K78" s="746">
        <f>SUM(K79:K91)</f>
        <v>21344821.767999999</v>
      </c>
      <c r="Q78" s="89"/>
      <c r="R78" s="89"/>
    </row>
    <row r="79" spans="1:18" ht="15">
      <c r="A79" s="90" t="s">
        <v>3700</v>
      </c>
      <c r="B79" s="92" t="s">
        <v>3701</v>
      </c>
      <c r="C79" s="92" t="s">
        <v>3702</v>
      </c>
      <c r="D79" s="92" t="s">
        <v>3542</v>
      </c>
      <c r="E79" s="92" t="s">
        <v>3703</v>
      </c>
      <c r="F79" s="83"/>
      <c r="G79" s="128"/>
      <c r="H79" s="83"/>
      <c r="I79" s="736"/>
      <c r="J79" s="858"/>
      <c r="K79" s="83"/>
      <c r="Q79" s="89"/>
      <c r="R79" s="89"/>
    </row>
    <row r="80" spans="1:18" ht="15">
      <c r="A80" s="90" t="s">
        <v>3704</v>
      </c>
      <c r="B80" s="92" t="s">
        <v>3705</v>
      </c>
      <c r="C80" s="92" t="s">
        <v>3706</v>
      </c>
      <c r="D80" s="92" t="s">
        <v>3542</v>
      </c>
      <c r="E80" s="92" t="s">
        <v>3707</v>
      </c>
      <c r="F80" s="83"/>
      <c r="G80" s="128"/>
      <c r="H80" s="83"/>
      <c r="I80" s="736"/>
      <c r="J80" s="858"/>
      <c r="K80" s="83"/>
      <c r="Q80" s="89"/>
      <c r="R80" s="89"/>
    </row>
    <row r="81" spans="1:18" ht="15">
      <c r="A81" s="90" t="s">
        <v>3700</v>
      </c>
      <c r="B81" s="92" t="s">
        <v>3701</v>
      </c>
      <c r="C81" s="92" t="s">
        <v>3708</v>
      </c>
      <c r="D81" s="92" t="s">
        <v>3542</v>
      </c>
      <c r="E81" s="92" t="s">
        <v>3703</v>
      </c>
      <c r="F81" s="83"/>
      <c r="G81" s="128"/>
      <c r="H81" s="83"/>
      <c r="I81" s="736"/>
      <c r="J81" s="858"/>
      <c r="K81" s="83"/>
      <c r="Q81" s="89"/>
      <c r="R81" s="89"/>
    </row>
    <row r="82" spans="1:18" ht="15">
      <c r="A82" s="90" t="s">
        <v>3704</v>
      </c>
      <c r="B82" s="92" t="s">
        <v>3705</v>
      </c>
      <c r="C82" s="92" t="s">
        <v>3709</v>
      </c>
      <c r="D82" s="92" t="s">
        <v>3542</v>
      </c>
      <c r="E82" s="92" t="s">
        <v>3703</v>
      </c>
      <c r="F82" s="736">
        <v>50</v>
      </c>
      <c r="G82" s="858">
        <v>24200</v>
      </c>
      <c r="H82" s="737">
        <f>F82*G82</f>
        <v>1210000</v>
      </c>
      <c r="I82" s="736">
        <v>8</v>
      </c>
      <c r="J82" s="858">
        <v>24200</v>
      </c>
      <c r="K82" s="737">
        <f>I82*J82</f>
        <v>193600</v>
      </c>
      <c r="Q82" s="89"/>
      <c r="R82" s="89"/>
    </row>
    <row r="83" spans="1:18" ht="15">
      <c r="A83" s="90" t="s">
        <v>3704</v>
      </c>
      <c r="B83" s="92" t="s">
        <v>3705</v>
      </c>
      <c r="C83" s="92" t="s">
        <v>3709</v>
      </c>
      <c r="D83" s="92" t="s">
        <v>3542</v>
      </c>
      <c r="E83" s="92" t="s">
        <v>3667</v>
      </c>
      <c r="F83" s="736">
        <v>80</v>
      </c>
      <c r="G83" s="858">
        <v>96800</v>
      </c>
      <c r="H83" s="737">
        <f t="shared" ref="H83:H91" si="4">F83*G83</f>
        <v>7744000</v>
      </c>
      <c r="I83" s="736">
        <v>55</v>
      </c>
      <c r="J83" s="858">
        <v>96800</v>
      </c>
      <c r="K83" s="737">
        <f t="shared" ref="K83:K91" si="5">I83*J83</f>
        <v>5324000</v>
      </c>
      <c r="Q83" s="89"/>
      <c r="R83" s="89"/>
    </row>
    <row r="84" spans="1:18" ht="15">
      <c r="A84" s="90" t="s">
        <v>3704</v>
      </c>
      <c r="B84" s="92" t="s">
        <v>3705</v>
      </c>
      <c r="C84" s="92" t="s">
        <v>3709</v>
      </c>
      <c r="D84" s="92" t="s">
        <v>3542</v>
      </c>
      <c r="E84" s="92" t="s">
        <v>3710</v>
      </c>
      <c r="F84" s="736">
        <v>10</v>
      </c>
      <c r="G84" s="858">
        <v>48400</v>
      </c>
      <c r="H84" s="737">
        <f t="shared" si="4"/>
        <v>484000</v>
      </c>
      <c r="I84" s="736"/>
      <c r="J84" s="858"/>
      <c r="K84" s="737">
        <f t="shared" si="5"/>
        <v>0</v>
      </c>
      <c r="Q84" s="89"/>
      <c r="R84" s="89"/>
    </row>
    <row r="85" spans="1:18" ht="15">
      <c r="A85" s="90" t="s">
        <v>3704</v>
      </c>
      <c r="B85" s="92" t="s">
        <v>3705</v>
      </c>
      <c r="C85" s="92" t="s">
        <v>3709</v>
      </c>
      <c r="D85" s="92" t="s">
        <v>3542</v>
      </c>
      <c r="E85" s="92" t="s">
        <v>3711</v>
      </c>
      <c r="F85" s="736"/>
      <c r="G85" s="858">
        <v>24200</v>
      </c>
      <c r="H85" s="737">
        <f t="shared" si="4"/>
        <v>0</v>
      </c>
      <c r="I85" s="736"/>
      <c r="J85" s="858"/>
      <c r="K85" s="737">
        <f t="shared" si="5"/>
        <v>0</v>
      </c>
      <c r="Q85" s="89"/>
      <c r="R85" s="89"/>
    </row>
    <row r="86" spans="1:18" ht="15">
      <c r="A86" s="90" t="s">
        <v>3700</v>
      </c>
      <c r="B86" s="92" t="s">
        <v>3701</v>
      </c>
      <c r="C86" s="92" t="s">
        <v>3712</v>
      </c>
      <c r="D86" s="92" t="s">
        <v>3542</v>
      </c>
      <c r="E86" s="92" t="s">
        <v>3703</v>
      </c>
      <c r="F86" s="736">
        <v>370</v>
      </c>
      <c r="G86" s="858">
        <v>9999.35</v>
      </c>
      <c r="H86" s="737">
        <f t="shared" si="4"/>
        <v>3699759.5</v>
      </c>
      <c r="I86" s="736">
        <v>7</v>
      </c>
      <c r="J86" s="858">
        <v>13723.824000000001</v>
      </c>
      <c r="K86" s="737">
        <f t="shared" si="5"/>
        <v>96066.768000000011</v>
      </c>
      <c r="Q86" s="89"/>
      <c r="R86" s="89"/>
    </row>
    <row r="87" spans="1:18" ht="15">
      <c r="A87" s="90" t="s">
        <v>3700</v>
      </c>
      <c r="B87" s="92" t="s">
        <v>3701</v>
      </c>
      <c r="C87" s="92" t="s">
        <v>3712</v>
      </c>
      <c r="D87" s="92" t="s">
        <v>3542</v>
      </c>
      <c r="E87" s="92" t="s">
        <v>3710</v>
      </c>
      <c r="F87" s="736">
        <v>380</v>
      </c>
      <c r="G87" s="858">
        <v>22594.48</v>
      </c>
      <c r="H87" s="737">
        <f t="shared" si="4"/>
        <v>8585902.4000000004</v>
      </c>
      <c r="I87" s="736"/>
      <c r="J87" s="858"/>
      <c r="K87" s="737">
        <f t="shared" si="5"/>
        <v>0</v>
      </c>
      <c r="Q87" s="89"/>
      <c r="R87" s="89"/>
    </row>
    <row r="88" spans="1:18" ht="15">
      <c r="A88" s="90" t="s">
        <v>3700</v>
      </c>
      <c r="B88" s="92" t="s">
        <v>3701</v>
      </c>
      <c r="C88" s="92" t="s">
        <v>3712</v>
      </c>
      <c r="D88" s="92" t="s">
        <v>3542</v>
      </c>
      <c r="E88" s="92" t="s">
        <v>3711</v>
      </c>
      <c r="F88" s="736">
        <v>40</v>
      </c>
      <c r="G88" s="858">
        <v>2244.19</v>
      </c>
      <c r="H88" s="737">
        <f t="shared" si="4"/>
        <v>89767.6</v>
      </c>
      <c r="I88" s="736">
        <v>240</v>
      </c>
      <c r="J88" s="858">
        <v>6869.5</v>
      </c>
      <c r="K88" s="737">
        <f t="shared" si="5"/>
        <v>1648680</v>
      </c>
      <c r="Q88" s="89"/>
      <c r="R88" s="89"/>
    </row>
    <row r="89" spans="1:18" ht="15">
      <c r="A89" s="90" t="s">
        <v>3700</v>
      </c>
      <c r="B89" s="92" t="s">
        <v>3701</v>
      </c>
      <c r="C89" s="92" t="s">
        <v>3713</v>
      </c>
      <c r="D89" s="92" t="s">
        <v>3542</v>
      </c>
      <c r="E89" s="92" t="s">
        <v>3703</v>
      </c>
      <c r="F89" s="736">
        <v>250</v>
      </c>
      <c r="G89" s="858">
        <v>13693.802</v>
      </c>
      <c r="H89" s="737">
        <f t="shared" si="4"/>
        <v>3423450.5</v>
      </c>
      <c r="I89" s="736">
        <v>553</v>
      </c>
      <c r="J89" s="858">
        <v>13739</v>
      </c>
      <c r="K89" s="737">
        <f t="shared" si="5"/>
        <v>7597667</v>
      </c>
      <c r="Q89" s="89"/>
      <c r="R89" s="89"/>
    </row>
    <row r="90" spans="1:18" ht="15">
      <c r="A90" s="90" t="s">
        <v>3700</v>
      </c>
      <c r="B90" s="92" t="s">
        <v>3701</v>
      </c>
      <c r="C90" s="92" t="s">
        <v>3713</v>
      </c>
      <c r="D90" s="92" t="s">
        <v>3542</v>
      </c>
      <c r="E90" s="92" t="s">
        <v>3710</v>
      </c>
      <c r="F90" s="736">
        <v>40</v>
      </c>
      <c r="G90" s="858">
        <v>27478</v>
      </c>
      <c r="H90" s="737">
        <f t="shared" si="4"/>
        <v>1099120</v>
      </c>
      <c r="I90" s="736">
        <v>236</v>
      </c>
      <c r="J90" s="858">
        <v>27478</v>
      </c>
      <c r="K90" s="737">
        <f t="shared" si="5"/>
        <v>6484808</v>
      </c>
      <c r="Q90" s="89"/>
      <c r="R90" s="89"/>
    </row>
    <row r="91" spans="1:18" ht="15">
      <c r="A91" s="90" t="s">
        <v>3700</v>
      </c>
      <c r="B91" s="92" t="s">
        <v>3701</v>
      </c>
      <c r="C91" s="92" t="s">
        <v>3713</v>
      </c>
      <c r="D91" s="92" t="s">
        <v>3542</v>
      </c>
      <c r="E91" s="92" t="s">
        <v>3667</v>
      </c>
      <c r="F91" s="91"/>
      <c r="G91" s="747"/>
      <c r="H91" s="737">
        <f t="shared" si="4"/>
        <v>0</v>
      </c>
      <c r="I91" s="736"/>
      <c r="J91" s="858"/>
      <c r="K91" s="859">
        <f t="shared" si="5"/>
        <v>0</v>
      </c>
      <c r="Q91" s="89"/>
      <c r="R91" s="89"/>
    </row>
    <row r="92" spans="1:18" ht="11.1" customHeight="1">
      <c r="A92" s="90"/>
      <c r="B92" s="92"/>
      <c r="C92" s="92"/>
      <c r="D92" s="92"/>
      <c r="E92" s="92"/>
      <c r="F92" s="90"/>
      <c r="G92" s="90"/>
      <c r="H92" s="91"/>
      <c r="I92" s="91"/>
      <c r="J92" s="1257"/>
      <c r="K92" s="91"/>
    </row>
    <row r="93" spans="1:18" ht="11.1" customHeight="1">
      <c r="A93" s="90"/>
      <c r="B93" s="92"/>
      <c r="C93" s="92"/>
      <c r="D93" s="92"/>
      <c r="E93" s="92"/>
      <c r="F93" s="90"/>
      <c r="G93" s="90"/>
      <c r="H93" s="90"/>
      <c r="I93" s="90"/>
      <c r="J93" s="1255"/>
      <c r="K93" s="1326"/>
    </row>
    <row r="94" spans="1:18" ht="11.1" customHeight="1">
      <c r="A94" s="90"/>
      <c r="B94" s="92"/>
      <c r="C94" s="92"/>
      <c r="D94" s="92"/>
      <c r="E94" s="92"/>
      <c r="F94" s="90"/>
      <c r="G94" s="90"/>
      <c r="H94" s="193"/>
      <c r="I94" s="90"/>
      <c r="J94" s="1255"/>
      <c r="K94" s="193"/>
    </row>
    <row r="95" spans="1:18">
      <c r="A95" s="194" t="s">
        <v>1749</v>
      </c>
      <c r="B95" s="195"/>
      <c r="C95" s="195"/>
      <c r="D95" s="195"/>
      <c r="E95" s="195"/>
      <c r="F95" s="194"/>
      <c r="G95" s="748"/>
      <c r="H95" s="860">
        <f>SUM(H96:H97)</f>
        <v>11000</v>
      </c>
      <c r="I95" s="749"/>
      <c r="J95" s="1258"/>
      <c r="K95" s="860">
        <f>SUM(K96:K101)</f>
        <v>205662.07680000001</v>
      </c>
      <c r="L95" s="699"/>
    </row>
    <row r="96" spans="1:18">
      <c r="A96" s="194" t="s">
        <v>3714</v>
      </c>
      <c r="B96" s="195" t="s">
        <v>3715</v>
      </c>
      <c r="C96" s="195" t="s">
        <v>3716</v>
      </c>
      <c r="D96" s="195" t="s">
        <v>3717</v>
      </c>
      <c r="E96" s="195" t="s">
        <v>3718</v>
      </c>
      <c r="F96" s="750">
        <v>120</v>
      </c>
      <c r="G96" s="861">
        <v>82.5</v>
      </c>
      <c r="H96" s="751">
        <f>F96*G96</f>
        <v>9900</v>
      </c>
      <c r="I96" s="750">
        <v>87</v>
      </c>
      <c r="J96" s="862">
        <v>72.599999999999994</v>
      </c>
      <c r="K96" s="751">
        <f>I96*J96</f>
        <v>6316.2</v>
      </c>
    </row>
    <row r="97" spans="1:11">
      <c r="A97" s="194" t="s">
        <v>3719</v>
      </c>
      <c r="B97" s="195" t="s">
        <v>3720</v>
      </c>
      <c r="C97" s="195" t="s">
        <v>3719</v>
      </c>
      <c r="D97" s="195" t="s">
        <v>3717</v>
      </c>
      <c r="E97" s="195" t="s">
        <v>3721</v>
      </c>
      <c r="F97" s="750">
        <v>5</v>
      </c>
      <c r="G97" s="862">
        <v>220</v>
      </c>
      <c r="H97" s="751">
        <f t="shared" ref="H97:H98" si="6">F97*G97</f>
        <v>1100</v>
      </c>
      <c r="I97" s="750"/>
      <c r="J97" s="862"/>
      <c r="K97" s="751">
        <f t="shared" ref="K97:K101" si="7">I97*J97</f>
        <v>0</v>
      </c>
    </row>
    <row r="98" spans="1:11">
      <c r="A98" s="194" t="s">
        <v>5407</v>
      </c>
      <c r="B98" s="195"/>
      <c r="C98" s="195" t="s">
        <v>5408</v>
      </c>
      <c r="D98" s="195" t="s">
        <v>3717</v>
      </c>
      <c r="E98" s="195" t="s">
        <v>5409</v>
      </c>
      <c r="F98" s="194"/>
      <c r="G98" s="194"/>
      <c r="H98" s="751">
        <f t="shared" si="6"/>
        <v>0</v>
      </c>
      <c r="I98" s="750">
        <v>52</v>
      </c>
      <c r="J98" s="862">
        <v>1141.4884</v>
      </c>
      <c r="K98" s="751">
        <f t="shared" si="7"/>
        <v>59357.396799999995</v>
      </c>
    </row>
    <row r="99" spans="1:11">
      <c r="A99" s="194" t="s">
        <v>5407</v>
      </c>
      <c r="B99" s="195"/>
      <c r="C99" s="195" t="s">
        <v>5408</v>
      </c>
      <c r="D99" s="195" t="s">
        <v>3717</v>
      </c>
      <c r="E99" s="195" t="s">
        <v>5410</v>
      </c>
      <c r="F99" s="194"/>
      <c r="G99" s="194"/>
      <c r="H99" s="1286"/>
      <c r="I99" s="1287">
        <v>64</v>
      </c>
      <c r="J99" s="1288">
        <v>2187.3200000000002</v>
      </c>
      <c r="K99" s="751">
        <f t="shared" si="7"/>
        <v>139988.48000000001</v>
      </c>
    </row>
    <row r="100" spans="1:11">
      <c r="A100" s="194"/>
      <c r="B100" s="195"/>
      <c r="C100" s="195"/>
      <c r="D100" s="195"/>
      <c r="E100" s="195"/>
      <c r="F100" s="194"/>
      <c r="G100" s="194"/>
      <c r="H100" s="1286"/>
      <c r="I100" s="1287"/>
      <c r="J100" s="1288"/>
      <c r="K100" s="750">
        <f t="shared" si="7"/>
        <v>0</v>
      </c>
    </row>
    <row r="101" spans="1:11">
      <c r="A101" s="90"/>
      <c r="B101" s="92"/>
      <c r="C101" s="92"/>
      <c r="D101" s="92"/>
      <c r="E101" s="92"/>
      <c r="F101" s="90"/>
      <c r="G101" s="90"/>
      <c r="H101" s="193"/>
      <c r="I101" s="91"/>
      <c r="J101" s="1257"/>
      <c r="K101" s="751">
        <f t="shared" si="7"/>
        <v>0</v>
      </c>
    </row>
    <row r="102" spans="1:11">
      <c r="A102" s="90"/>
      <c r="B102" s="92"/>
      <c r="C102" s="92"/>
      <c r="D102" s="92"/>
      <c r="E102" s="92"/>
      <c r="F102" s="90"/>
      <c r="G102" s="90"/>
      <c r="H102" s="90"/>
      <c r="I102" s="90"/>
      <c r="J102" s="1255"/>
      <c r="K102" s="1326"/>
    </row>
    <row r="103" spans="1:11" ht="13.5" thickBot="1">
      <c r="A103" s="90"/>
      <c r="B103" s="92"/>
      <c r="C103" s="92"/>
      <c r="D103" s="92"/>
      <c r="E103" s="92"/>
      <c r="F103" s="90"/>
      <c r="G103" s="90"/>
      <c r="H103" s="137"/>
      <c r="I103" s="90"/>
      <c r="J103" s="1255"/>
      <c r="K103" s="137"/>
    </row>
    <row r="104" spans="1:11" ht="13.5" thickBot="1">
      <c r="A104" s="83" t="s">
        <v>67</v>
      </c>
      <c r="B104" s="83"/>
      <c r="C104" s="83"/>
      <c r="D104" s="83"/>
      <c r="E104" s="83"/>
      <c r="F104" s="83"/>
      <c r="G104" s="128"/>
      <c r="H104" s="752">
        <f>SUM(H105:H118)</f>
        <v>122267000</v>
      </c>
      <c r="I104" s="134"/>
      <c r="J104" s="1252"/>
      <c r="K104" s="752">
        <f>SUM(K105:K118)</f>
        <v>108489868.50000001</v>
      </c>
    </row>
    <row r="105" spans="1:11">
      <c r="A105" s="83" t="s">
        <v>53</v>
      </c>
      <c r="B105" s="92" t="s">
        <v>87</v>
      </c>
      <c r="C105" s="88"/>
      <c r="D105" s="88"/>
      <c r="E105" s="88"/>
      <c r="F105" s="88"/>
      <c r="G105" s="88"/>
      <c r="H105" s="753">
        <v>12954000.58</v>
      </c>
      <c r="I105" s="130"/>
      <c r="J105" s="1259"/>
      <c r="K105" s="753">
        <v>10410306.4</v>
      </c>
    </row>
    <row r="106" spans="1:11">
      <c r="A106" s="83" t="s">
        <v>54</v>
      </c>
      <c r="B106" s="92" t="s">
        <v>249</v>
      </c>
      <c r="C106" s="88"/>
      <c r="D106" s="88"/>
      <c r="E106" s="88"/>
      <c r="F106" s="88"/>
      <c r="G106" s="88"/>
      <c r="H106" s="753">
        <v>44185750.850000001</v>
      </c>
      <c r="I106" s="130"/>
      <c r="J106" s="1259"/>
      <c r="K106" s="753">
        <v>42903229.630000003</v>
      </c>
    </row>
    <row r="107" spans="1:11">
      <c r="A107" s="83" t="s">
        <v>55</v>
      </c>
      <c r="B107" s="92" t="s">
        <v>89</v>
      </c>
      <c r="C107" s="88"/>
      <c r="D107" s="88"/>
      <c r="E107" s="88"/>
      <c r="F107" s="88"/>
      <c r="G107" s="88"/>
      <c r="H107" s="753">
        <v>328514.01</v>
      </c>
      <c r="I107" s="130"/>
      <c r="J107" s="1259"/>
      <c r="K107" s="753">
        <v>2236095.6800000002</v>
      </c>
    </row>
    <row r="108" spans="1:11">
      <c r="A108" s="83" t="s">
        <v>56</v>
      </c>
      <c r="B108" s="92" t="s">
        <v>90</v>
      </c>
      <c r="C108" s="88"/>
      <c r="D108" s="88"/>
      <c r="E108" s="88"/>
      <c r="F108" s="88"/>
      <c r="G108" s="88"/>
      <c r="H108" s="753">
        <v>511494.63</v>
      </c>
      <c r="I108" s="130"/>
      <c r="J108" s="1259"/>
      <c r="K108" s="753">
        <v>362046.5</v>
      </c>
    </row>
    <row r="109" spans="1:11">
      <c r="A109" s="83" t="s">
        <v>57</v>
      </c>
      <c r="B109" s="92" t="s">
        <v>88</v>
      </c>
      <c r="C109" s="88"/>
      <c r="D109" s="88"/>
      <c r="E109" s="88"/>
      <c r="F109" s="88"/>
      <c r="G109" s="88"/>
      <c r="H109" s="753">
        <v>1652493.53</v>
      </c>
      <c r="I109" s="130"/>
      <c r="J109" s="1259"/>
      <c r="K109" s="753">
        <v>281773.28000000003</v>
      </c>
    </row>
    <row r="110" spans="1:11">
      <c r="A110" s="83" t="s">
        <v>58</v>
      </c>
      <c r="B110" s="92" t="s">
        <v>71</v>
      </c>
      <c r="C110" s="88"/>
      <c r="D110" s="88"/>
      <c r="E110" s="88"/>
      <c r="F110" s="88"/>
      <c r="G110" s="88"/>
      <c r="H110" s="753">
        <v>5230033.6399999997</v>
      </c>
      <c r="I110" s="130"/>
      <c r="J110" s="1259"/>
      <c r="K110" s="753">
        <v>3887420.55</v>
      </c>
    </row>
    <row r="111" spans="1:11">
      <c r="A111" s="83" t="s">
        <v>59</v>
      </c>
      <c r="B111" s="92" t="s">
        <v>68</v>
      </c>
      <c r="C111" s="88"/>
      <c r="D111" s="88"/>
      <c r="E111" s="88"/>
      <c r="F111" s="88"/>
      <c r="G111" s="88"/>
      <c r="H111" s="753">
        <v>32895746.609999999</v>
      </c>
      <c r="I111" s="130"/>
      <c r="J111" s="1259"/>
      <c r="K111" s="753">
        <v>26773632.649999999</v>
      </c>
    </row>
    <row r="112" spans="1:11">
      <c r="A112" s="83" t="s">
        <v>60</v>
      </c>
      <c r="B112" s="92" t="s">
        <v>69</v>
      </c>
      <c r="C112" s="88"/>
      <c r="D112" s="88"/>
      <c r="E112" s="88"/>
      <c r="F112" s="88"/>
      <c r="G112" s="88"/>
      <c r="H112" s="753">
        <v>0</v>
      </c>
      <c r="I112" s="130"/>
      <c r="J112" s="1259"/>
      <c r="K112" s="753"/>
    </row>
    <row r="113" spans="1:11">
      <c r="A113" s="83" t="s">
        <v>61</v>
      </c>
      <c r="B113" s="92" t="s">
        <v>91</v>
      </c>
      <c r="C113" s="88"/>
      <c r="D113" s="88"/>
      <c r="E113" s="88"/>
      <c r="F113" s="88"/>
      <c r="G113" s="88"/>
      <c r="H113" s="753">
        <v>1274989.1499999999</v>
      </c>
      <c r="I113" s="130"/>
      <c r="J113" s="1259"/>
      <c r="K113" s="753">
        <v>1171083.76</v>
      </c>
    </row>
    <row r="114" spans="1:11">
      <c r="A114" s="83" t="s">
        <v>62</v>
      </c>
      <c r="B114" s="92" t="s">
        <v>86</v>
      </c>
      <c r="C114" s="88"/>
      <c r="D114" s="88"/>
      <c r="E114" s="88"/>
      <c r="F114" s="88"/>
      <c r="G114" s="88"/>
      <c r="H114" s="753">
        <v>13064737.949999999</v>
      </c>
      <c r="I114" s="130"/>
      <c r="J114" s="1259"/>
      <c r="K114" s="753">
        <v>6484290.5700000003</v>
      </c>
    </row>
    <row r="115" spans="1:11">
      <c r="A115" s="83" t="s">
        <v>63</v>
      </c>
      <c r="B115" s="92" t="s">
        <v>72</v>
      </c>
      <c r="C115" s="88"/>
      <c r="D115" s="88"/>
      <c r="E115" s="88"/>
      <c r="F115" s="88"/>
      <c r="G115" s="88"/>
      <c r="H115" s="753">
        <v>18815.240000000002</v>
      </c>
      <c r="I115" s="130"/>
      <c r="J115" s="1260"/>
      <c r="K115" s="753">
        <v>8226.9699999999993</v>
      </c>
    </row>
    <row r="116" spans="1:11">
      <c r="A116" s="83" t="s">
        <v>64</v>
      </c>
      <c r="B116" s="92" t="s">
        <v>92</v>
      </c>
      <c r="C116" s="88"/>
      <c r="D116" s="88"/>
      <c r="E116" s="88"/>
      <c r="F116" s="88"/>
      <c r="G116" s="88"/>
      <c r="H116" s="753">
        <v>483772.04</v>
      </c>
      <c r="I116" s="130"/>
      <c r="J116" s="1260"/>
      <c r="K116" s="753">
        <v>344357.15</v>
      </c>
    </row>
    <row r="117" spans="1:11">
      <c r="A117" s="83" t="s">
        <v>65</v>
      </c>
      <c r="B117" s="92" t="s">
        <v>93</v>
      </c>
      <c r="C117" s="88"/>
      <c r="D117" s="88"/>
      <c r="E117" s="88"/>
      <c r="F117" s="88"/>
      <c r="G117" s="88"/>
      <c r="H117" s="753">
        <v>194527.64</v>
      </c>
      <c r="I117" s="130"/>
      <c r="J117" s="1260"/>
      <c r="K117" s="753">
        <v>134975.46</v>
      </c>
    </row>
    <row r="118" spans="1:11" ht="13.5" thickBot="1">
      <c r="A118" s="83" t="s">
        <v>66</v>
      </c>
      <c r="B118" s="92" t="s">
        <v>70</v>
      </c>
      <c r="C118" s="88"/>
      <c r="D118" s="88"/>
      <c r="E118" s="88"/>
      <c r="G118" s="88"/>
      <c r="H118" s="753">
        <v>9472124.1300000008</v>
      </c>
      <c r="I118" s="130"/>
      <c r="J118" s="1260"/>
      <c r="K118" s="753">
        <v>13492429.9</v>
      </c>
    </row>
    <row r="119" spans="1:11" ht="15.75" thickBot="1">
      <c r="A119" s="131" t="s">
        <v>73</v>
      </c>
      <c r="B119" s="132"/>
      <c r="C119" s="132"/>
      <c r="D119" s="132"/>
      <c r="E119" s="132"/>
      <c r="F119" s="88"/>
      <c r="G119" s="133"/>
      <c r="H119" s="754">
        <f>SUM(H8,H60,H78,H104)</f>
        <v>179141999.9998875</v>
      </c>
      <c r="I119" s="135"/>
      <c r="J119" s="1261"/>
      <c r="K119" s="755">
        <f>SUM(K8,K60,K78,K95,K104)</f>
        <v>171429711.13512543</v>
      </c>
    </row>
    <row r="120" spans="1:11">
      <c r="A120" s="7"/>
      <c r="B120" s="7"/>
      <c r="C120" s="7"/>
      <c r="D120" s="7"/>
      <c r="E120" s="7"/>
      <c r="F120" s="7"/>
      <c r="G120" s="7"/>
      <c r="H120" s="7"/>
      <c r="I120" s="7"/>
      <c r="J120" s="1262"/>
      <c r="K120" s="7"/>
    </row>
    <row r="121" spans="1:11" s="9" customFormat="1" ht="15.75">
      <c r="B121" s="5"/>
      <c r="C121" s="5"/>
      <c r="D121" s="5"/>
      <c r="E121" s="5"/>
      <c r="F121" s="5"/>
      <c r="G121" s="5"/>
      <c r="H121" s="5"/>
      <c r="I121" s="5"/>
      <c r="J121" s="1250"/>
      <c r="K121" s="1289">
        <v>0.61119000000000001</v>
      </c>
    </row>
  </sheetData>
  <mergeCells count="9">
    <mergeCell ref="C2:D2"/>
    <mergeCell ref="E6:E7"/>
    <mergeCell ref="I6:K6"/>
    <mergeCell ref="F6:H6"/>
    <mergeCell ref="A6:A7"/>
    <mergeCell ref="B6:B7"/>
    <mergeCell ref="C6:C7"/>
    <mergeCell ref="D6:D7"/>
    <mergeCell ref="M5:O5"/>
  </mergeCells>
  <phoneticPr fontId="12" type="noConversion"/>
  <pageMargins left="0.23622047244094491" right="0.23622047244094491" top="0.74803149606299213" bottom="0.74803149606299213" header="0.31496062992125984" footer="0.31496062992125984"/>
  <pageSetup paperSize="9" fitToHeight="0" orientation="landscape" horizontalDpi="1200" verticalDpi="1200" r:id="rId1"/>
  <headerFooter alignWithMargins="0">
    <oddFooter>&amp;R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J82"/>
  <sheetViews>
    <sheetView zoomScaleSheetLayoutView="100" workbookViewId="0">
      <selection activeCell="L9" sqref="L9"/>
    </sheetView>
  </sheetViews>
  <sheetFormatPr defaultRowHeight="15"/>
  <cols>
    <col min="1" max="1" width="34.140625" style="624" customWidth="1"/>
    <col min="2" max="2" width="25.7109375" style="624" customWidth="1"/>
    <col min="3" max="3" width="9.7109375" style="629" bestFit="1" customWidth="1"/>
    <col min="4" max="4" width="14.7109375" style="629" customWidth="1"/>
    <col min="5" max="5" width="15" style="629" customWidth="1"/>
    <col min="6" max="6" width="9.7109375" style="629" bestFit="1" customWidth="1"/>
    <col min="7" max="7" width="14.42578125" style="623" customWidth="1"/>
    <col min="8" max="8" width="13.7109375" style="623" bestFit="1" customWidth="1"/>
    <col min="9" max="9" width="12.85546875" style="623" bestFit="1" customWidth="1"/>
    <col min="10" max="10" width="11.85546875" style="623" bestFit="1" customWidth="1"/>
    <col min="11" max="16384" width="9.140625" style="624"/>
  </cols>
  <sheetData>
    <row r="1" spans="1:10">
      <c r="A1" s="617"/>
      <c r="B1" s="618" t="s">
        <v>145</v>
      </c>
      <c r="C1" s="619"/>
      <c r="D1" s="620" t="s">
        <v>3434</v>
      </c>
      <c r="E1" s="621"/>
      <c r="F1" s="622"/>
      <c r="G1" s="622"/>
      <c r="H1" s="619"/>
    </row>
    <row r="2" spans="1:10">
      <c r="A2" s="617"/>
      <c r="B2" s="618" t="s">
        <v>146</v>
      </c>
      <c r="C2" s="619"/>
      <c r="D2" s="620"/>
      <c r="E2" s="621">
        <v>6113079</v>
      </c>
      <c r="F2" s="622"/>
      <c r="G2" s="622"/>
      <c r="H2" s="619"/>
    </row>
    <row r="3" spans="1:10">
      <c r="A3" s="617"/>
      <c r="B3" s="618"/>
      <c r="C3" s="625"/>
      <c r="D3" s="1457" t="s">
        <v>5437</v>
      </c>
      <c r="E3" s="1458"/>
      <c r="F3" s="622"/>
      <c r="G3" s="622"/>
      <c r="H3" s="625"/>
    </row>
    <row r="4" spans="1:10">
      <c r="A4" s="617"/>
      <c r="B4" s="618" t="s">
        <v>1721</v>
      </c>
      <c r="C4" s="626"/>
      <c r="D4" s="627" t="s">
        <v>250</v>
      </c>
      <c r="E4" s="628"/>
      <c r="F4" s="628"/>
      <c r="G4" s="628"/>
      <c r="H4" s="626"/>
    </row>
    <row r="5" spans="1:10">
      <c r="D5" s="624"/>
      <c r="E5" s="624"/>
      <c r="F5" s="624"/>
      <c r="G5" s="624"/>
      <c r="H5" s="629"/>
    </row>
    <row r="6" spans="1:10" ht="21" customHeight="1">
      <c r="A6" s="1452" t="s">
        <v>40</v>
      </c>
      <c r="B6" s="1454" t="s">
        <v>274</v>
      </c>
      <c r="C6" s="1456" t="s">
        <v>1736</v>
      </c>
      <c r="D6" s="1456"/>
      <c r="E6" s="1456"/>
      <c r="F6" s="1456"/>
      <c r="G6" s="1456" t="s">
        <v>5467</v>
      </c>
      <c r="H6" s="1456"/>
      <c r="I6" s="1456"/>
      <c r="J6" s="1456"/>
    </row>
    <row r="7" spans="1:10" ht="54.75" customHeight="1">
      <c r="A7" s="1453"/>
      <c r="B7" s="1455"/>
      <c r="C7" s="630" t="s">
        <v>15</v>
      </c>
      <c r="D7" s="631" t="s">
        <v>37</v>
      </c>
      <c r="E7" s="632" t="s">
        <v>38</v>
      </c>
      <c r="F7" s="632" t="s">
        <v>1694</v>
      </c>
      <c r="G7" s="633" t="s">
        <v>15</v>
      </c>
      <c r="H7" s="634" t="s">
        <v>37</v>
      </c>
      <c r="I7" s="635" t="s">
        <v>38</v>
      </c>
      <c r="J7" s="863" t="s">
        <v>1694</v>
      </c>
    </row>
    <row r="8" spans="1:10">
      <c r="A8" s="1459" t="s">
        <v>279</v>
      </c>
      <c r="B8" s="1459"/>
      <c r="C8" s="864">
        <f>SUM(C9:C13)</f>
        <v>351</v>
      </c>
      <c r="D8" s="865">
        <f>SUM(D9:D13)</f>
        <v>2316800.4</v>
      </c>
      <c r="E8" s="866">
        <f t="shared" ref="E8:E53" si="0">SUM(D8/C8)</f>
        <v>6600.57094017094</v>
      </c>
      <c r="F8" s="864">
        <f>SUM(F9:F13)</f>
        <v>253</v>
      </c>
      <c r="G8" s="636">
        <f>SUM(G9:G13)</f>
        <v>274</v>
      </c>
      <c r="H8" s="637">
        <f>SUM(H9:H13)</f>
        <v>1601864.6</v>
      </c>
      <c r="I8" s="638">
        <f t="shared" ref="I8:I14" si="1">SUM(H8/G8)</f>
        <v>5846.2211678832118</v>
      </c>
      <c r="J8" s="639">
        <f>SUM(J9:J13)</f>
        <v>223</v>
      </c>
    </row>
    <row r="9" spans="1:10" ht="20.100000000000001" customHeight="1">
      <c r="A9" s="640" t="s">
        <v>3435</v>
      </c>
      <c r="B9" s="641" t="s">
        <v>3436</v>
      </c>
      <c r="C9" s="642">
        <v>140</v>
      </c>
      <c r="D9" s="643">
        <v>208461</v>
      </c>
      <c r="E9" s="644">
        <f t="shared" si="0"/>
        <v>1489.0071428571428</v>
      </c>
      <c r="F9" s="642">
        <v>148</v>
      </c>
      <c r="G9" s="642">
        <v>132</v>
      </c>
      <c r="H9" s="643">
        <v>232045</v>
      </c>
      <c r="I9" s="644">
        <f t="shared" si="1"/>
        <v>1757.9166666666667</v>
      </c>
      <c r="J9" s="642">
        <v>125</v>
      </c>
    </row>
    <row r="10" spans="1:10" ht="20.100000000000001" customHeight="1">
      <c r="A10" s="640" t="s">
        <v>3437</v>
      </c>
      <c r="B10" s="641" t="s">
        <v>3438</v>
      </c>
      <c r="C10" s="642">
        <v>76</v>
      </c>
      <c r="D10" s="643">
        <v>29973.4</v>
      </c>
      <c r="E10" s="644">
        <f t="shared" si="0"/>
        <v>394.38684210526316</v>
      </c>
      <c r="F10" s="642">
        <v>49</v>
      </c>
      <c r="G10" s="642">
        <v>68</v>
      </c>
      <c r="H10" s="643">
        <v>24200</v>
      </c>
      <c r="I10" s="644">
        <f t="shared" si="1"/>
        <v>355.88235294117646</v>
      </c>
      <c r="J10" s="642">
        <v>47</v>
      </c>
    </row>
    <row r="11" spans="1:10" ht="20.100000000000001" customHeight="1">
      <c r="A11" s="640" t="s">
        <v>3439</v>
      </c>
      <c r="B11" s="641" t="s">
        <v>3440</v>
      </c>
      <c r="C11" s="642">
        <v>135</v>
      </c>
      <c r="D11" s="643">
        <v>2078366</v>
      </c>
      <c r="E11" s="644">
        <f t="shared" si="0"/>
        <v>15395.303703703703</v>
      </c>
      <c r="F11" s="642">
        <v>56</v>
      </c>
      <c r="G11" s="642">
        <v>74</v>
      </c>
      <c r="H11" s="643">
        <v>1345619.6</v>
      </c>
      <c r="I11" s="644">
        <f t="shared" si="1"/>
        <v>18184.048648648652</v>
      </c>
      <c r="J11" s="642">
        <v>51</v>
      </c>
    </row>
    <row r="12" spans="1:10" ht="20.100000000000001" customHeight="1">
      <c r="A12" s="640" t="s">
        <v>3441</v>
      </c>
      <c r="B12" s="641" t="s">
        <v>3442</v>
      </c>
      <c r="C12" s="642"/>
      <c r="D12" s="643"/>
      <c r="E12" s="644" t="e">
        <f t="shared" si="0"/>
        <v>#DIV/0!</v>
      </c>
      <c r="F12" s="642"/>
      <c r="G12" s="642"/>
      <c r="H12" s="643"/>
      <c r="I12" s="644" t="e">
        <f t="shared" si="1"/>
        <v>#DIV/0!</v>
      </c>
      <c r="J12" s="642"/>
    </row>
    <row r="13" spans="1:10" ht="20.100000000000001" customHeight="1">
      <c r="A13" s="640" t="s">
        <v>3443</v>
      </c>
      <c r="B13" s="641" t="s">
        <v>3444</v>
      </c>
      <c r="C13" s="642"/>
      <c r="D13" s="643"/>
      <c r="E13" s="644" t="e">
        <f t="shared" si="0"/>
        <v>#DIV/0!</v>
      </c>
      <c r="F13" s="642"/>
      <c r="G13" s="642"/>
      <c r="H13" s="643"/>
      <c r="I13" s="644" t="e">
        <f t="shared" si="1"/>
        <v>#DIV/0!</v>
      </c>
      <c r="J13" s="642"/>
    </row>
    <row r="14" spans="1:10" ht="20.100000000000001" customHeight="1">
      <c r="A14" s="1460" t="s">
        <v>280</v>
      </c>
      <c r="B14" s="1460"/>
      <c r="C14" s="865">
        <f>SUM(C15+C55)</f>
        <v>386</v>
      </c>
      <c r="D14" s="865">
        <f>SUM(D15+D55)</f>
        <v>18928000</v>
      </c>
      <c r="E14" s="865">
        <f t="shared" si="0"/>
        <v>49036.269430051812</v>
      </c>
      <c r="F14" s="865">
        <f>SUM(F15+F55)</f>
        <v>184</v>
      </c>
      <c r="G14" s="637">
        <f>SUM(G15+G55)</f>
        <v>244.2</v>
      </c>
      <c r="H14" s="637">
        <f>SUM(H15+H55)</f>
        <v>14665166</v>
      </c>
      <c r="I14" s="637">
        <f t="shared" si="1"/>
        <v>60053.914823914827</v>
      </c>
      <c r="J14" s="637">
        <f>SUM(J15+J55)</f>
        <v>122</v>
      </c>
    </row>
    <row r="15" spans="1:10" ht="20.100000000000001" customHeight="1">
      <c r="A15" s="1461" t="s">
        <v>3445</v>
      </c>
      <c r="B15" s="1461"/>
      <c r="C15" s="867">
        <f>SUM(C16+C19+C25+C31+C39+C48)</f>
        <v>80</v>
      </c>
      <c r="D15" s="867">
        <f>SUM(D16+D18+D19+D25+D31+D39+D48)</f>
        <v>8682000</v>
      </c>
      <c r="E15" s="867">
        <f t="shared" si="0"/>
        <v>108525</v>
      </c>
      <c r="F15" s="867">
        <f>SUM(F16+F19+F25+F31+F39+F48)</f>
        <v>80</v>
      </c>
      <c r="G15" s="646">
        <f>SUM(G16+G19+G25+G31+G39+G48)</f>
        <v>59</v>
      </c>
      <c r="H15" s="867">
        <f>SUM(H16+H18+H19+H25+H31+H39+H48)</f>
        <v>6666747</v>
      </c>
      <c r="I15" s="646">
        <f>SUM(H15/G15)</f>
        <v>112995.71186440678</v>
      </c>
      <c r="J15" s="646">
        <f>SUM(J16+J19+J25+J31+J39+J48)</f>
        <v>59</v>
      </c>
    </row>
    <row r="16" spans="1:10" ht="20.100000000000001" customHeight="1">
      <c r="A16" s="647" t="s">
        <v>3446</v>
      </c>
      <c r="B16" s="648" t="s">
        <v>3447</v>
      </c>
      <c r="C16" s="868"/>
      <c r="D16" s="869">
        <f>SUM(D17:D18)</f>
        <v>0</v>
      </c>
      <c r="E16" s="870" t="e">
        <f t="shared" si="0"/>
        <v>#DIV/0!</v>
      </c>
      <c r="F16" s="868"/>
      <c r="G16" s="649"/>
      <c r="H16" s="650">
        <f>SUM(H17:H18)</f>
        <v>0</v>
      </c>
      <c r="I16" s="651" t="e">
        <f t="shared" ref="I16:I30" si="2">SUM(H16/G16)</f>
        <v>#DIV/0!</v>
      </c>
      <c r="J16" s="649"/>
    </row>
    <row r="17" spans="1:10" ht="20.100000000000001" customHeight="1">
      <c r="A17" s="652" t="s">
        <v>3448</v>
      </c>
      <c r="B17" s="653" t="s">
        <v>3447</v>
      </c>
      <c r="C17" s="642"/>
      <c r="D17" s="645"/>
      <c r="E17" s="644" t="e">
        <f t="shared" si="0"/>
        <v>#DIV/0!</v>
      </c>
      <c r="F17" s="642"/>
      <c r="G17" s="642"/>
      <c r="H17" s="654"/>
      <c r="I17" s="644" t="e">
        <f t="shared" si="2"/>
        <v>#DIV/0!</v>
      </c>
      <c r="J17" s="642"/>
    </row>
    <row r="18" spans="1:10" ht="20.100000000000001" customHeight="1">
      <c r="A18" s="655" t="s">
        <v>3449</v>
      </c>
      <c r="B18" s="640" t="s">
        <v>3450</v>
      </c>
      <c r="C18" s="642"/>
      <c r="D18" s="656"/>
      <c r="E18" s="644" t="e">
        <f t="shared" si="0"/>
        <v>#DIV/0!</v>
      </c>
      <c r="F18" s="642"/>
      <c r="G18" s="642"/>
      <c r="H18" s="657"/>
      <c r="I18" s="644" t="e">
        <f t="shared" si="2"/>
        <v>#DIV/0!</v>
      </c>
      <c r="J18" s="642"/>
    </row>
    <row r="19" spans="1:10" ht="20.100000000000001" customHeight="1">
      <c r="A19" s="647"/>
      <c r="B19" s="648" t="s">
        <v>3451</v>
      </c>
      <c r="C19" s="869">
        <v>4</v>
      </c>
      <c r="D19" s="869">
        <f>SUM(D20:D24)</f>
        <v>355267</v>
      </c>
      <c r="E19" s="870">
        <f t="shared" si="0"/>
        <v>88816.75</v>
      </c>
      <c r="F19" s="871">
        <v>4</v>
      </c>
      <c r="G19" s="650">
        <v>2</v>
      </c>
      <c r="H19" s="650">
        <f>SUM(H20:H24)</f>
        <v>235710</v>
      </c>
      <c r="I19" s="651">
        <f t="shared" si="2"/>
        <v>117855</v>
      </c>
      <c r="J19" s="658">
        <v>2</v>
      </c>
    </row>
    <row r="20" spans="1:10" s="629" customFormat="1" ht="20.100000000000001" customHeight="1">
      <c r="A20" s="659" t="s">
        <v>3452</v>
      </c>
      <c r="B20" s="660" t="s">
        <v>3453</v>
      </c>
      <c r="C20" s="642">
        <v>4</v>
      </c>
      <c r="D20" s="643">
        <v>133023</v>
      </c>
      <c r="E20" s="644">
        <f t="shared" si="0"/>
        <v>33255.75</v>
      </c>
      <c r="F20" s="642">
        <v>4</v>
      </c>
      <c r="G20" s="642">
        <v>2</v>
      </c>
      <c r="H20" s="643">
        <v>47520</v>
      </c>
      <c r="I20" s="644">
        <f t="shared" si="2"/>
        <v>23760</v>
      </c>
      <c r="J20" s="642">
        <v>2</v>
      </c>
    </row>
    <row r="21" spans="1:10" s="629" customFormat="1" ht="20.100000000000001" customHeight="1">
      <c r="A21" s="659" t="s">
        <v>3454</v>
      </c>
      <c r="B21" s="660" t="s">
        <v>3455</v>
      </c>
      <c r="C21" s="642">
        <v>4</v>
      </c>
      <c r="D21" s="643">
        <v>114840</v>
      </c>
      <c r="E21" s="644">
        <f t="shared" si="0"/>
        <v>28710</v>
      </c>
      <c r="F21" s="642">
        <v>4</v>
      </c>
      <c r="G21" s="642">
        <v>2</v>
      </c>
      <c r="H21" s="643">
        <v>82566</v>
      </c>
      <c r="I21" s="644">
        <f t="shared" si="2"/>
        <v>41283</v>
      </c>
      <c r="J21" s="642">
        <v>2</v>
      </c>
    </row>
    <row r="22" spans="1:10" s="629" customFormat="1" ht="20.100000000000001" customHeight="1">
      <c r="A22" s="659" t="s">
        <v>3456</v>
      </c>
      <c r="B22" s="660" t="s">
        <v>3457</v>
      </c>
      <c r="C22" s="642"/>
      <c r="D22" s="643"/>
      <c r="E22" s="644" t="e">
        <f t="shared" si="0"/>
        <v>#DIV/0!</v>
      </c>
      <c r="F22" s="642"/>
      <c r="G22" s="642"/>
      <c r="H22" s="643"/>
      <c r="I22" s="644" t="e">
        <f t="shared" si="2"/>
        <v>#DIV/0!</v>
      </c>
      <c r="J22" s="642"/>
    </row>
    <row r="23" spans="1:10" s="629" customFormat="1" ht="20.100000000000001" customHeight="1">
      <c r="A23" s="659" t="s">
        <v>3458</v>
      </c>
      <c r="B23" s="660" t="s">
        <v>3459</v>
      </c>
      <c r="C23" s="642">
        <v>4</v>
      </c>
      <c r="D23" s="643">
        <v>76560</v>
      </c>
      <c r="E23" s="644">
        <f t="shared" si="0"/>
        <v>19140</v>
      </c>
      <c r="F23" s="642">
        <v>4</v>
      </c>
      <c r="G23" s="642">
        <v>2</v>
      </c>
      <c r="H23" s="643">
        <v>71280</v>
      </c>
      <c r="I23" s="644">
        <f t="shared" si="2"/>
        <v>35640</v>
      </c>
      <c r="J23" s="642">
        <v>2</v>
      </c>
    </row>
    <row r="24" spans="1:10" s="629" customFormat="1" ht="20.100000000000001" customHeight="1">
      <c r="A24" s="659" t="s">
        <v>3460</v>
      </c>
      <c r="B24" s="660" t="s">
        <v>3450</v>
      </c>
      <c r="C24" s="642">
        <v>4</v>
      </c>
      <c r="D24" s="643">
        <v>30844</v>
      </c>
      <c r="E24" s="644">
        <f t="shared" si="0"/>
        <v>7711</v>
      </c>
      <c r="F24" s="642">
        <v>4</v>
      </c>
      <c r="G24" s="642">
        <v>4</v>
      </c>
      <c r="H24" s="643">
        <v>34344</v>
      </c>
      <c r="I24" s="644">
        <f t="shared" si="2"/>
        <v>8586</v>
      </c>
      <c r="J24" s="642">
        <v>2</v>
      </c>
    </row>
    <row r="25" spans="1:10" s="629" customFormat="1" ht="20.100000000000001" customHeight="1">
      <c r="A25" s="647"/>
      <c r="B25" s="648" t="s">
        <v>3461</v>
      </c>
      <c r="C25" s="872">
        <v>9</v>
      </c>
      <c r="D25" s="869">
        <f>SUM(D26:D30)</f>
        <v>1706969</v>
      </c>
      <c r="E25" s="870">
        <f t="shared" si="0"/>
        <v>189663.22222222222</v>
      </c>
      <c r="F25" s="871">
        <v>9</v>
      </c>
      <c r="G25" s="662">
        <v>5</v>
      </c>
      <c r="H25" s="650">
        <f>SUM(H26:H30)</f>
        <v>1072169.5</v>
      </c>
      <c r="I25" s="651">
        <f t="shared" si="2"/>
        <v>214433.9</v>
      </c>
      <c r="J25" s="658">
        <v>5</v>
      </c>
    </row>
    <row r="26" spans="1:10" s="629" customFormat="1" ht="20.100000000000001" customHeight="1">
      <c r="A26" s="659" t="s">
        <v>3462</v>
      </c>
      <c r="B26" s="660" t="s">
        <v>3463</v>
      </c>
      <c r="C26" s="642">
        <v>9</v>
      </c>
      <c r="D26" s="656">
        <v>189200</v>
      </c>
      <c r="E26" s="644">
        <f t="shared" si="0"/>
        <v>21022.222222222223</v>
      </c>
      <c r="F26" s="642">
        <v>9</v>
      </c>
      <c r="G26" s="642">
        <v>5</v>
      </c>
      <c r="H26" s="656">
        <v>159637</v>
      </c>
      <c r="I26" s="644">
        <f t="shared" si="2"/>
        <v>31927.4</v>
      </c>
      <c r="J26" s="642">
        <v>5</v>
      </c>
    </row>
    <row r="27" spans="1:10" s="629" customFormat="1" ht="20.100000000000001" customHeight="1">
      <c r="A27" s="659" t="s">
        <v>3464</v>
      </c>
      <c r="B27" s="660" t="s">
        <v>3465</v>
      </c>
      <c r="C27" s="642">
        <v>9</v>
      </c>
      <c r="D27" s="656">
        <v>254237.5</v>
      </c>
      <c r="E27" s="644">
        <f t="shared" si="0"/>
        <v>28248.611111111109</v>
      </c>
      <c r="F27" s="642">
        <v>9</v>
      </c>
      <c r="G27" s="642">
        <v>5</v>
      </c>
      <c r="H27" s="656">
        <v>118800</v>
      </c>
      <c r="I27" s="644">
        <f t="shared" si="2"/>
        <v>23760</v>
      </c>
      <c r="J27" s="642">
        <v>5</v>
      </c>
    </row>
    <row r="28" spans="1:10" s="629" customFormat="1" ht="20.100000000000001" customHeight="1">
      <c r="A28" s="659" t="s">
        <v>3466</v>
      </c>
      <c r="B28" s="660" t="s">
        <v>3467</v>
      </c>
      <c r="C28" s="642">
        <v>9</v>
      </c>
      <c r="D28" s="656">
        <v>827750</v>
      </c>
      <c r="E28" s="644">
        <f t="shared" si="0"/>
        <v>91972.222222222219</v>
      </c>
      <c r="F28" s="642">
        <v>9</v>
      </c>
      <c r="G28" s="642">
        <v>5</v>
      </c>
      <c r="H28" s="656">
        <v>519750</v>
      </c>
      <c r="I28" s="644">
        <f t="shared" si="2"/>
        <v>103950</v>
      </c>
      <c r="J28" s="642">
        <v>5</v>
      </c>
    </row>
    <row r="29" spans="1:10" s="629" customFormat="1" ht="20.100000000000001" customHeight="1">
      <c r="A29" s="659" t="s">
        <v>3468</v>
      </c>
      <c r="B29" s="660" t="s">
        <v>3469</v>
      </c>
      <c r="C29" s="642">
        <v>9</v>
      </c>
      <c r="D29" s="656">
        <v>418786.5</v>
      </c>
      <c r="E29" s="644">
        <f t="shared" si="0"/>
        <v>46531.833333333336</v>
      </c>
      <c r="F29" s="642">
        <v>9</v>
      </c>
      <c r="G29" s="642">
        <v>5</v>
      </c>
      <c r="H29" s="656">
        <v>263587.5</v>
      </c>
      <c r="I29" s="644">
        <f t="shared" si="2"/>
        <v>52717.5</v>
      </c>
      <c r="J29" s="642">
        <v>5</v>
      </c>
    </row>
    <row r="30" spans="1:10" s="629" customFormat="1" ht="20.100000000000001" customHeight="1">
      <c r="A30" s="659" t="s">
        <v>3470</v>
      </c>
      <c r="B30" s="660" t="s">
        <v>3471</v>
      </c>
      <c r="C30" s="642">
        <v>12</v>
      </c>
      <c r="D30" s="656">
        <v>16995</v>
      </c>
      <c r="E30" s="644">
        <f t="shared" si="0"/>
        <v>1416.25</v>
      </c>
      <c r="F30" s="642">
        <v>9</v>
      </c>
      <c r="G30" s="642">
        <v>7</v>
      </c>
      <c r="H30" s="656">
        <v>10395</v>
      </c>
      <c r="I30" s="644">
        <f t="shared" si="2"/>
        <v>1485</v>
      </c>
      <c r="J30" s="642">
        <v>5</v>
      </c>
    </row>
    <row r="31" spans="1:10" s="629" customFormat="1" ht="20.100000000000001" customHeight="1">
      <c r="A31" s="647"/>
      <c r="B31" s="648" t="s">
        <v>3472</v>
      </c>
      <c r="C31" s="872">
        <v>11</v>
      </c>
      <c r="D31" s="869">
        <f>SUM(D32:D38)</f>
        <v>1534261</v>
      </c>
      <c r="E31" s="870">
        <f t="shared" si="0"/>
        <v>139478.27272727274</v>
      </c>
      <c r="F31" s="871">
        <v>11</v>
      </c>
      <c r="G31" s="662">
        <v>12</v>
      </c>
      <c r="H31" s="650">
        <f>SUM(H32:H38)</f>
        <v>1863944.5</v>
      </c>
      <c r="I31" s="651">
        <f>SUM(H31/G31)</f>
        <v>155328.70833333334</v>
      </c>
      <c r="J31" s="658">
        <v>12</v>
      </c>
    </row>
    <row r="32" spans="1:10" ht="20.100000000000001" customHeight="1">
      <c r="A32" s="655" t="s">
        <v>3473</v>
      </c>
      <c r="B32" s="640" t="s">
        <v>3474</v>
      </c>
      <c r="C32" s="642"/>
      <c r="D32" s="656"/>
      <c r="E32" s="644" t="e">
        <f t="shared" si="0"/>
        <v>#DIV/0!</v>
      </c>
      <c r="F32" s="642"/>
      <c r="G32" s="642"/>
      <c r="H32" s="656"/>
      <c r="I32" s="644" t="e">
        <f>SUM(H32/G32)</f>
        <v>#DIV/0!</v>
      </c>
      <c r="J32" s="642"/>
    </row>
    <row r="33" spans="1:10" ht="20.100000000000001" customHeight="1">
      <c r="A33" s="655" t="s">
        <v>3475</v>
      </c>
      <c r="B33" s="640" t="s">
        <v>3450</v>
      </c>
      <c r="C33" s="642">
        <v>10</v>
      </c>
      <c r="D33" s="656">
        <v>79182</v>
      </c>
      <c r="E33" s="644">
        <f t="shared" si="0"/>
        <v>7918.2</v>
      </c>
      <c r="F33" s="642">
        <v>11</v>
      </c>
      <c r="G33" s="642">
        <v>13</v>
      </c>
      <c r="H33" s="656">
        <v>111645</v>
      </c>
      <c r="I33" s="644">
        <f t="shared" ref="I33:I39" si="3">SUM(H33/G33)</f>
        <v>8588.0769230769238</v>
      </c>
      <c r="J33" s="642">
        <v>12</v>
      </c>
    </row>
    <row r="34" spans="1:10" ht="20.100000000000001" customHeight="1">
      <c r="A34" s="655" t="s">
        <v>3476</v>
      </c>
      <c r="B34" s="640" t="s">
        <v>3477</v>
      </c>
      <c r="C34" s="642">
        <v>11</v>
      </c>
      <c r="D34" s="656">
        <v>355080</v>
      </c>
      <c r="E34" s="644">
        <f t="shared" si="0"/>
        <v>32280</v>
      </c>
      <c r="F34" s="642">
        <v>11</v>
      </c>
      <c r="G34" s="642">
        <v>12</v>
      </c>
      <c r="H34" s="656">
        <v>427680</v>
      </c>
      <c r="I34" s="644">
        <f t="shared" si="3"/>
        <v>35640</v>
      </c>
      <c r="J34" s="642">
        <v>12</v>
      </c>
    </row>
    <row r="35" spans="1:10" ht="20.100000000000001" customHeight="1">
      <c r="A35" s="655" t="s">
        <v>3478</v>
      </c>
      <c r="B35" s="640" t="s">
        <v>3479</v>
      </c>
      <c r="C35" s="642">
        <v>11</v>
      </c>
      <c r="D35" s="656">
        <v>277557.5</v>
      </c>
      <c r="E35" s="644">
        <f t="shared" si="0"/>
        <v>25232.5</v>
      </c>
      <c r="F35" s="642">
        <v>11</v>
      </c>
      <c r="G35" s="642">
        <v>12</v>
      </c>
      <c r="H35" s="656">
        <v>632608.5</v>
      </c>
      <c r="I35" s="644">
        <f t="shared" si="3"/>
        <v>52717.375</v>
      </c>
      <c r="J35" s="642">
        <v>12</v>
      </c>
    </row>
    <row r="36" spans="1:10" ht="20.100000000000001" customHeight="1">
      <c r="A36" s="655" t="s">
        <v>3480</v>
      </c>
      <c r="B36" s="640" t="s">
        <v>3481</v>
      </c>
      <c r="C36" s="642">
        <v>11</v>
      </c>
      <c r="D36" s="656">
        <v>380434.5</v>
      </c>
      <c r="E36" s="644">
        <f t="shared" si="0"/>
        <v>34584.954545454544</v>
      </c>
      <c r="F36" s="642">
        <v>11</v>
      </c>
      <c r="G36" s="642">
        <v>12</v>
      </c>
      <c r="H36" s="656">
        <v>285120</v>
      </c>
      <c r="I36" s="644">
        <f t="shared" si="3"/>
        <v>23760</v>
      </c>
      <c r="J36" s="642">
        <v>12</v>
      </c>
    </row>
    <row r="37" spans="1:10" ht="20.100000000000001" customHeight="1">
      <c r="A37" s="655" t="s">
        <v>3482</v>
      </c>
      <c r="B37" s="640" t="s">
        <v>3483</v>
      </c>
      <c r="C37" s="642">
        <v>11</v>
      </c>
      <c r="D37" s="656">
        <v>422042</v>
      </c>
      <c r="E37" s="644">
        <f t="shared" si="0"/>
        <v>38367.454545454544</v>
      </c>
      <c r="F37" s="642">
        <v>11</v>
      </c>
      <c r="G37" s="642">
        <v>12</v>
      </c>
      <c r="H37" s="656">
        <v>383131</v>
      </c>
      <c r="I37" s="644">
        <f t="shared" si="3"/>
        <v>31927.583333333332</v>
      </c>
      <c r="J37" s="642">
        <v>12</v>
      </c>
    </row>
    <row r="38" spans="1:10" ht="20.100000000000001" customHeight="1">
      <c r="A38" s="655" t="s">
        <v>3484</v>
      </c>
      <c r="B38" s="663" t="s">
        <v>3485</v>
      </c>
      <c r="C38" s="642">
        <v>14</v>
      </c>
      <c r="D38" s="656">
        <v>19965</v>
      </c>
      <c r="E38" s="644">
        <f t="shared" si="0"/>
        <v>1426.0714285714287</v>
      </c>
      <c r="F38" s="642">
        <v>11</v>
      </c>
      <c r="G38" s="642">
        <v>16</v>
      </c>
      <c r="H38" s="656">
        <v>23760</v>
      </c>
      <c r="I38" s="644">
        <f t="shared" si="3"/>
        <v>1485</v>
      </c>
      <c r="J38" s="642">
        <v>12</v>
      </c>
    </row>
    <row r="39" spans="1:10" ht="20.100000000000001" customHeight="1">
      <c r="A39" s="647"/>
      <c r="B39" s="664" t="s">
        <v>3486</v>
      </c>
      <c r="C39" s="871">
        <v>53</v>
      </c>
      <c r="D39" s="869">
        <f>SUM(D40:D47)</f>
        <v>4559352</v>
      </c>
      <c r="E39" s="870">
        <f t="shared" si="0"/>
        <v>86025.509433962259</v>
      </c>
      <c r="F39" s="871">
        <v>53</v>
      </c>
      <c r="G39" s="650">
        <v>40</v>
      </c>
      <c r="H39" s="650">
        <f>SUM(H40:H47)</f>
        <v>3494923</v>
      </c>
      <c r="I39" s="651">
        <f t="shared" si="3"/>
        <v>87373.074999999997</v>
      </c>
      <c r="J39" s="650">
        <v>40</v>
      </c>
    </row>
    <row r="40" spans="1:10" s="629" customFormat="1" ht="20.100000000000001" customHeight="1">
      <c r="A40" s="659" t="s">
        <v>3487</v>
      </c>
      <c r="B40" s="665" t="s">
        <v>3488</v>
      </c>
      <c r="C40" s="666"/>
      <c r="D40" s="667"/>
      <c r="E40" s="668" t="e">
        <f t="shared" si="0"/>
        <v>#DIV/0!</v>
      </c>
      <c r="F40" s="666"/>
      <c r="G40" s="666"/>
      <c r="H40" s="667"/>
      <c r="I40" s="668" t="e">
        <f>SUM(H40/G40)</f>
        <v>#DIV/0!</v>
      </c>
      <c r="J40" s="666"/>
    </row>
    <row r="41" spans="1:10" s="629" customFormat="1" ht="20.100000000000001" customHeight="1">
      <c r="A41" s="659" t="s">
        <v>3489</v>
      </c>
      <c r="B41" s="665" t="s">
        <v>3490</v>
      </c>
      <c r="C41" s="666">
        <v>53</v>
      </c>
      <c r="D41" s="667">
        <v>962032</v>
      </c>
      <c r="E41" s="668">
        <f t="shared" si="0"/>
        <v>18151.547169811322</v>
      </c>
      <c r="F41" s="666">
        <v>53</v>
      </c>
      <c r="G41" s="666">
        <v>40</v>
      </c>
      <c r="H41" s="667">
        <v>926342</v>
      </c>
      <c r="I41" s="668">
        <f>SUM(H41/G41)</f>
        <v>23158.55</v>
      </c>
      <c r="J41" s="666">
        <v>40</v>
      </c>
    </row>
    <row r="42" spans="1:10" s="629" customFormat="1" ht="20.100000000000001" customHeight="1">
      <c r="A42" s="659" t="s">
        <v>3491</v>
      </c>
      <c r="B42" s="665" t="s">
        <v>3492</v>
      </c>
      <c r="C42" s="666"/>
      <c r="D42" s="667"/>
      <c r="E42" s="668" t="e">
        <f t="shared" si="0"/>
        <v>#DIV/0!</v>
      </c>
      <c r="F42" s="666"/>
      <c r="G42" s="666"/>
      <c r="H42" s="667"/>
      <c r="I42" s="668" t="e">
        <f t="shared" ref="I42:I53" si="4">SUM(H42/G42)</f>
        <v>#DIV/0!</v>
      </c>
      <c r="J42" s="666"/>
    </row>
    <row r="43" spans="1:10" s="629" customFormat="1" ht="20.100000000000001" customHeight="1">
      <c r="A43" s="659" t="s">
        <v>3493</v>
      </c>
      <c r="B43" s="665" t="s">
        <v>3494</v>
      </c>
      <c r="C43" s="666">
        <v>53</v>
      </c>
      <c r="D43" s="667">
        <v>1051129</v>
      </c>
      <c r="E43" s="668">
        <f t="shared" si="0"/>
        <v>19832.622641509435</v>
      </c>
      <c r="F43" s="666">
        <v>53</v>
      </c>
      <c r="G43" s="666">
        <v>40</v>
      </c>
      <c r="H43" s="667">
        <v>720610</v>
      </c>
      <c r="I43" s="668">
        <f t="shared" si="4"/>
        <v>18015.25</v>
      </c>
      <c r="J43" s="666">
        <v>40</v>
      </c>
    </row>
    <row r="44" spans="1:10" s="629" customFormat="1" ht="20.100000000000001" customHeight="1">
      <c r="A44" s="659" t="s">
        <v>3495</v>
      </c>
      <c r="B44" s="665" t="s">
        <v>3496</v>
      </c>
      <c r="C44" s="666"/>
      <c r="D44" s="667"/>
      <c r="E44" s="668" t="e">
        <f t="shared" si="0"/>
        <v>#DIV/0!</v>
      </c>
      <c r="F44" s="666"/>
      <c r="G44" s="666"/>
      <c r="H44" s="667"/>
      <c r="I44" s="668" t="e">
        <f t="shared" si="4"/>
        <v>#DIV/0!</v>
      </c>
      <c r="J44" s="666"/>
    </row>
    <row r="45" spans="1:10" s="629" customFormat="1" ht="20.100000000000001" customHeight="1">
      <c r="A45" s="659" t="s">
        <v>3497</v>
      </c>
      <c r="B45" s="665" t="s">
        <v>3498</v>
      </c>
      <c r="C45" s="666">
        <v>53</v>
      </c>
      <c r="D45" s="667">
        <v>2279932</v>
      </c>
      <c r="E45" s="668">
        <f t="shared" si="0"/>
        <v>43017.584905660377</v>
      </c>
      <c r="F45" s="666">
        <v>53</v>
      </c>
      <c r="G45" s="666">
        <v>40</v>
      </c>
      <c r="H45" s="667">
        <v>1697853</v>
      </c>
      <c r="I45" s="668">
        <f t="shared" si="4"/>
        <v>42446.324999999997</v>
      </c>
      <c r="J45" s="666">
        <v>40</v>
      </c>
    </row>
    <row r="46" spans="1:10" s="629" customFormat="1" ht="20.100000000000001" customHeight="1">
      <c r="A46" s="659" t="s">
        <v>3499</v>
      </c>
      <c r="B46" s="660" t="s">
        <v>3450</v>
      </c>
      <c r="C46" s="666"/>
      <c r="D46" s="667"/>
      <c r="E46" s="668" t="e">
        <f t="shared" si="0"/>
        <v>#DIV/0!</v>
      </c>
      <c r="F46" s="666"/>
      <c r="G46" s="666"/>
      <c r="H46" s="667"/>
      <c r="I46" s="668" t="e">
        <f t="shared" si="4"/>
        <v>#DIV/0!</v>
      </c>
      <c r="J46" s="666"/>
    </row>
    <row r="47" spans="1:10" s="629" customFormat="1" ht="20.100000000000001" customHeight="1">
      <c r="A47" s="659" t="s">
        <v>3500</v>
      </c>
      <c r="B47" s="660" t="s">
        <v>3450</v>
      </c>
      <c r="C47" s="666">
        <v>53</v>
      </c>
      <c r="D47" s="667">
        <v>266259</v>
      </c>
      <c r="E47" s="668">
        <f t="shared" si="0"/>
        <v>5023.7547169811323</v>
      </c>
      <c r="F47" s="666">
        <v>53</v>
      </c>
      <c r="G47" s="666">
        <v>40</v>
      </c>
      <c r="H47" s="667">
        <v>150118</v>
      </c>
      <c r="I47" s="668">
        <f t="shared" si="4"/>
        <v>3752.95</v>
      </c>
      <c r="J47" s="666">
        <v>40</v>
      </c>
    </row>
    <row r="48" spans="1:10" s="672" customFormat="1" ht="60.75" customHeight="1">
      <c r="A48" s="670"/>
      <c r="B48" s="873" t="s">
        <v>3501</v>
      </c>
      <c r="C48" s="874">
        <v>3</v>
      </c>
      <c r="D48" s="875">
        <f>SUM(D49:D54)</f>
        <v>526151</v>
      </c>
      <c r="E48" s="870">
        <f t="shared" si="0"/>
        <v>175383.66666666666</v>
      </c>
      <c r="F48" s="876">
        <v>3</v>
      </c>
      <c r="G48" s="671"/>
      <c r="H48" s="671">
        <f>SUM(H49:H54)</f>
        <v>0</v>
      </c>
      <c r="I48" s="651" t="e">
        <f t="shared" si="4"/>
        <v>#DIV/0!</v>
      </c>
      <c r="J48" s="671"/>
    </row>
    <row r="49" spans="1:10" s="677" customFormat="1" ht="20.100000000000001" customHeight="1">
      <c r="A49" s="673" t="s">
        <v>3502</v>
      </c>
      <c r="B49" s="665" t="s">
        <v>3503</v>
      </c>
      <c r="C49" s="674">
        <v>2</v>
      </c>
      <c r="D49" s="675">
        <v>129800</v>
      </c>
      <c r="E49" s="676">
        <f t="shared" si="0"/>
        <v>64900</v>
      </c>
      <c r="F49" s="674">
        <v>2</v>
      </c>
      <c r="G49" s="674"/>
      <c r="H49" s="675"/>
      <c r="I49" s="676" t="e">
        <f t="shared" si="4"/>
        <v>#DIV/0!</v>
      </c>
      <c r="J49" s="674"/>
    </row>
    <row r="50" spans="1:10" s="677" customFormat="1" ht="20.100000000000001" customHeight="1">
      <c r="A50" s="673" t="s">
        <v>3504</v>
      </c>
      <c r="B50" s="665" t="s">
        <v>3505</v>
      </c>
      <c r="C50" s="674">
        <v>1</v>
      </c>
      <c r="D50" s="675">
        <v>92070</v>
      </c>
      <c r="E50" s="676">
        <f t="shared" si="0"/>
        <v>92070</v>
      </c>
      <c r="F50" s="674">
        <v>1</v>
      </c>
      <c r="G50" s="674"/>
      <c r="H50" s="675"/>
      <c r="I50" s="676" t="e">
        <f t="shared" si="4"/>
        <v>#DIV/0!</v>
      </c>
      <c r="J50" s="674"/>
    </row>
    <row r="51" spans="1:10" s="677" customFormat="1" ht="20.100000000000001" customHeight="1">
      <c r="A51" s="673" t="s">
        <v>3506</v>
      </c>
      <c r="B51" s="665" t="s">
        <v>3507</v>
      </c>
      <c r="C51" s="674">
        <v>3</v>
      </c>
      <c r="D51" s="675">
        <v>224015</v>
      </c>
      <c r="E51" s="676">
        <f t="shared" si="0"/>
        <v>74671.666666666672</v>
      </c>
      <c r="F51" s="674">
        <v>3</v>
      </c>
      <c r="G51" s="674"/>
      <c r="H51" s="675"/>
      <c r="I51" s="676" t="e">
        <f t="shared" si="4"/>
        <v>#DIV/0!</v>
      </c>
      <c r="J51" s="674"/>
    </row>
    <row r="52" spans="1:10" s="677" customFormat="1" ht="20.100000000000001" customHeight="1">
      <c r="A52" s="673" t="s">
        <v>3508</v>
      </c>
      <c r="B52" s="665" t="s">
        <v>3509</v>
      </c>
      <c r="C52" s="674">
        <v>3</v>
      </c>
      <c r="D52" s="675">
        <v>58960</v>
      </c>
      <c r="E52" s="676">
        <f t="shared" si="0"/>
        <v>19653.333333333332</v>
      </c>
      <c r="F52" s="674">
        <v>3</v>
      </c>
      <c r="G52" s="674"/>
      <c r="H52" s="675"/>
      <c r="I52" s="676" t="e">
        <f t="shared" si="4"/>
        <v>#DIV/0!</v>
      </c>
      <c r="J52" s="674"/>
    </row>
    <row r="53" spans="1:10" s="677" customFormat="1" ht="20.100000000000001" customHeight="1">
      <c r="A53" s="655" t="s">
        <v>3510</v>
      </c>
      <c r="B53" s="640" t="s">
        <v>3450</v>
      </c>
      <c r="C53" s="674">
        <v>3</v>
      </c>
      <c r="D53" s="675">
        <v>21306</v>
      </c>
      <c r="E53" s="676">
        <f t="shared" si="0"/>
        <v>7102</v>
      </c>
      <c r="F53" s="674">
        <v>3</v>
      </c>
      <c r="G53" s="674"/>
      <c r="H53" s="675"/>
      <c r="I53" s="676" t="e">
        <f t="shared" si="4"/>
        <v>#DIV/0!</v>
      </c>
      <c r="J53" s="674"/>
    </row>
    <row r="54" spans="1:10" s="677" customFormat="1" ht="20.100000000000001" customHeight="1">
      <c r="A54" s="673" t="s">
        <v>3511</v>
      </c>
      <c r="B54" s="665" t="s">
        <v>3512</v>
      </c>
      <c r="C54" s="674"/>
      <c r="D54" s="675"/>
      <c r="E54" s="676"/>
      <c r="F54" s="674"/>
      <c r="G54" s="674"/>
      <c r="H54" s="675"/>
      <c r="I54" s="676"/>
      <c r="J54" s="674"/>
    </row>
    <row r="55" spans="1:10" ht="20.100000000000001" customHeight="1">
      <c r="A55" s="1451" t="s">
        <v>3513</v>
      </c>
      <c r="B55" s="1451"/>
      <c r="C55" s="867">
        <f>SUM(C56:C61)</f>
        <v>306</v>
      </c>
      <c r="D55" s="867">
        <f>SUM(D56:D61)</f>
        <v>10246000</v>
      </c>
      <c r="E55" s="866">
        <f t="shared" ref="E55:E68" si="5">SUM(D55/C55)</f>
        <v>33483.660130718956</v>
      </c>
      <c r="F55" s="867">
        <f>SUM(F56:F61)</f>
        <v>104</v>
      </c>
      <c r="G55" s="867">
        <f>SUM(G56:G61)</f>
        <v>185.2</v>
      </c>
      <c r="H55" s="867">
        <f>SUM(H56:H61)</f>
        <v>7998419</v>
      </c>
      <c r="I55" s="638">
        <f t="shared" ref="I55:I68" si="6">SUM(H55/G55)</f>
        <v>43188.00755939525</v>
      </c>
      <c r="J55" s="646">
        <f>SUM(J56:J61)</f>
        <v>63</v>
      </c>
    </row>
    <row r="56" spans="1:10" ht="20.100000000000001" customHeight="1">
      <c r="A56" s="678" t="s">
        <v>3514</v>
      </c>
      <c r="B56" s="640" t="s">
        <v>3515</v>
      </c>
      <c r="C56" s="642">
        <v>2</v>
      </c>
      <c r="D56" s="643">
        <v>86900</v>
      </c>
      <c r="E56" s="644">
        <f t="shared" si="5"/>
        <v>43450</v>
      </c>
      <c r="F56" s="642">
        <v>2</v>
      </c>
      <c r="G56" s="642">
        <v>1</v>
      </c>
      <c r="H56" s="643">
        <v>86900</v>
      </c>
      <c r="I56" s="644">
        <f t="shared" si="6"/>
        <v>86900</v>
      </c>
      <c r="J56" s="642">
        <v>1</v>
      </c>
    </row>
    <row r="57" spans="1:10" ht="20.100000000000001" customHeight="1">
      <c r="A57" s="678" t="s">
        <v>3516</v>
      </c>
      <c r="B57" s="640" t="s">
        <v>3517</v>
      </c>
      <c r="C57" s="642"/>
      <c r="D57" s="643"/>
      <c r="E57" s="644" t="e">
        <f t="shared" si="5"/>
        <v>#DIV/0!</v>
      </c>
      <c r="F57" s="642"/>
      <c r="G57" s="642"/>
      <c r="H57" s="643"/>
      <c r="I57" s="644" t="e">
        <f t="shared" si="6"/>
        <v>#DIV/0!</v>
      </c>
      <c r="J57" s="642"/>
    </row>
    <row r="58" spans="1:10" ht="20.100000000000001" customHeight="1">
      <c r="A58" s="678" t="s">
        <v>5411</v>
      </c>
      <c r="B58" s="640" t="s">
        <v>5412</v>
      </c>
      <c r="C58" s="642"/>
      <c r="D58" s="643"/>
      <c r="E58" s="644"/>
      <c r="F58" s="642"/>
      <c r="G58" s="642">
        <v>7.2</v>
      </c>
      <c r="H58" s="643">
        <v>1584</v>
      </c>
      <c r="I58" s="644">
        <f>SUM(H58/G58)</f>
        <v>220</v>
      </c>
      <c r="J58" s="642">
        <v>8</v>
      </c>
    </row>
    <row r="59" spans="1:10" ht="20.100000000000001" customHeight="1">
      <c r="A59" s="678" t="s">
        <v>3518</v>
      </c>
      <c r="B59" s="640" t="s">
        <v>3519</v>
      </c>
      <c r="C59" s="642">
        <v>2</v>
      </c>
      <c r="D59" s="643">
        <v>770</v>
      </c>
      <c r="E59" s="644">
        <f t="shared" si="5"/>
        <v>385</v>
      </c>
      <c r="F59" s="642">
        <v>2</v>
      </c>
      <c r="G59" s="642"/>
      <c r="H59" s="643"/>
      <c r="I59" s="644" t="e">
        <f t="shared" si="6"/>
        <v>#DIV/0!</v>
      </c>
      <c r="J59" s="642"/>
    </row>
    <row r="60" spans="1:10" ht="20.100000000000001" customHeight="1">
      <c r="A60" s="678" t="s">
        <v>3520</v>
      </c>
      <c r="B60" s="640" t="s">
        <v>3521</v>
      </c>
      <c r="C60" s="642"/>
      <c r="D60" s="643"/>
      <c r="E60" s="644" t="e">
        <f t="shared" si="5"/>
        <v>#DIV/0!</v>
      </c>
      <c r="F60" s="642"/>
      <c r="G60" s="642"/>
      <c r="H60" s="643"/>
      <c r="I60" s="644" t="e">
        <f t="shared" si="6"/>
        <v>#DIV/0!</v>
      </c>
      <c r="J60" s="642"/>
    </row>
    <row r="61" spans="1:10" s="683" customFormat="1" ht="20.100000000000001" customHeight="1">
      <c r="A61" s="679" t="s">
        <v>3522</v>
      </c>
      <c r="B61" s="680" t="s">
        <v>3523</v>
      </c>
      <c r="C61" s="682">
        <v>302</v>
      </c>
      <c r="D61" s="681">
        <v>10158330</v>
      </c>
      <c r="E61" s="681">
        <f t="shared" si="5"/>
        <v>33636.854304635759</v>
      </c>
      <c r="F61" s="682">
        <v>100</v>
      </c>
      <c r="G61" s="682">
        <v>177</v>
      </c>
      <c r="H61" s="681">
        <v>7909935</v>
      </c>
      <c r="I61" s="681">
        <f t="shared" si="6"/>
        <v>44688.898305084746</v>
      </c>
      <c r="J61" s="682">
        <v>54</v>
      </c>
    </row>
    <row r="62" spans="1:10" ht="20.100000000000001" customHeight="1">
      <c r="A62" s="636" t="s">
        <v>281</v>
      </c>
      <c r="B62" s="684"/>
      <c r="C62" s="864">
        <f>SUM(C63:C65)</f>
        <v>118</v>
      </c>
      <c r="D62" s="865">
        <f>SUM(D63:D65)</f>
        <v>69999.5</v>
      </c>
      <c r="E62" s="877">
        <f t="shared" si="5"/>
        <v>593.21610169491521</v>
      </c>
      <c r="F62" s="864">
        <f>SUM(F63:F65)</f>
        <v>118</v>
      </c>
      <c r="G62" s="636">
        <f>SUM(G63:G65)</f>
        <v>7</v>
      </c>
      <c r="H62" s="637">
        <f>SUM(H63:H65)</f>
        <v>4398.8999999999996</v>
      </c>
      <c r="I62" s="685">
        <f t="shared" si="6"/>
        <v>628.41428571428571</v>
      </c>
      <c r="J62" s="636">
        <f>SUM(J63:J65)</f>
        <v>7</v>
      </c>
    </row>
    <row r="63" spans="1:10" ht="20.100000000000001" customHeight="1">
      <c r="A63" s="640" t="s">
        <v>3524</v>
      </c>
      <c r="B63" s="640" t="s">
        <v>3525</v>
      </c>
      <c r="C63" s="642"/>
      <c r="D63" s="686"/>
      <c r="E63" s="687" t="e">
        <f t="shared" si="5"/>
        <v>#DIV/0!</v>
      </c>
      <c r="F63" s="642"/>
      <c r="G63" s="642"/>
      <c r="H63" s="686"/>
      <c r="I63" s="687" t="e">
        <f t="shared" si="6"/>
        <v>#DIV/0!</v>
      </c>
      <c r="J63" s="642"/>
    </row>
    <row r="64" spans="1:10" ht="30.75" customHeight="1">
      <c r="A64" s="640" t="s">
        <v>3526</v>
      </c>
      <c r="B64" s="688" t="s">
        <v>3527</v>
      </c>
      <c r="C64" s="642">
        <v>117</v>
      </c>
      <c r="D64" s="686">
        <v>69158</v>
      </c>
      <c r="E64" s="687">
        <f t="shared" si="5"/>
        <v>591.09401709401709</v>
      </c>
      <c r="F64" s="642">
        <v>117</v>
      </c>
      <c r="G64" s="642">
        <v>6</v>
      </c>
      <c r="H64" s="686">
        <v>3557.4</v>
      </c>
      <c r="I64" s="687">
        <f>SUM(H64/G64)</f>
        <v>592.9</v>
      </c>
      <c r="J64" s="642">
        <v>6</v>
      </c>
    </row>
    <row r="65" spans="1:10" ht="20.100000000000001" customHeight="1">
      <c r="A65" s="640" t="s">
        <v>3528</v>
      </c>
      <c r="B65" s="640" t="s">
        <v>3529</v>
      </c>
      <c r="C65" s="642">
        <v>1</v>
      </c>
      <c r="D65" s="686">
        <v>841.5</v>
      </c>
      <c r="E65" s="687">
        <f t="shared" si="5"/>
        <v>841.5</v>
      </c>
      <c r="F65" s="642">
        <v>1</v>
      </c>
      <c r="G65" s="642">
        <v>1</v>
      </c>
      <c r="H65" s="686">
        <v>841.5</v>
      </c>
      <c r="I65" s="687">
        <v>841.5</v>
      </c>
      <c r="J65" s="642">
        <v>1</v>
      </c>
    </row>
    <row r="66" spans="1:10" ht="20.100000000000001" customHeight="1">
      <c r="A66" s="636" t="s">
        <v>1688</v>
      </c>
      <c r="B66" s="689"/>
      <c r="C66" s="864">
        <f>SUM(C67)</f>
        <v>2</v>
      </c>
      <c r="D66" s="865">
        <f>SUM(D67)</f>
        <v>79200</v>
      </c>
      <c r="E66" s="865">
        <f t="shared" si="5"/>
        <v>39600</v>
      </c>
      <c r="F66" s="864">
        <f>SUM(F67)</f>
        <v>2</v>
      </c>
      <c r="G66" s="636">
        <f>SUM(G67)</f>
        <v>5</v>
      </c>
      <c r="H66" s="637">
        <f>SUM(H67)</f>
        <v>198000</v>
      </c>
      <c r="I66" s="636">
        <f t="shared" si="6"/>
        <v>39600</v>
      </c>
      <c r="J66" s="637">
        <f>SUM(J67)</f>
        <v>5</v>
      </c>
    </row>
    <row r="67" spans="1:10" ht="20.100000000000001" customHeight="1">
      <c r="A67" s="640" t="s">
        <v>3530</v>
      </c>
      <c r="B67" s="641" t="s">
        <v>3531</v>
      </c>
      <c r="C67" s="642">
        <v>2</v>
      </c>
      <c r="D67" s="686">
        <v>79200</v>
      </c>
      <c r="E67" s="644">
        <f t="shared" si="5"/>
        <v>39600</v>
      </c>
      <c r="F67" s="642">
        <v>2</v>
      </c>
      <c r="G67" s="642">
        <v>5</v>
      </c>
      <c r="H67" s="686">
        <v>198000</v>
      </c>
      <c r="I67" s="644">
        <f t="shared" si="6"/>
        <v>39600</v>
      </c>
      <c r="J67" s="642">
        <v>5</v>
      </c>
    </row>
    <row r="68" spans="1:10" ht="20.100000000000001" customHeight="1">
      <c r="A68" s="1451" t="s">
        <v>3532</v>
      </c>
      <c r="B68" s="1451"/>
      <c r="C68" s="866">
        <f>SUM(C8+C62+C66)</f>
        <v>471</v>
      </c>
      <c r="D68" s="866">
        <f>SUM(D8+D62+D66)</f>
        <v>2465999.9</v>
      </c>
      <c r="E68" s="866">
        <f t="shared" si="5"/>
        <v>5235.6685774946918</v>
      </c>
      <c r="F68" s="866">
        <f>SUM(F8+F62+F66)</f>
        <v>373</v>
      </c>
      <c r="G68" s="866">
        <f>SUM(G8+G62+G66)</f>
        <v>286</v>
      </c>
      <c r="H68" s="866">
        <f>SUM(H8+H62+H66)</f>
        <v>1804263.5</v>
      </c>
      <c r="I68" s="638">
        <f t="shared" si="6"/>
        <v>6308.613636363636</v>
      </c>
      <c r="J68" s="638">
        <f>SUM(J8+J62+J66)</f>
        <v>235</v>
      </c>
    </row>
    <row r="70" spans="1:10">
      <c r="B70" s="690"/>
      <c r="C70" s="690"/>
      <c r="D70" s="690"/>
    </row>
    <row r="71" spans="1:10">
      <c r="D71" s="661"/>
    </row>
    <row r="72" spans="1:10">
      <c r="D72" s="661"/>
    </row>
    <row r="73" spans="1:10">
      <c r="D73" s="661"/>
      <c r="F73" s="669"/>
    </row>
    <row r="74" spans="1:10">
      <c r="D74" s="661"/>
    </row>
    <row r="75" spans="1:10">
      <c r="D75" s="661"/>
    </row>
    <row r="76" spans="1:10">
      <c r="D76" s="661"/>
    </row>
    <row r="77" spans="1:10">
      <c r="D77" s="661"/>
    </row>
    <row r="78" spans="1:10">
      <c r="D78" s="661"/>
    </row>
    <row r="79" spans="1:10">
      <c r="D79" s="661"/>
    </row>
    <row r="80" spans="1:10">
      <c r="D80" s="661"/>
      <c r="F80" s="669"/>
    </row>
    <row r="81" spans="4:4">
      <c r="D81" s="661"/>
    </row>
    <row r="82" spans="4:4">
      <c r="D82" s="661"/>
    </row>
  </sheetData>
  <mergeCells count="10">
    <mergeCell ref="D3:E3"/>
    <mergeCell ref="A8:B8"/>
    <mergeCell ref="A14:B14"/>
    <mergeCell ref="A15:B15"/>
    <mergeCell ref="A55:B55"/>
    <mergeCell ref="A68:B68"/>
    <mergeCell ref="A6:A7"/>
    <mergeCell ref="B6:B7"/>
    <mergeCell ref="G6:J6"/>
    <mergeCell ref="C6:F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97" fitToHeight="0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602"/>
  <sheetViews>
    <sheetView zoomScaleSheetLayoutView="100" workbookViewId="0">
      <selection activeCell="E24" sqref="E24"/>
    </sheetView>
  </sheetViews>
  <sheetFormatPr defaultRowHeight="11.25"/>
  <cols>
    <col min="1" max="1" width="5.42578125" style="8" customWidth="1"/>
    <col min="2" max="2" width="40" style="8" customWidth="1"/>
    <col min="3" max="3" width="23.42578125" style="8" customWidth="1"/>
    <col min="4" max="4" width="22.85546875" style="8" customWidth="1"/>
    <col min="5" max="5" width="26.28515625" style="8" customWidth="1"/>
    <col min="6" max="6" width="20.140625" style="8" customWidth="1"/>
    <col min="7" max="16384" width="9.140625" style="8"/>
  </cols>
  <sheetData>
    <row r="1" spans="1:7" s="9" customFormat="1" ht="15.75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7" s="9" customFormat="1" ht="15.75">
      <c r="A2" s="155"/>
      <c r="B2" s="156" t="s">
        <v>146</v>
      </c>
      <c r="C2" s="1430">
        <f>[6]Kadar.ode.!C2</f>
        <v>6113079</v>
      </c>
      <c r="D2" s="1431"/>
      <c r="E2" s="151"/>
      <c r="F2" s="151"/>
      <c r="G2" s="153"/>
    </row>
    <row r="3" spans="1:7" s="9" customFormat="1" ht="15.75">
      <c r="A3" s="155"/>
      <c r="B3" s="156"/>
      <c r="C3" s="96" t="s">
        <v>5437</v>
      </c>
      <c r="D3" s="151"/>
      <c r="E3" s="151"/>
      <c r="F3" s="151"/>
      <c r="G3" s="153"/>
    </row>
    <row r="4" spans="1:7" ht="14.25">
      <c r="A4" s="155"/>
      <c r="B4" s="156" t="s">
        <v>1722</v>
      </c>
      <c r="C4" s="150" t="s">
        <v>251</v>
      </c>
      <c r="D4" s="152"/>
      <c r="E4" s="152"/>
      <c r="F4" s="152"/>
      <c r="G4" s="154"/>
    </row>
    <row r="5" spans="1:7" ht="15.75">
      <c r="A5" s="47"/>
      <c r="B5" s="93"/>
      <c r="C5" s="148"/>
      <c r="D5" s="45"/>
    </row>
    <row r="6" spans="1:7" ht="12.75">
      <c r="A6" s="1462" t="s">
        <v>6</v>
      </c>
      <c r="B6" s="1448" t="s">
        <v>18</v>
      </c>
      <c r="C6" s="1463" t="s">
        <v>17</v>
      </c>
      <c r="D6" s="1464"/>
      <c r="E6" s="1465"/>
    </row>
    <row r="7" spans="1:7">
      <c r="A7" s="1462"/>
      <c r="B7" s="1448"/>
      <c r="C7" s="161" t="s">
        <v>1736</v>
      </c>
      <c r="D7" s="161" t="s">
        <v>5466</v>
      </c>
      <c r="E7" s="1269" t="s">
        <v>3729</v>
      </c>
      <c r="F7" s="167"/>
    </row>
    <row r="8" spans="1:7" ht="18" customHeight="1">
      <c r="A8" s="102" t="s">
        <v>75</v>
      </c>
      <c r="B8" s="101" t="s">
        <v>81</v>
      </c>
      <c r="C8" s="756">
        <v>4500000</v>
      </c>
      <c r="D8" s="756">
        <v>1586756.04</v>
      </c>
      <c r="E8" s="1267">
        <f>SUM(D8/C8*100)</f>
        <v>35.261245333333335</v>
      </c>
    </row>
    <row r="9" spans="1:7" ht="24" customHeight="1">
      <c r="A9" s="138" t="s">
        <v>76</v>
      </c>
      <c r="B9" s="101" t="s">
        <v>82</v>
      </c>
      <c r="C9" s="756">
        <v>80000</v>
      </c>
      <c r="D9" s="756">
        <v>105930</v>
      </c>
      <c r="E9" s="1267">
        <f t="shared" ref="E9:E11" si="0">SUM(D9/C9*100)</f>
        <v>132.41249999999999</v>
      </c>
    </row>
    <row r="10" spans="1:7" s="9" customFormat="1" ht="30" customHeight="1">
      <c r="A10" s="139" t="s">
        <v>3722</v>
      </c>
      <c r="B10" s="1270" t="s">
        <v>3723</v>
      </c>
      <c r="C10" s="757">
        <v>33186000</v>
      </c>
      <c r="D10" s="757">
        <v>26405794.010000002</v>
      </c>
      <c r="E10" s="1267">
        <f t="shared" si="0"/>
        <v>79.569077351895373</v>
      </c>
    </row>
    <row r="11" spans="1:7" ht="26.25">
      <c r="A11" s="1268"/>
      <c r="B11" s="1329" t="s">
        <v>3725</v>
      </c>
      <c r="C11" s="1330">
        <v>14668000</v>
      </c>
      <c r="D11" s="1330">
        <v>16079670.9</v>
      </c>
      <c r="E11" s="1331">
        <f t="shared" si="0"/>
        <v>109.62415394055087</v>
      </c>
    </row>
    <row r="12" spans="1:7" ht="15">
      <c r="A12" s="102"/>
      <c r="B12" s="1332"/>
      <c r="C12" s="756">
        <f>SUM(C8:C11)</f>
        <v>52434000</v>
      </c>
      <c r="D12" s="756">
        <f>SUM(D8:D11)</f>
        <v>44178150.950000003</v>
      </c>
      <c r="E12" s="1332"/>
    </row>
    <row r="13" spans="1:7">
      <c r="A13" s="1268"/>
    </row>
    <row r="14" spans="1:7">
      <c r="A14" s="1268"/>
    </row>
    <row r="15" spans="1:7">
      <c r="A15" s="1268"/>
    </row>
    <row r="16" spans="1:7">
      <c r="A16" s="1268"/>
    </row>
    <row r="17" spans="1:1">
      <c r="A17" s="1268"/>
    </row>
    <row r="18" spans="1:1">
      <c r="A18" s="1268"/>
    </row>
    <row r="19" spans="1:1">
      <c r="A19" s="1268"/>
    </row>
    <row r="20" spans="1:1">
      <c r="A20" s="1268"/>
    </row>
    <row r="21" spans="1:1">
      <c r="A21" s="1268"/>
    </row>
    <row r="22" spans="1:1">
      <c r="A22" s="1268"/>
    </row>
    <row r="23" spans="1:1">
      <c r="A23" s="1268"/>
    </row>
    <row r="24" spans="1:1">
      <c r="A24" s="1268"/>
    </row>
    <row r="25" spans="1:1">
      <c r="A25" s="1268"/>
    </row>
    <row r="26" spans="1:1">
      <c r="A26" s="1268"/>
    </row>
    <row r="27" spans="1:1">
      <c r="A27" s="1268"/>
    </row>
    <row r="28" spans="1:1">
      <c r="A28" s="1268"/>
    </row>
    <row r="29" spans="1:1">
      <c r="A29" s="1268"/>
    </row>
    <row r="30" spans="1:1">
      <c r="A30" s="1268"/>
    </row>
    <row r="31" spans="1:1">
      <c r="A31" s="1268"/>
    </row>
    <row r="32" spans="1:1">
      <c r="A32" s="1268"/>
    </row>
    <row r="33" spans="1:1">
      <c r="A33" s="1268"/>
    </row>
    <row r="34" spans="1:1">
      <c r="A34" s="1268"/>
    </row>
    <row r="35" spans="1:1">
      <c r="A35" s="1268"/>
    </row>
    <row r="36" spans="1:1">
      <c r="A36" s="1268"/>
    </row>
    <row r="37" spans="1:1">
      <c r="A37" s="1268"/>
    </row>
    <row r="38" spans="1:1">
      <c r="A38" s="1268"/>
    </row>
    <row r="39" spans="1:1">
      <c r="A39" s="1268"/>
    </row>
    <row r="40" spans="1:1">
      <c r="A40" s="1268"/>
    </row>
    <row r="41" spans="1:1">
      <c r="A41" s="1268"/>
    </row>
    <row r="42" spans="1:1">
      <c r="A42" s="1268"/>
    </row>
    <row r="43" spans="1:1">
      <c r="A43" s="1268"/>
    </row>
    <row r="44" spans="1:1">
      <c r="A44" s="1268"/>
    </row>
    <row r="45" spans="1:1">
      <c r="A45" s="1268"/>
    </row>
    <row r="46" spans="1:1">
      <c r="A46" s="1268"/>
    </row>
    <row r="47" spans="1:1">
      <c r="A47" s="1268"/>
    </row>
    <row r="48" spans="1:1">
      <c r="A48" s="1268"/>
    </row>
    <row r="49" spans="1:1">
      <c r="A49" s="1268"/>
    </row>
    <row r="50" spans="1:1">
      <c r="A50" s="1268"/>
    </row>
    <row r="51" spans="1:1">
      <c r="A51" s="1268"/>
    </row>
    <row r="52" spans="1:1">
      <c r="A52" s="1268"/>
    </row>
    <row r="53" spans="1:1">
      <c r="A53" s="1268"/>
    </row>
    <row r="54" spans="1:1">
      <c r="A54" s="1268"/>
    </row>
    <row r="55" spans="1:1">
      <c r="A55" s="1268"/>
    </row>
    <row r="56" spans="1:1">
      <c r="A56" s="1268"/>
    </row>
    <row r="57" spans="1:1">
      <c r="A57" s="1268"/>
    </row>
    <row r="58" spans="1:1">
      <c r="A58" s="1268"/>
    </row>
    <row r="59" spans="1:1">
      <c r="A59" s="1268"/>
    </row>
    <row r="60" spans="1:1">
      <c r="A60" s="1268"/>
    </row>
    <row r="61" spans="1:1">
      <c r="A61" s="1268"/>
    </row>
    <row r="62" spans="1:1">
      <c r="A62" s="1268"/>
    </row>
    <row r="63" spans="1:1">
      <c r="A63" s="1268"/>
    </row>
    <row r="64" spans="1:1">
      <c r="A64" s="1268"/>
    </row>
    <row r="65" spans="1:1">
      <c r="A65" s="1268"/>
    </row>
    <row r="66" spans="1:1">
      <c r="A66" s="1268"/>
    </row>
    <row r="67" spans="1:1">
      <c r="A67" s="1268"/>
    </row>
    <row r="68" spans="1:1">
      <c r="A68" s="1268"/>
    </row>
    <row r="69" spans="1:1">
      <c r="A69" s="1268"/>
    </row>
    <row r="70" spans="1:1">
      <c r="A70" s="1268"/>
    </row>
    <row r="71" spans="1:1">
      <c r="A71" s="1268"/>
    </row>
    <row r="72" spans="1:1">
      <c r="A72" s="1268"/>
    </row>
    <row r="73" spans="1:1">
      <c r="A73" s="1268"/>
    </row>
    <row r="74" spans="1:1">
      <c r="A74" s="1268"/>
    </row>
    <row r="75" spans="1:1">
      <c r="A75" s="1268"/>
    </row>
    <row r="76" spans="1:1">
      <c r="A76" s="1268"/>
    </row>
    <row r="77" spans="1:1">
      <c r="A77" s="1268"/>
    </row>
    <row r="78" spans="1:1">
      <c r="A78" s="1268"/>
    </row>
    <row r="79" spans="1:1">
      <c r="A79" s="1268"/>
    </row>
    <row r="80" spans="1:1">
      <c r="A80" s="1268"/>
    </row>
    <row r="81" spans="1:1">
      <c r="A81" s="1268"/>
    </row>
    <row r="82" spans="1:1">
      <c r="A82" s="1268"/>
    </row>
    <row r="83" spans="1:1">
      <c r="A83" s="1268"/>
    </row>
    <row r="84" spans="1:1">
      <c r="A84" s="1268"/>
    </row>
    <row r="85" spans="1:1">
      <c r="A85" s="1268"/>
    </row>
    <row r="86" spans="1:1">
      <c r="A86" s="1268"/>
    </row>
    <row r="87" spans="1:1">
      <c r="A87" s="1268"/>
    </row>
    <row r="88" spans="1:1">
      <c r="A88" s="1268"/>
    </row>
    <row r="89" spans="1:1">
      <c r="A89" s="1268"/>
    </row>
    <row r="90" spans="1:1">
      <c r="A90" s="1268"/>
    </row>
    <row r="91" spans="1:1">
      <c r="A91" s="1268"/>
    </row>
    <row r="92" spans="1:1">
      <c r="A92" s="1268"/>
    </row>
    <row r="93" spans="1:1">
      <c r="A93" s="1268"/>
    </row>
    <row r="94" spans="1:1">
      <c r="A94" s="1268"/>
    </row>
    <row r="95" spans="1:1">
      <c r="A95" s="1268"/>
    </row>
    <row r="96" spans="1:1">
      <c r="A96" s="1268"/>
    </row>
    <row r="97" spans="1:1">
      <c r="A97" s="1268"/>
    </row>
    <row r="98" spans="1:1">
      <c r="A98" s="1268"/>
    </row>
    <row r="99" spans="1:1">
      <c r="A99" s="1268"/>
    </row>
    <row r="100" spans="1:1">
      <c r="A100" s="1268"/>
    </row>
    <row r="101" spans="1:1">
      <c r="A101" s="1268"/>
    </row>
    <row r="102" spans="1:1">
      <c r="A102" s="1268"/>
    </row>
    <row r="103" spans="1:1">
      <c r="A103" s="1268"/>
    </row>
    <row r="104" spans="1:1">
      <c r="A104" s="1268"/>
    </row>
    <row r="105" spans="1:1">
      <c r="A105" s="1268"/>
    </row>
    <row r="106" spans="1:1">
      <c r="A106" s="1268"/>
    </row>
    <row r="107" spans="1:1">
      <c r="A107" s="1268"/>
    </row>
    <row r="108" spans="1:1">
      <c r="A108" s="1268"/>
    </row>
    <row r="109" spans="1:1">
      <c r="A109" s="1268"/>
    </row>
    <row r="110" spans="1:1">
      <c r="A110" s="1268"/>
    </row>
    <row r="111" spans="1:1">
      <c r="A111" s="1268"/>
    </row>
    <row r="112" spans="1:1">
      <c r="A112" s="1268"/>
    </row>
    <row r="113" spans="1:1">
      <c r="A113" s="1268"/>
    </row>
    <row r="114" spans="1:1">
      <c r="A114" s="1268"/>
    </row>
    <row r="115" spans="1:1">
      <c r="A115" s="1268"/>
    </row>
    <row r="116" spans="1:1">
      <c r="A116" s="1268"/>
    </row>
    <row r="117" spans="1:1">
      <c r="A117" s="1268"/>
    </row>
    <row r="118" spans="1:1">
      <c r="A118" s="1268"/>
    </row>
    <row r="119" spans="1:1">
      <c r="A119" s="1268"/>
    </row>
    <row r="120" spans="1:1">
      <c r="A120" s="1268"/>
    </row>
    <row r="121" spans="1:1">
      <c r="A121" s="1268"/>
    </row>
    <row r="122" spans="1:1">
      <c r="A122" s="1268"/>
    </row>
    <row r="123" spans="1:1">
      <c r="A123" s="1268"/>
    </row>
    <row r="124" spans="1:1">
      <c r="A124" s="1268"/>
    </row>
    <row r="125" spans="1:1">
      <c r="A125" s="1268"/>
    </row>
    <row r="126" spans="1:1">
      <c r="A126" s="1268"/>
    </row>
    <row r="127" spans="1:1">
      <c r="A127" s="1268"/>
    </row>
    <row r="128" spans="1:1">
      <c r="A128" s="1268"/>
    </row>
    <row r="129" spans="1:1">
      <c r="A129" s="1268"/>
    </row>
    <row r="130" spans="1:1">
      <c r="A130" s="1268"/>
    </row>
    <row r="131" spans="1:1">
      <c r="A131" s="1268"/>
    </row>
    <row r="132" spans="1:1">
      <c r="A132" s="1268"/>
    </row>
    <row r="133" spans="1:1">
      <c r="A133" s="1268"/>
    </row>
    <row r="134" spans="1:1">
      <c r="A134" s="1268"/>
    </row>
    <row r="135" spans="1:1">
      <c r="A135" s="1268"/>
    </row>
    <row r="136" spans="1:1">
      <c r="A136" s="1268"/>
    </row>
    <row r="137" spans="1:1">
      <c r="A137" s="1268"/>
    </row>
    <row r="138" spans="1:1">
      <c r="A138" s="1268"/>
    </row>
    <row r="139" spans="1:1">
      <c r="A139" s="1268"/>
    </row>
    <row r="140" spans="1:1">
      <c r="A140" s="1268"/>
    </row>
    <row r="141" spans="1:1">
      <c r="A141" s="1268"/>
    </row>
    <row r="142" spans="1:1">
      <c r="A142" s="1268"/>
    </row>
    <row r="143" spans="1:1">
      <c r="A143" s="1268"/>
    </row>
    <row r="144" spans="1:1">
      <c r="A144" s="1268"/>
    </row>
    <row r="145" spans="1:1">
      <c r="A145" s="1268"/>
    </row>
    <row r="146" spans="1:1">
      <c r="A146" s="1268"/>
    </row>
    <row r="147" spans="1:1">
      <c r="A147" s="1268"/>
    </row>
    <row r="148" spans="1:1">
      <c r="A148" s="1268"/>
    </row>
    <row r="149" spans="1:1">
      <c r="A149" s="1268"/>
    </row>
    <row r="150" spans="1:1">
      <c r="A150" s="1268"/>
    </row>
    <row r="151" spans="1:1">
      <c r="A151" s="1268"/>
    </row>
    <row r="152" spans="1:1">
      <c r="A152" s="1268"/>
    </row>
    <row r="153" spans="1:1">
      <c r="A153" s="1268"/>
    </row>
    <row r="154" spans="1:1">
      <c r="A154" s="1268"/>
    </row>
    <row r="155" spans="1:1">
      <c r="A155" s="1268"/>
    </row>
    <row r="156" spans="1:1">
      <c r="A156" s="1268"/>
    </row>
    <row r="157" spans="1:1">
      <c r="A157" s="1268"/>
    </row>
    <row r="158" spans="1:1">
      <c r="A158" s="1268"/>
    </row>
    <row r="159" spans="1:1">
      <c r="A159" s="1268"/>
    </row>
    <row r="160" spans="1:1">
      <c r="A160" s="1268"/>
    </row>
    <row r="161" spans="1:1">
      <c r="A161" s="1268"/>
    </row>
    <row r="162" spans="1:1">
      <c r="A162" s="1268"/>
    </row>
    <row r="163" spans="1:1">
      <c r="A163" s="1268"/>
    </row>
    <row r="164" spans="1:1">
      <c r="A164" s="1268"/>
    </row>
    <row r="165" spans="1:1">
      <c r="A165" s="1268"/>
    </row>
    <row r="166" spans="1:1">
      <c r="A166" s="1268"/>
    </row>
    <row r="167" spans="1:1">
      <c r="A167" s="1268"/>
    </row>
    <row r="168" spans="1:1">
      <c r="A168" s="1268"/>
    </row>
    <row r="169" spans="1:1">
      <c r="A169" s="1268"/>
    </row>
    <row r="170" spans="1:1">
      <c r="A170" s="1268"/>
    </row>
    <row r="171" spans="1:1">
      <c r="A171" s="1268"/>
    </row>
    <row r="172" spans="1:1">
      <c r="A172" s="1268"/>
    </row>
    <row r="173" spans="1:1">
      <c r="A173" s="1268"/>
    </row>
    <row r="174" spans="1:1">
      <c r="A174" s="1268"/>
    </row>
    <row r="175" spans="1:1">
      <c r="A175" s="1268"/>
    </row>
    <row r="176" spans="1:1">
      <c r="A176" s="1268"/>
    </row>
    <row r="177" spans="1:1">
      <c r="A177" s="1268"/>
    </row>
    <row r="178" spans="1:1">
      <c r="A178" s="1268"/>
    </row>
    <row r="179" spans="1:1">
      <c r="A179" s="1268"/>
    </row>
    <row r="180" spans="1:1">
      <c r="A180" s="1268"/>
    </row>
    <row r="181" spans="1:1">
      <c r="A181" s="1268"/>
    </row>
    <row r="182" spans="1:1">
      <c r="A182" s="1268"/>
    </row>
    <row r="183" spans="1:1">
      <c r="A183" s="1268"/>
    </row>
    <row r="184" spans="1:1">
      <c r="A184" s="1268"/>
    </row>
    <row r="185" spans="1:1">
      <c r="A185" s="1268"/>
    </row>
    <row r="186" spans="1:1">
      <c r="A186" s="1268"/>
    </row>
    <row r="187" spans="1:1">
      <c r="A187" s="1268"/>
    </row>
    <row r="188" spans="1:1">
      <c r="A188" s="1268"/>
    </row>
    <row r="189" spans="1:1">
      <c r="A189" s="1268"/>
    </row>
    <row r="190" spans="1:1">
      <c r="A190" s="1268"/>
    </row>
    <row r="191" spans="1:1">
      <c r="A191" s="1268"/>
    </row>
    <row r="192" spans="1:1">
      <c r="A192" s="1268"/>
    </row>
    <row r="193" spans="1:1">
      <c r="A193" s="1268"/>
    </row>
    <row r="194" spans="1:1">
      <c r="A194" s="1268"/>
    </row>
    <row r="195" spans="1:1">
      <c r="A195" s="1268"/>
    </row>
    <row r="196" spans="1:1">
      <c r="A196" s="1268"/>
    </row>
    <row r="197" spans="1:1">
      <c r="A197" s="1268"/>
    </row>
    <row r="198" spans="1:1">
      <c r="A198" s="1268"/>
    </row>
    <row r="199" spans="1:1">
      <c r="A199" s="1268"/>
    </row>
    <row r="200" spans="1:1">
      <c r="A200" s="1268"/>
    </row>
    <row r="201" spans="1:1">
      <c r="A201" s="1268"/>
    </row>
    <row r="202" spans="1:1">
      <c r="A202" s="1268"/>
    </row>
    <row r="203" spans="1:1">
      <c r="A203" s="1268"/>
    </row>
    <row r="204" spans="1:1">
      <c r="A204" s="1268"/>
    </row>
    <row r="205" spans="1:1">
      <c r="A205" s="1268"/>
    </row>
    <row r="206" spans="1:1">
      <c r="A206" s="1268"/>
    </row>
    <row r="207" spans="1:1">
      <c r="A207" s="1268"/>
    </row>
    <row r="208" spans="1:1">
      <c r="A208" s="1268"/>
    </row>
    <row r="209" spans="1:1">
      <c r="A209" s="1268"/>
    </row>
    <row r="210" spans="1:1">
      <c r="A210" s="1268"/>
    </row>
    <row r="211" spans="1:1">
      <c r="A211" s="1268"/>
    </row>
    <row r="212" spans="1:1">
      <c r="A212" s="1268"/>
    </row>
    <row r="213" spans="1:1">
      <c r="A213" s="1268"/>
    </row>
    <row r="214" spans="1:1">
      <c r="A214" s="1268"/>
    </row>
    <row r="215" spans="1:1">
      <c r="A215" s="1268"/>
    </row>
    <row r="216" spans="1:1">
      <c r="A216" s="1268"/>
    </row>
    <row r="217" spans="1:1">
      <c r="A217" s="1268"/>
    </row>
    <row r="218" spans="1:1">
      <c r="A218" s="1268"/>
    </row>
    <row r="219" spans="1:1">
      <c r="A219" s="1268"/>
    </row>
    <row r="220" spans="1:1">
      <c r="A220" s="1268"/>
    </row>
    <row r="221" spans="1:1">
      <c r="A221" s="1268"/>
    </row>
    <row r="222" spans="1:1">
      <c r="A222" s="1268"/>
    </row>
    <row r="223" spans="1:1">
      <c r="A223" s="1268"/>
    </row>
    <row r="224" spans="1:1">
      <c r="A224" s="1268"/>
    </row>
    <row r="225" spans="1:1">
      <c r="A225" s="1268"/>
    </row>
    <row r="226" spans="1:1">
      <c r="A226" s="1268"/>
    </row>
    <row r="227" spans="1:1">
      <c r="A227" s="1268"/>
    </row>
    <row r="228" spans="1:1">
      <c r="A228" s="1268"/>
    </row>
    <row r="229" spans="1:1">
      <c r="A229" s="1268"/>
    </row>
    <row r="230" spans="1:1">
      <c r="A230" s="1268"/>
    </row>
    <row r="231" spans="1:1">
      <c r="A231" s="1268"/>
    </row>
    <row r="232" spans="1:1">
      <c r="A232" s="1268"/>
    </row>
    <row r="233" spans="1:1">
      <c r="A233" s="1268"/>
    </row>
    <row r="234" spans="1:1">
      <c r="A234" s="1268"/>
    </row>
    <row r="235" spans="1:1">
      <c r="A235" s="1268"/>
    </row>
    <row r="236" spans="1:1">
      <c r="A236" s="1268"/>
    </row>
    <row r="237" spans="1:1">
      <c r="A237" s="1268"/>
    </row>
    <row r="238" spans="1:1">
      <c r="A238" s="1268"/>
    </row>
    <row r="239" spans="1:1">
      <c r="A239" s="1268"/>
    </row>
    <row r="240" spans="1:1">
      <c r="A240" s="1268"/>
    </row>
    <row r="241" spans="1:1">
      <c r="A241" s="1268"/>
    </row>
    <row r="242" spans="1:1">
      <c r="A242" s="1268"/>
    </row>
    <row r="243" spans="1:1">
      <c r="A243" s="1268"/>
    </row>
    <row r="244" spans="1:1">
      <c r="A244" s="1268"/>
    </row>
    <row r="245" spans="1:1">
      <c r="A245" s="1268"/>
    </row>
    <row r="246" spans="1:1">
      <c r="A246" s="1268"/>
    </row>
    <row r="247" spans="1:1">
      <c r="A247" s="1268"/>
    </row>
    <row r="248" spans="1:1">
      <c r="A248" s="1268"/>
    </row>
    <row r="249" spans="1:1">
      <c r="A249" s="1268"/>
    </row>
    <row r="250" spans="1:1">
      <c r="A250" s="1268"/>
    </row>
    <row r="251" spans="1:1">
      <c r="A251" s="1268"/>
    </row>
    <row r="252" spans="1:1">
      <c r="A252" s="1268"/>
    </row>
    <row r="253" spans="1:1">
      <c r="A253" s="1268"/>
    </row>
    <row r="254" spans="1:1">
      <c r="A254" s="1268"/>
    </row>
    <row r="255" spans="1:1">
      <c r="A255" s="1268"/>
    </row>
    <row r="256" spans="1:1">
      <c r="A256" s="1268"/>
    </row>
    <row r="257" spans="1:1">
      <c r="A257" s="1268"/>
    </row>
    <row r="258" spans="1:1">
      <c r="A258" s="1268"/>
    </row>
    <row r="259" spans="1:1">
      <c r="A259" s="1268"/>
    </row>
    <row r="260" spans="1:1">
      <c r="A260" s="1268"/>
    </row>
    <row r="261" spans="1:1">
      <c r="A261" s="1268"/>
    </row>
    <row r="262" spans="1:1">
      <c r="A262" s="1268"/>
    </row>
    <row r="263" spans="1:1">
      <c r="A263" s="1268"/>
    </row>
    <row r="264" spans="1:1">
      <c r="A264" s="1268"/>
    </row>
    <row r="265" spans="1:1">
      <c r="A265" s="1268"/>
    </row>
    <row r="266" spans="1:1">
      <c r="A266" s="1268"/>
    </row>
    <row r="267" spans="1:1">
      <c r="A267" s="1268"/>
    </row>
    <row r="268" spans="1:1">
      <c r="A268" s="1268"/>
    </row>
    <row r="269" spans="1:1">
      <c r="A269" s="1268"/>
    </row>
    <row r="270" spans="1:1">
      <c r="A270" s="1268"/>
    </row>
    <row r="271" spans="1:1">
      <c r="A271" s="1268"/>
    </row>
    <row r="272" spans="1:1">
      <c r="A272" s="1268"/>
    </row>
    <row r="273" spans="1:1">
      <c r="A273" s="1268"/>
    </row>
    <row r="274" spans="1:1">
      <c r="A274" s="1268"/>
    </row>
    <row r="275" spans="1:1">
      <c r="A275" s="1268"/>
    </row>
    <row r="276" spans="1:1">
      <c r="A276" s="1268"/>
    </row>
    <row r="277" spans="1:1">
      <c r="A277" s="1268"/>
    </row>
    <row r="278" spans="1:1">
      <c r="A278" s="1268"/>
    </row>
    <row r="279" spans="1:1">
      <c r="A279" s="1268"/>
    </row>
    <row r="280" spans="1:1">
      <c r="A280" s="1268"/>
    </row>
    <row r="281" spans="1:1">
      <c r="A281" s="1268"/>
    </row>
    <row r="282" spans="1:1">
      <c r="A282" s="1268"/>
    </row>
    <row r="283" spans="1:1">
      <c r="A283" s="1268"/>
    </row>
    <row r="284" spans="1:1">
      <c r="A284" s="1268"/>
    </row>
    <row r="285" spans="1:1">
      <c r="A285" s="1268"/>
    </row>
    <row r="286" spans="1:1">
      <c r="A286" s="1268"/>
    </row>
    <row r="287" spans="1:1">
      <c r="A287" s="1268"/>
    </row>
    <row r="288" spans="1:1">
      <c r="A288" s="1268"/>
    </row>
    <row r="289" spans="1:1">
      <c r="A289" s="1268"/>
    </row>
    <row r="290" spans="1:1">
      <c r="A290" s="1268"/>
    </row>
    <row r="291" spans="1:1">
      <c r="A291" s="1268"/>
    </row>
    <row r="292" spans="1:1">
      <c r="A292" s="1268"/>
    </row>
    <row r="293" spans="1:1">
      <c r="A293" s="1268"/>
    </row>
    <row r="294" spans="1:1">
      <c r="A294" s="1268"/>
    </row>
    <row r="295" spans="1:1">
      <c r="A295" s="1268"/>
    </row>
    <row r="296" spans="1:1">
      <c r="A296" s="1268"/>
    </row>
    <row r="297" spans="1:1">
      <c r="A297" s="1268"/>
    </row>
    <row r="298" spans="1:1">
      <c r="A298" s="1268"/>
    </row>
    <row r="299" spans="1:1">
      <c r="A299" s="1268"/>
    </row>
    <row r="300" spans="1:1">
      <c r="A300" s="1268"/>
    </row>
    <row r="301" spans="1:1">
      <c r="A301" s="1268"/>
    </row>
    <row r="302" spans="1:1">
      <c r="A302" s="1268"/>
    </row>
    <row r="303" spans="1:1">
      <c r="A303" s="1268"/>
    </row>
    <row r="304" spans="1:1">
      <c r="A304" s="1268"/>
    </row>
    <row r="305" spans="1:1">
      <c r="A305" s="1268"/>
    </row>
    <row r="306" spans="1:1">
      <c r="A306" s="1268"/>
    </row>
    <row r="307" spans="1:1">
      <c r="A307" s="1268"/>
    </row>
    <row r="308" spans="1:1">
      <c r="A308" s="1268"/>
    </row>
    <row r="309" spans="1:1">
      <c r="A309" s="1268"/>
    </row>
    <row r="310" spans="1:1">
      <c r="A310" s="1268"/>
    </row>
    <row r="311" spans="1:1">
      <c r="A311" s="1268"/>
    </row>
    <row r="312" spans="1:1">
      <c r="A312" s="1268"/>
    </row>
    <row r="313" spans="1:1">
      <c r="A313" s="1268"/>
    </row>
    <row r="314" spans="1:1">
      <c r="A314" s="1268"/>
    </row>
    <row r="315" spans="1:1">
      <c r="A315" s="1268"/>
    </row>
    <row r="316" spans="1:1">
      <c r="A316" s="1268"/>
    </row>
    <row r="317" spans="1:1">
      <c r="A317" s="1268"/>
    </row>
    <row r="318" spans="1:1">
      <c r="A318" s="1268"/>
    </row>
    <row r="319" spans="1:1">
      <c r="A319" s="1268"/>
    </row>
    <row r="320" spans="1:1">
      <c r="A320" s="1268"/>
    </row>
    <row r="321" spans="1:1">
      <c r="A321" s="1268"/>
    </row>
    <row r="322" spans="1:1">
      <c r="A322" s="1268"/>
    </row>
    <row r="323" spans="1:1">
      <c r="A323" s="1268"/>
    </row>
    <row r="324" spans="1:1">
      <c r="A324" s="1268"/>
    </row>
    <row r="325" spans="1:1">
      <c r="A325" s="1268"/>
    </row>
    <row r="326" spans="1:1">
      <c r="A326" s="1268"/>
    </row>
    <row r="327" spans="1:1">
      <c r="A327" s="1268"/>
    </row>
    <row r="328" spans="1:1">
      <c r="A328" s="1268"/>
    </row>
    <row r="329" spans="1:1">
      <c r="A329" s="1268"/>
    </row>
    <row r="330" spans="1:1">
      <c r="A330" s="1268"/>
    </row>
    <row r="331" spans="1:1">
      <c r="A331" s="1268"/>
    </row>
    <row r="332" spans="1:1">
      <c r="A332" s="1268"/>
    </row>
    <row r="333" spans="1:1">
      <c r="A333" s="1268"/>
    </row>
    <row r="334" spans="1:1">
      <c r="A334" s="1268"/>
    </row>
    <row r="335" spans="1:1">
      <c r="A335" s="1268"/>
    </row>
    <row r="336" spans="1:1">
      <c r="A336" s="1268"/>
    </row>
    <row r="337" spans="1:1">
      <c r="A337" s="1268"/>
    </row>
    <row r="338" spans="1:1">
      <c r="A338" s="1268"/>
    </row>
    <row r="339" spans="1:1">
      <c r="A339" s="1268"/>
    </row>
    <row r="340" spans="1:1">
      <c r="A340" s="1268"/>
    </row>
    <row r="341" spans="1:1">
      <c r="A341" s="1268"/>
    </row>
    <row r="342" spans="1:1">
      <c r="A342" s="1268"/>
    </row>
    <row r="343" spans="1:1">
      <c r="A343" s="1268"/>
    </row>
    <row r="344" spans="1:1">
      <c r="A344" s="1268"/>
    </row>
    <row r="345" spans="1:1">
      <c r="A345" s="1268"/>
    </row>
    <row r="346" spans="1:1">
      <c r="A346" s="1268"/>
    </row>
    <row r="347" spans="1:1">
      <c r="A347" s="1268"/>
    </row>
    <row r="348" spans="1:1">
      <c r="A348" s="1268"/>
    </row>
    <row r="349" spans="1:1">
      <c r="A349" s="1268"/>
    </row>
    <row r="350" spans="1:1">
      <c r="A350" s="1268"/>
    </row>
    <row r="351" spans="1:1">
      <c r="A351" s="1268"/>
    </row>
    <row r="352" spans="1:1">
      <c r="A352" s="1268"/>
    </row>
    <row r="353" spans="1:5" s="9" customFormat="1" ht="15.75">
      <c r="A353" s="139" t="s">
        <v>3724</v>
      </c>
      <c r="B353" s="8"/>
      <c r="C353" s="8"/>
      <c r="D353" s="8"/>
      <c r="E353" s="8"/>
    </row>
    <row r="354" spans="1:5">
      <c r="A354" s="1268"/>
    </row>
    <row r="355" spans="1:5">
      <c r="A355" s="1268"/>
    </row>
    <row r="356" spans="1:5">
      <c r="A356" s="1268"/>
    </row>
    <row r="357" spans="1:5">
      <c r="A357" s="1268"/>
    </row>
    <row r="358" spans="1:5">
      <c r="A358" s="1268"/>
    </row>
    <row r="359" spans="1:5">
      <c r="A359" s="1268"/>
    </row>
    <row r="360" spans="1:5">
      <c r="A360" s="1268"/>
    </row>
    <row r="361" spans="1:5">
      <c r="A361" s="1268"/>
    </row>
    <row r="362" spans="1:5">
      <c r="A362" s="1268"/>
    </row>
    <row r="363" spans="1:5">
      <c r="A363" s="1268"/>
    </row>
    <row r="364" spans="1:5">
      <c r="A364" s="1268"/>
    </row>
    <row r="365" spans="1:5">
      <c r="A365" s="1268"/>
    </row>
    <row r="366" spans="1:5">
      <c r="A366" s="1268"/>
    </row>
    <row r="367" spans="1:5">
      <c r="A367" s="1268"/>
    </row>
    <row r="368" spans="1:5">
      <c r="A368" s="1268"/>
    </row>
    <row r="369" spans="1:1">
      <c r="A369" s="1268"/>
    </row>
    <row r="370" spans="1:1">
      <c r="A370" s="1268"/>
    </row>
    <row r="371" spans="1:1">
      <c r="A371" s="1268"/>
    </row>
    <row r="372" spans="1:1">
      <c r="A372" s="1268"/>
    </row>
    <row r="373" spans="1:1">
      <c r="A373" s="1268"/>
    </row>
    <row r="374" spans="1:1">
      <c r="A374" s="1268"/>
    </row>
    <row r="375" spans="1:1">
      <c r="A375" s="1268"/>
    </row>
    <row r="376" spans="1:1">
      <c r="A376" s="1268"/>
    </row>
    <row r="377" spans="1:1">
      <c r="A377" s="1268"/>
    </row>
    <row r="378" spans="1:1">
      <c r="A378" s="1268"/>
    </row>
    <row r="379" spans="1:1">
      <c r="A379" s="1268"/>
    </row>
    <row r="380" spans="1:1">
      <c r="A380" s="1268"/>
    </row>
    <row r="381" spans="1:1">
      <c r="A381" s="1268"/>
    </row>
    <row r="382" spans="1:1">
      <c r="A382" s="1268"/>
    </row>
    <row r="383" spans="1:1">
      <c r="A383" s="1268"/>
    </row>
    <row r="384" spans="1:1">
      <c r="A384" s="1268"/>
    </row>
    <row r="385" spans="1:1">
      <c r="A385" s="1268"/>
    </row>
    <row r="386" spans="1:1">
      <c r="A386" s="1268"/>
    </row>
    <row r="387" spans="1:1">
      <c r="A387" s="1268"/>
    </row>
    <row r="388" spans="1:1">
      <c r="A388" s="1268"/>
    </row>
    <row r="389" spans="1:1">
      <c r="A389" s="1268"/>
    </row>
    <row r="390" spans="1:1">
      <c r="A390" s="1268"/>
    </row>
    <row r="391" spans="1:1">
      <c r="A391" s="1268"/>
    </row>
    <row r="392" spans="1:1">
      <c r="A392" s="1268"/>
    </row>
    <row r="393" spans="1:1">
      <c r="A393" s="1268"/>
    </row>
    <row r="394" spans="1:1">
      <c r="A394" s="1268"/>
    </row>
    <row r="395" spans="1:1">
      <c r="A395" s="1268"/>
    </row>
    <row r="396" spans="1:1">
      <c r="A396" s="1268"/>
    </row>
    <row r="397" spans="1:1">
      <c r="A397" s="1268"/>
    </row>
    <row r="398" spans="1:1">
      <c r="A398" s="1268"/>
    </row>
    <row r="399" spans="1:1">
      <c r="A399" s="1268"/>
    </row>
    <row r="400" spans="1:1">
      <c r="A400" s="1268"/>
    </row>
    <row r="401" spans="1:1">
      <c r="A401" s="1268"/>
    </row>
    <row r="402" spans="1:1">
      <c r="A402" s="1268"/>
    </row>
    <row r="403" spans="1:1">
      <c r="A403" s="1268"/>
    </row>
    <row r="404" spans="1:1">
      <c r="A404" s="1268"/>
    </row>
    <row r="405" spans="1:1">
      <c r="A405" s="1268"/>
    </row>
    <row r="406" spans="1:1">
      <c r="A406" s="1268"/>
    </row>
    <row r="407" spans="1:1">
      <c r="A407" s="1268"/>
    </row>
    <row r="408" spans="1:1">
      <c r="A408" s="1268"/>
    </row>
    <row r="409" spans="1:1">
      <c r="A409" s="1268"/>
    </row>
    <row r="410" spans="1:1">
      <c r="A410" s="1268"/>
    </row>
    <row r="411" spans="1:1">
      <c r="A411" s="1268"/>
    </row>
    <row r="412" spans="1:1">
      <c r="A412" s="1268"/>
    </row>
    <row r="413" spans="1:1">
      <c r="A413" s="1268"/>
    </row>
    <row r="414" spans="1:1">
      <c r="A414" s="1268"/>
    </row>
    <row r="415" spans="1:1">
      <c r="A415" s="1268"/>
    </row>
    <row r="416" spans="1:1">
      <c r="A416" s="1268"/>
    </row>
    <row r="417" spans="1:1">
      <c r="A417" s="1268"/>
    </row>
    <row r="418" spans="1:1">
      <c r="A418" s="1268"/>
    </row>
    <row r="419" spans="1:1">
      <c r="A419" s="1268"/>
    </row>
    <row r="420" spans="1:1">
      <c r="A420" s="1268"/>
    </row>
    <row r="421" spans="1:1">
      <c r="A421" s="1268"/>
    </row>
    <row r="422" spans="1:1">
      <c r="A422" s="1268"/>
    </row>
    <row r="423" spans="1:1">
      <c r="A423" s="1268"/>
    </row>
    <row r="424" spans="1:1">
      <c r="A424" s="1268"/>
    </row>
    <row r="425" spans="1:1">
      <c r="A425" s="1268"/>
    </row>
    <row r="426" spans="1:1">
      <c r="A426" s="1268"/>
    </row>
    <row r="427" spans="1:1">
      <c r="A427" s="1268"/>
    </row>
    <row r="428" spans="1:1">
      <c r="A428" s="1268"/>
    </row>
    <row r="429" spans="1:1">
      <c r="A429" s="1268"/>
    </row>
    <row r="430" spans="1:1">
      <c r="A430" s="1268"/>
    </row>
    <row r="431" spans="1:1">
      <c r="A431" s="1268"/>
    </row>
    <row r="432" spans="1:1">
      <c r="A432" s="1268"/>
    </row>
    <row r="433" spans="1:1">
      <c r="A433" s="1268"/>
    </row>
    <row r="434" spans="1:1">
      <c r="A434" s="1268"/>
    </row>
    <row r="435" spans="1:1">
      <c r="A435" s="1268"/>
    </row>
    <row r="436" spans="1:1">
      <c r="A436" s="1268"/>
    </row>
    <row r="437" spans="1:1">
      <c r="A437" s="1268"/>
    </row>
    <row r="438" spans="1:1">
      <c r="A438" s="1268"/>
    </row>
    <row r="439" spans="1:1">
      <c r="A439" s="1268"/>
    </row>
    <row r="440" spans="1:1">
      <c r="A440" s="1268"/>
    </row>
    <row r="441" spans="1:1">
      <c r="A441" s="1268"/>
    </row>
    <row r="442" spans="1:1">
      <c r="A442" s="1268"/>
    </row>
    <row r="443" spans="1:1">
      <c r="A443" s="1268"/>
    </row>
    <row r="444" spans="1:1">
      <c r="A444" s="1268"/>
    </row>
    <row r="445" spans="1:1">
      <c r="A445" s="1268"/>
    </row>
    <row r="446" spans="1:1">
      <c r="A446" s="1268"/>
    </row>
    <row r="447" spans="1:1">
      <c r="A447" s="1268"/>
    </row>
    <row r="448" spans="1:1">
      <c r="A448" s="1268"/>
    </row>
    <row r="449" spans="1:1">
      <c r="A449" s="1268"/>
    </row>
    <row r="450" spans="1:1">
      <c r="A450" s="1268"/>
    </row>
    <row r="451" spans="1:1">
      <c r="A451" s="1268"/>
    </row>
    <row r="452" spans="1:1">
      <c r="A452" s="1268"/>
    </row>
    <row r="453" spans="1:1">
      <c r="A453" s="1268"/>
    </row>
    <row r="454" spans="1:1">
      <c r="A454" s="1268"/>
    </row>
    <row r="455" spans="1:1">
      <c r="A455" s="1268"/>
    </row>
    <row r="456" spans="1:1">
      <c r="A456" s="1268"/>
    </row>
    <row r="457" spans="1:1">
      <c r="A457" s="1268"/>
    </row>
    <row r="458" spans="1:1">
      <c r="A458" s="1268"/>
    </row>
    <row r="459" spans="1:1">
      <c r="A459" s="1268"/>
    </row>
    <row r="460" spans="1:1">
      <c r="A460" s="1268"/>
    </row>
    <row r="461" spans="1:1">
      <c r="A461" s="1268"/>
    </row>
    <row r="462" spans="1:1">
      <c r="A462" s="1268"/>
    </row>
    <row r="463" spans="1:1">
      <c r="A463" s="1268"/>
    </row>
    <row r="464" spans="1:1">
      <c r="A464" s="1268"/>
    </row>
    <row r="465" spans="1:1">
      <c r="A465" s="1268"/>
    </row>
    <row r="466" spans="1:1">
      <c r="A466" s="1268"/>
    </row>
    <row r="467" spans="1:1">
      <c r="A467" s="1268"/>
    </row>
    <row r="468" spans="1:1">
      <c r="A468" s="1268"/>
    </row>
    <row r="469" spans="1:1">
      <c r="A469" s="1268"/>
    </row>
    <row r="470" spans="1:1">
      <c r="A470" s="1268"/>
    </row>
    <row r="471" spans="1:1">
      <c r="A471" s="1268"/>
    </row>
    <row r="472" spans="1:1">
      <c r="A472" s="1268"/>
    </row>
    <row r="473" spans="1:1">
      <c r="A473" s="1268"/>
    </row>
    <row r="474" spans="1:1">
      <c r="A474" s="1268"/>
    </row>
    <row r="475" spans="1:1">
      <c r="A475" s="1268"/>
    </row>
    <row r="476" spans="1:1">
      <c r="A476" s="1268"/>
    </row>
    <row r="477" spans="1:1">
      <c r="A477" s="1268"/>
    </row>
    <row r="478" spans="1:1">
      <c r="A478" s="1268"/>
    </row>
    <row r="479" spans="1:1">
      <c r="A479" s="1268"/>
    </row>
    <row r="480" spans="1:1">
      <c r="A480" s="1268"/>
    </row>
    <row r="481" spans="1:1">
      <c r="A481" s="1268"/>
    </row>
    <row r="482" spans="1:1">
      <c r="A482" s="1268"/>
    </row>
    <row r="483" spans="1:1">
      <c r="A483" s="1268"/>
    </row>
    <row r="484" spans="1:1">
      <c r="A484" s="1268"/>
    </row>
    <row r="485" spans="1:1">
      <c r="A485" s="1268"/>
    </row>
    <row r="486" spans="1:1">
      <c r="A486" s="1268"/>
    </row>
    <row r="487" spans="1:1">
      <c r="A487" s="1268"/>
    </row>
    <row r="488" spans="1:1">
      <c r="A488" s="1268"/>
    </row>
    <row r="489" spans="1:1">
      <c r="A489" s="1268"/>
    </row>
    <row r="490" spans="1:1">
      <c r="A490" s="1268"/>
    </row>
    <row r="491" spans="1:1">
      <c r="A491" s="1268"/>
    </row>
    <row r="492" spans="1:1">
      <c r="A492" s="1268"/>
    </row>
    <row r="493" spans="1:1">
      <c r="A493" s="1268"/>
    </row>
    <row r="494" spans="1:1">
      <c r="A494" s="1268"/>
    </row>
    <row r="495" spans="1:1">
      <c r="A495" s="1268"/>
    </row>
    <row r="496" spans="1:1">
      <c r="A496" s="1268"/>
    </row>
    <row r="497" spans="1:1">
      <c r="A497" s="1268"/>
    </row>
    <row r="498" spans="1:1">
      <c r="A498" s="1268"/>
    </row>
    <row r="499" spans="1:1">
      <c r="A499" s="1268"/>
    </row>
    <row r="500" spans="1:1">
      <c r="A500" s="1268"/>
    </row>
    <row r="501" spans="1:1">
      <c r="A501" s="1268"/>
    </row>
    <row r="502" spans="1:1">
      <c r="A502" s="1268"/>
    </row>
    <row r="503" spans="1:1">
      <c r="A503" s="1268"/>
    </row>
    <row r="504" spans="1:1">
      <c r="A504" s="1268"/>
    </row>
    <row r="505" spans="1:1">
      <c r="A505" s="1268"/>
    </row>
    <row r="506" spans="1:1">
      <c r="A506" s="1268"/>
    </row>
    <row r="507" spans="1:1">
      <c r="A507" s="1268"/>
    </row>
    <row r="508" spans="1:1">
      <c r="A508" s="1268"/>
    </row>
    <row r="509" spans="1:1">
      <c r="A509" s="1268"/>
    </row>
    <row r="510" spans="1:1">
      <c r="A510" s="1268"/>
    </row>
    <row r="511" spans="1:1">
      <c r="A511" s="1268"/>
    </row>
    <row r="512" spans="1:1">
      <c r="A512" s="1268"/>
    </row>
    <row r="513" spans="1:1">
      <c r="A513" s="1268"/>
    </row>
    <row r="514" spans="1:1">
      <c r="A514" s="1268"/>
    </row>
    <row r="515" spans="1:1">
      <c r="A515" s="1268"/>
    </row>
    <row r="516" spans="1:1">
      <c r="A516" s="1268"/>
    </row>
    <row r="517" spans="1:1">
      <c r="A517" s="1268"/>
    </row>
    <row r="518" spans="1:1">
      <c r="A518" s="1268"/>
    </row>
    <row r="519" spans="1:1">
      <c r="A519" s="1268"/>
    </row>
    <row r="520" spans="1:1">
      <c r="A520" s="1268"/>
    </row>
    <row r="521" spans="1:1">
      <c r="A521" s="1268"/>
    </row>
    <row r="522" spans="1:1">
      <c r="A522" s="1268"/>
    </row>
    <row r="523" spans="1:1">
      <c r="A523" s="1268"/>
    </row>
    <row r="524" spans="1:1">
      <c r="A524" s="1268"/>
    </row>
    <row r="525" spans="1:1">
      <c r="A525" s="1268"/>
    </row>
    <row r="526" spans="1:1">
      <c r="A526" s="1268"/>
    </row>
    <row r="527" spans="1:1">
      <c r="A527" s="1268"/>
    </row>
    <row r="528" spans="1:1">
      <c r="A528" s="1268"/>
    </row>
    <row r="529" spans="1:1">
      <c r="A529" s="1268"/>
    </row>
    <row r="530" spans="1:1">
      <c r="A530" s="1268"/>
    </row>
    <row r="531" spans="1:1">
      <c r="A531" s="1268"/>
    </row>
    <row r="532" spans="1:1">
      <c r="A532" s="1268"/>
    </row>
    <row r="533" spans="1:1">
      <c r="A533" s="1268"/>
    </row>
    <row r="534" spans="1:1">
      <c r="A534" s="1268"/>
    </row>
    <row r="535" spans="1:1">
      <c r="A535" s="1268"/>
    </row>
    <row r="536" spans="1:1">
      <c r="A536" s="1268"/>
    </row>
    <row r="537" spans="1:1">
      <c r="A537" s="1268"/>
    </row>
    <row r="538" spans="1:1">
      <c r="A538" s="1268"/>
    </row>
    <row r="539" spans="1:1">
      <c r="A539" s="1268"/>
    </row>
    <row r="540" spans="1:1">
      <c r="A540" s="1268"/>
    </row>
    <row r="541" spans="1:1">
      <c r="A541" s="1268"/>
    </row>
    <row r="542" spans="1:1">
      <c r="A542" s="1268"/>
    </row>
    <row r="543" spans="1:1">
      <c r="A543" s="1268"/>
    </row>
    <row r="544" spans="1:1">
      <c r="A544" s="1268"/>
    </row>
    <row r="545" spans="1:1">
      <c r="A545" s="1268"/>
    </row>
    <row r="546" spans="1:1">
      <c r="A546" s="1268"/>
    </row>
    <row r="547" spans="1:1">
      <c r="A547" s="1268"/>
    </row>
    <row r="548" spans="1:1">
      <c r="A548" s="1268"/>
    </row>
    <row r="549" spans="1:1">
      <c r="A549" s="1268"/>
    </row>
    <row r="550" spans="1:1">
      <c r="A550" s="1268"/>
    </row>
    <row r="551" spans="1:1">
      <c r="A551" s="1268"/>
    </row>
    <row r="552" spans="1:1">
      <c r="A552" s="1268"/>
    </row>
    <row r="553" spans="1:1">
      <c r="A553" s="1268"/>
    </row>
    <row r="554" spans="1:1">
      <c r="A554" s="1268"/>
    </row>
    <row r="555" spans="1:1">
      <c r="A555" s="1268"/>
    </row>
    <row r="556" spans="1:1">
      <c r="A556" s="1268"/>
    </row>
    <row r="557" spans="1:1">
      <c r="A557" s="1268"/>
    </row>
    <row r="558" spans="1:1">
      <c r="A558" s="1268"/>
    </row>
    <row r="559" spans="1:1">
      <c r="A559" s="1268"/>
    </row>
    <row r="560" spans="1:1">
      <c r="A560" s="1268"/>
    </row>
    <row r="561" spans="1:1">
      <c r="A561" s="1268"/>
    </row>
    <row r="562" spans="1:1">
      <c r="A562" s="1268"/>
    </row>
    <row r="563" spans="1:1">
      <c r="A563" s="1268"/>
    </row>
    <row r="564" spans="1:1">
      <c r="A564" s="1268"/>
    </row>
    <row r="565" spans="1:1">
      <c r="A565" s="1268"/>
    </row>
    <row r="566" spans="1:1">
      <c r="A566" s="1268"/>
    </row>
    <row r="567" spans="1:1">
      <c r="A567" s="1268"/>
    </row>
    <row r="568" spans="1:1">
      <c r="A568" s="1268"/>
    </row>
    <row r="569" spans="1:1">
      <c r="A569" s="1268"/>
    </row>
    <row r="570" spans="1:1">
      <c r="A570" s="1268"/>
    </row>
    <row r="571" spans="1:1">
      <c r="A571" s="1268"/>
    </row>
    <row r="572" spans="1:1">
      <c r="A572" s="1268"/>
    </row>
    <row r="573" spans="1:1">
      <c r="A573" s="1268"/>
    </row>
    <row r="574" spans="1:1">
      <c r="A574" s="1268"/>
    </row>
    <row r="575" spans="1:1">
      <c r="A575" s="1268"/>
    </row>
    <row r="576" spans="1:1">
      <c r="A576" s="1268"/>
    </row>
    <row r="577" spans="1:1">
      <c r="A577" s="1268"/>
    </row>
    <row r="578" spans="1:1">
      <c r="A578" s="1268"/>
    </row>
    <row r="579" spans="1:1">
      <c r="A579" s="1268"/>
    </row>
    <row r="580" spans="1:1">
      <c r="A580" s="1268"/>
    </row>
    <row r="581" spans="1:1">
      <c r="A581" s="1268"/>
    </row>
    <row r="582" spans="1:1">
      <c r="A582" s="1268"/>
    </row>
    <row r="583" spans="1:1">
      <c r="A583" s="1268"/>
    </row>
    <row r="584" spans="1:1">
      <c r="A584" s="1268"/>
    </row>
    <row r="585" spans="1:1">
      <c r="A585" s="1268"/>
    </row>
    <row r="586" spans="1:1">
      <c r="A586" s="1268"/>
    </row>
    <row r="587" spans="1:1">
      <c r="A587" s="1268"/>
    </row>
    <row r="588" spans="1:1">
      <c r="A588" s="1268"/>
    </row>
    <row r="589" spans="1:1">
      <c r="A589" s="1268"/>
    </row>
    <row r="590" spans="1:1">
      <c r="A590" s="1268"/>
    </row>
    <row r="591" spans="1:1">
      <c r="A591" s="1268"/>
    </row>
    <row r="592" spans="1:1">
      <c r="A592" s="1268"/>
    </row>
    <row r="593" spans="1:1">
      <c r="A593" s="1268"/>
    </row>
    <row r="594" spans="1:1">
      <c r="A594" s="1268"/>
    </row>
    <row r="595" spans="1:1">
      <c r="A595" s="1268"/>
    </row>
    <row r="596" spans="1:1">
      <c r="A596" s="1268"/>
    </row>
    <row r="597" spans="1:1">
      <c r="A597" s="1268"/>
    </row>
    <row r="598" spans="1:1">
      <c r="A598" s="1268"/>
    </row>
    <row r="599" spans="1:1">
      <c r="A599" s="1268"/>
    </row>
    <row r="600" spans="1:1">
      <c r="A600" s="1268"/>
    </row>
    <row r="601" spans="1:1">
      <c r="A601" s="1268"/>
    </row>
    <row r="602" spans="1:1">
      <c r="A602" s="1268"/>
    </row>
  </sheetData>
  <mergeCells count="4">
    <mergeCell ref="A6:A7"/>
    <mergeCell ref="B6:B7"/>
    <mergeCell ref="C2:D2"/>
    <mergeCell ref="C6:E6"/>
  </mergeCells>
  <phoneticPr fontId="12" type="noConversion"/>
  <pageMargins left="0.25" right="0.25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41"/>
  <sheetViews>
    <sheetView topLeftCell="A22" zoomScaleSheetLayoutView="100" workbookViewId="0">
      <selection activeCell="AH7" sqref="AH7"/>
    </sheetView>
  </sheetViews>
  <sheetFormatPr defaultRowHeight="15.75"/>
  <cols>
    <col min="1" max="1" width="21.42578125" style="10" customWidth="1"/>
    <col min="2" max="2" width="6.5703125" style="10" customWidth="1"/>
    <col min="3" max="3" width="7" style="10" customWidth="1"/>
    <col min="4" max="4" width="8.28515625" style="10" customWidth="1"/>
    <col min="5" max="5" width="4.140625" style="10" customWidth="1"/>
    <col min="6" max="11" width="4" style="10" customWidth="1"/>
    <col min="12" max="14" width="4" style="12" customWidth="1"/>
    <col min="15" max="15" width="4" style="31" customWidth="1"/>
    <col min="16" max="17" width="4" style="10" customWidth="1"/>
    <col min="18" max="19" width="4" style="12" customWidth="1"/>
    <col min="20" max="20" width="4" style="31" customWidth="1"/>
    <col min="21" max="22" width="4" style="10" customWidth="1"/>
    <col min="23" max="23" width="4" style="13" customWidth="1"/>
    <col min="24" max="24" width="4" style="10" customWidth="1"/>
    <col min="25" max="25" width="4.85546875" style="10" customWidth="1"/>
    <col min="26" max="32" width="4" style="10" customWidth="1"/>
    <col min="33" max="16384" width="9.140625" style="10"/>
  </cols>
  <sheetData>
    <row r="1" spans="1:32" ht="15.75" customHeight="1">
      <c r="A1" s="94"/>
      <c r="B1" s="95" t="s">
        <v>145</v>
      </c>
      <c r="C1" s="514" t="s">
        <v>3418</v>
      </c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6"/>
    </row>
    <row r="2" spans="1:32" ht="15.75" customHeight="1">
      <c r="A2" s="94"/>
      <c r="B2" s="95" t="s">
        <v>146</v>
      </c>
      <c r="C2" s="514" t="s">
        <v>5200</v>
      </c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6"/>
    </row>
    <row r="3" spans="1:32">
      <c r="A3" s="94"/>
      <c r="B3" s="95" t="s">
        <v>147</v>
      </c>
      <c r="C3" s="514" t="s">
        <v>5437</v>
      </c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6"/>
    </row>
    <row r="4" spans="1:32">
      <c r="A4" s="94"/>
      <c r="B4" s="95" t="s">
        <v>2892</v>
      </c>
      <c r="C4" s="150" t="s">
        <v>267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8"/>
    </row>
    <row r="5" spans="1:32" ht="12.75" customHeight="1">
      <c r="A5" s="47"/>
      <c r="C5" s="46"/>
      <c r="D5" s="22"/>
      <c r="E5" s="22"/>
      <c r="F5" s="22"/>
      <c r="G5" s="22"/>
      <c r="H5" s="22"/>
      <c r="I5" s="22"/>
      <c r="J5" s="22"/>
    </row>
    <row r="6" spans="1:32" s="42" customFormat="1" ht="34.5" customHeight="1">
      <c r="A6" s="1349" t="s">
        <v>42</v>
      </c>
      <c r="B6" s="1347" t="s">
        <v>5438</v>
      </c>
      <c r="C6" s="1347" t="s">
        <v>5439</v>
      </c>
      <c r="D6" s="1347" t="s">
        <v>5440</v>
      </c>
      <c r="E6" s="1348" t="s">
        <v>43</v>
      </c>
      <c r="F6" s="1348"/>
      <c r="G6" s="1348"/>
      <c r="H6" s="1348"/>
      <c r="I6" s="1349" t="s">
        <v>155</v>
      </c>
      <c r="J6" s="1349"/>
      <c r="K6" s="1349"/>
      <c r="L6" s="1349"/>
      <c r="M6" s="1349"/>
      <c r="N6" s="1349"/>
      <c r="O6" s="1349"/>
      <c r="P6" s="1349"/>
      <c r="Q6" s="1349"/>
      <c r="R6" s="1349"/>
      <c r="S6" s="1349"/>
      <c r="T6" s="1349"/>
      <c r="U6" s="1349"/>
      <c r="V6" s="1349"/>
      <c r="W6" s="1349"/>
      <c r="X6" s="1349"/>
      <c r="Y6" s="1349"/>
      <c r="Z6" s="1349"/>
      <c r="AA6" s="1349"/>
      <c r="AB6" s="1349"/>
      <c r="AC6" s="1349"/>
      <c r="AD6" s="1348" t="s">
        <v>152</v>
      </c>
      <c r="AE6" s="1348"/>
      <c r="AF6" s="1348"/>
    </row>
    <row r="7" spans="1:32" s="22" customFormat="1" ht="47.25" customHeight="1">
      <c r="A7" s="1349"/>
      <c r="B7" s="1347"/>
      <c r="C7" s="1347"/>
      <c r="D7" s="1347"/>
      <c r="E7" s="1347" t="s">
        <v>98</v>
      </c>
      <c r="F7" s="1347" t="s">
        <v>23</v>
      </c>
      <c r="G7" s="1347" t="s">
        <v>24</v>
      </c>
      <c r="H7" s="1351" t="s">
        <v>2</v>
      </c>
      <c r="I7" s="1347" t="s">
        <v>161</v>
      </c>
      <c r="J7" s="1347" t="s">
        <v>148</v>
      </c>
      <c r="K7" s="1347" t="s">
        <v>149</v>
      </c>
      <c r="L7" s="1350" t="s">
        <v>99</v>
      </c>
      <c r="M7" s="1350"/>
      <c r="N7" s="1350"/>
      <c r="O7" s="1350"/>
      <c r="P7" s="1350"/>
      <c r="Q7" s="1347" t="s">
        <v>100</v>
      </c>
      <c r="R7" s="1347" t="s">
        <v>150</v>
      </c>
      <c r="S7" s="1348" t="s">
        <v>101</v>
      </c>
      <c r="T7" s="1348"/>
      <c r="U7" s="1348"/>
      <c r="V7" s="1348"/>
      <c r="W7" s="1348"/>
      <c r="X7" s="1348"/>
      <c r="Y7" s="1347" t="s">
        <v>102</v>
      </c>
      <c r="Z7" s="1347" t="s">
        <v>115</v>
      </c>
      <c r="AA7" s="1347" t="s">
        <v>103</v>
      </c>
      <c r="AB7" s="1347" t="s">
        <v>44</v>
      </c>
      <c r="AC7" s="1347" t="s">
        <v>104</v>
      </c>
      <c r="AD7" s="1348"/>
      <c r="AE7" s="1348"/>
      <c r="AF7" s="1348"/>
    </row>
    <row r="8" spans="1:32" s="22" customFormat="1" ht="87" customHeight="1">
      <c r="A8" s="1349"/>
      <c r="B8" s="1347"/>
      <c r="C8" s="1347"/>
      <c r="D8" s="1347"/>
      <c r="E8" s="1347"/>
      <c r="F8" s="1347"/>
      <c r="G8" s="1347"/>
      <c r="H8" s="1351"/>
      <c r="I8" s="1347"/>
      <c r="J8" s="1347"/>
      <c r="K8" s="1347"/>
      <c r="L8" s="1315" t="s">
        <v>98</v>
      </c>
      <c r="M8" s="1315" t="s">
        <v>23</v>
      </c>
      <c r="N8" s="1315" t="s">
        <v>24</v>
      </c>
      <c r="O8" s="1315" t="s">
        <v>44</v>
      </c>
      <c r="P8" s="1316" t="s">
        <v>162</v>
      </c>
      <c r="Q8" s="1347"/>
      <c r="R8" s="1347"/>
      <c r="S8" s="1315" t="s">
        <v>25</v>
      </c>
      <c r="T8" s="1315" t="s">
        <v>23</v>
      </c>
      <c r="U8" s="1315" t="s">
        <v>105</v>
      </c>
      <c r="V8" s="1316" t="s">
        <v>106</v>
      </c>
      <c r="W8" s="1316" t="s">
        <v>107</v>
      </c>
      <c r="X8" s="1316" t="s">
        <v>151</v>
      </c>
      <c r="Y8" s="1347"/>
      <c r="Z8" s="1347"/>
      <c r="AA8" s="1347"/>
      <c r="AB8" s="1347"/>
      <c r="AC8" s="1347"/>
      <c r="AD8" s="1315" t="s">
        <v>26</v>
      </c>
      <c r="AE8" s="1315" t="s">
        <v>27</v>
      </c>
      <c r="AF8" s="1315" t="s">
        <v>28</v>
      </c>
    </row>
    <row r="9" spans="1:32" s="32" customFormat="1">
      <c r="A9" s="1226" t="s">
        <v>5201</v>
      </c>
      <c r="B9" s="517">
        <v>1227</v>
      </c>
      <c r="C9" s="517">
        <v>9225</v>
      </c>
      <c r="D9" s="518">
        <f>SUM(C9/H9/273*100)</f>
        <v>59.282822440717176</v>
      </c>
      <c r="E9" s="49">
        <v>51</v>
      </c>
      <c r="F9" s="49">
        <v>6</v>
      </c>
      <c r="G9" s="49"/>
      <c r="H9" s="56">
        <f>SUM(E9:G9)</f>
        <v>57</v>
      </c>
      <c r="I9" s="519">
        <v>10</v>
      </c>
      <c r="J9" s="519">
        <v>0</v>
      </c>
      <c r="K9" s="519">
        <v>8</v>
      </c>
      <c r="L9" s="50">
        <v>9</v>
      </c>
      <c r="M9" s="50">
        <v>2</v>
      </c>
      <c r="N9" s="50"/>
      <c r="O9" s="50">
        <v>2</v>
      </c>
      <c r="P9" s="53">
        <f>SUM(L9:O9)</f>
        <v>13</v>
      </c>
      <c r="Q9" s="123">
        <f>I9-P9</f>
        <v>-3</v>
      </c>
      <c r="R9" s="519">
        <v>26</v>
      </c>
      <c r="S9" s="52">
        <v>26</v>
      </c>
      <c r="T9" s="50">
        <v>12</v>
      </c>
      <c r="U9" s="50"/>
      <c r="V9" s="50">
        <v>4</v>
      </c>
      <c r="W9" s="50">
        <v>4</v>
      </c>
      <c r="X9" s="53">
        <f>SUM(S9:W9)</f>
        <v>46</v>
      </c>
      <c r="Y9" s="123">
        <f>R9-X9</f>
        <v>-20</v>
      </c>
      <c r="Z9" s="520"/>
      <c r="AA9" s="521"/>
      <c r="AB9" s="49"/>
      <c r="AC9" s="124">
        <f>Z9-(AA9+AB9)</f>
        <v>0</v>
      </c>
      <c r="AD9" s="51"/>
      <c r="AE9" s="51"/>
      <c r="AF9" s="51"/>
    </row>
    <row r="10" spans="1:32" s="32" customFormat="1">
      <c r="A10" s="1226" t="s">
        <v>5202</v>
      </c>
      <c r="B10" s="522">
        <v>0</v>
      </c>
      <c r="C10" s="522">
        <v>0</v>
      </c>
      <c r="D10" s="518" t="e">
        <f t="shared" ref="D10:D30" si="0">SUM(C10/H10/273*100)</f>
        <v>#DIV/0!</v>
      </c>
      <c r="E10" s="49"/>
      <c r="F10" s="49"/>
      <c r="G10" s="49"/>
      <c r="H10" s="56">
        <f>SUM(E10:G10)</f>
        <v>0</v>
      </c>
      <c r="I10" s="520"/>
      <c r="J10" s="520"/>
      <c r="K10" s="520"/>
      <c r="L10" s="50"/>
      <c r="M10" s="50"/>
      <c r="N10" s="50"/>
      <c r="O10" s="50"/>
      <c r="P10" s="53">
        <f>SUM(L10:O10)</f>
        <v>0</v>
      </c>
      <c r="Q10" s="123">
        <f t="shared" ref="Q10:Q27" si="1">I10-P10</f>
        <v>0</v>
      </c>
      <c r="R10" s="520"/>
      <c r="S10" s="52"/>
      <c r="T10" s="50"/>
      <c r="U10" s="50"/>
      <c r="V10" s="50"/>
      <c r="W10" s="50"/>
      <c r="X10" s="53">
        <f>SUM(S10:W10)</f>
        <v>0</v>
      </c>
      <c r="Y10" s="123">
        <f t="shared" ref="Y10:Y30" si="2">R10-X10</f>
        <v>0</v>
      </c>
      <c r="Z10" s="520"/>
      <c r="AA10" s="49"/>
      <c r="AB10" s="49"/>
      <c r="AC10" s="124">
        <f t="shared" ref="AC10:AC30" si="3">Z10-(AA10+AB10)</f>
        <v>0</v>
      </c>
      <c r="AD10" s="51"/>
      <c r="AE10" s="51"/>
      <c r="AF10" s="51"/>
    </row>
    <row r="11" spans="1:32" s="32" customFormat="1" ht="24">
      <c r="A11" s="1227" t="s">
        <v>5203</v>
      </c>
      <c r="B11" s="517">
        <v>145</v>
      </c>
      <c r="C11" s="517">
        <v>1591</v>
      </c>
      <c r="D11" s="518">
        <f t="shared" si="0"/>
        <v>44.829529444914066</v>
      </c>
      <c r="E11" s="49">
        <v>13</v>
      </c>
      <c r="F11" s="49"/>
      <c r="G11" s="49"/>
      <c r="H11" s="56">
        <f t="shared" ref="H11:H25" si="4">SUM(E11:G11)</f>
        <v>13</v>
      </c>
      <c r="I11" s="519">
        <v>2</v>
      </c>
      <c r="J11" s="519">
        <v>1</v>
      </c>
      <c r="K11" s="519">
        <v>1</v>
      </c>
      <c r="L11" s="50">
        <v>2</v>
      </c>
      <c r="M11" s="50"/>
      <c r="N11" s="50"/>
      <c r="O11" s="50">
        <v>1</v>
      </c>
      <c r="P11" s="53">
        <f t="shared" ref="P11:P25" si="5">SUM(L11:O11)</f>
        <v>3</v>
      </c>
      <c r="Q11" s="123">
        <f t="shared" si="1"/>
        <v>-1</v>
      </c>
      <c r="R11" s="519">
        <v>9</v>
      </c>
      <c r="S11" s="52">
        <v>6</v>
      </c>
      <c r="T11" s="50"/>
      <c r="U11" s="523"/>
      <c r="V11" s="523">
        <v>1</v>
      </c>
      <c r="W11" s="523">
        <v>2</v>
      </c>
      <c r="X11" s="524">
        <f t="shared" ref="X11:X25" si="6">SUM(S11:W11)</f>
        <v>9</v>
      </c>
      <c r="Y11" s="525">
        <f t="shared" si="2"/>
        <v>0</v>
      </c>
      <c r="Z11" s="520"/>
      <c r="AA11" s="526"/>
      <c r="AB11" s="49"/>
      <c r="AC11" s="124">
        <f t="shared" si="3"/>
        <v>0</v>
      </c>
      <c r="AD11" s="51"/>
      <c r="AE11" s="51"/>
      <c r="AF11" s="51"/>
    </row>
    <row r="12" spans="1:32" s="32" customFormat="1" ht="25.5">
      <c r="A12" s="1226" t="s">
        <v>5204</v>
      </c>
      <c r="B12" s="517">
        <v>206</v>
      </c>
      <c r="C12" s="517">
        <v>1316</v>
      </c>
      <c r="D12" s="518">
        <f t="shared" si="0"/>
        <v>48.205128205128197</v>
      </c>
      <c r="E12" s="49">
        <v>10</v>
      </c>
      <c r="F12" s="49"/>
      <c r="G12" s="49"/>
      <c r="H12" s="56">
        <f t="shared" si="4"/>
        <v>10</v>
      </c>
      <c r="I12" s="519">
        <v>2</v>
      </c>
      <c r="J12" s="519">
        <v>0</v>
      </c>
      <c r="K12" s="519">
        <v>2</v>
      </c>
      <c r="L12" s="50">
        <v>2</v>
      </c>
      <c r="M12" s="50"/>
      <c r="N12" s="50"/>
      <c r="O12" s="50"/>
      <c r="P12" s="53">
        <f t="shared" si="5"/>
        <v>2</v>
      </c>
      <c r="Q12" s="123">
        <f t="shared" si="1"/>
        <v>0</v>
      </c>
      <c r="R12" s="519">
        <v>7</v>
      </c>
      <c r="S12" s="52">
        <v>5</v>
      </c>
      <c r="T12" s="50"/>
      <c r="U12" s="50"/>
      <c r="V12" s="50">
        <v>1</v>
      </c>
      <c r="W12" s="50"/>
      <c r="X12" s="53">
        <f t="shared" si="6"/>
        <v>6</v>
      </c>
      <c r="Y12" s="123">
        <f t="shared" si="2"/>
        <v>1</v>
      </c>
      <c r="Z12" s="520"/>
      <c r="AA12" s="526"/>
      <c r="AB12" s="49"/>
      <c r="AC12" s="124">
        <f t="shared" si="3"/>
        <v>0</v>
      </c>
      <c r="AD12" s="51"/>
      <c r="AE12" s="51"/>
      <c r="AF12" s="51"/>
    </row>
    <row r="13" spans="1:32" s="32" customFormat="1">
      <c r="A13" s="1226" t="s">
        <v>3739</v>
      </c>
      <c r="B13" s="522">
        <v>0</v>
      </c>
      <c r="C13" s="522">
        <v>0</v>
      </c>
      <c r="D13" s="518" t="e">
        <f t="shared" si="0"/>
        <v>#DIV/0!</v>
      </c>
      <c r="E13" s="49"/>
      <c r="F13" s="49"/>
      <c r="G13" s="49"/>
      <c r="H13" s="56">
        <f t="shared" si="4"/>
        <v>0</v>
      </c>
      <c r="I13" s="520"/>
      <c r="J13" s="520"/>
      <c r="K13" s="520"/>
      <c r="L13" s="50"/>
      <c r="M13" s="50"/>
      <c r="N13" s="50"/>
      <c r="O13" s="50">
        <v>1</v>
      </c>
      <c r="P13" s="53">
        <f t="shared" si="5"/>
        <v>1</v>
      </c>
      <c r="Q13" s="123">
        <f t="shared" si="1"/>
        <v>-1</v>
      </c>
      <c r="R13" s="520"/>
      <c r="S13" s="52"/>
      <c r="T13" s="50"/>
      <c r="U13" s="50"/>
      <c r="V13" s="50"/>
      <c r="W13" s="50">
        <v>1</v>
      </c>
      <c r="X13" s="53">
        <f t="shared" si="6"/>
        <v>1</v>
      </c>
      <c r="Y13" s="123">
        <f t="shared" si="2"/>
        <v>-1</v>
      </c>
      <c r="Z13" s="520"/>
      <c r="AA13" s="526"/>
      <c r="AB13" s="49"/>
      <c r="AC13" s="124">
        <f t="shared" si="3"/>
        <v>0</v>
      </c>
      <c r="AD13" s="51"/>
      <c r="AE13" s="51"/>
      <c r="AF13" s="51"/>
    </row>
    <row r="14" spans="1:32" s="32" customFormat="1">
      <c r="A14" s="1226" t="s">
        <v>5205</v>
      </c>
      <c r="B14" s="517">
        <v>273</v>
      </c>
      <c r="C14" s="517">
        <v>2374</v>
      </c>
      <c r="D14" s="518">
        <f t="shared" si="0"/>
        <v>43.479853479853482</v>
      </c>
      <c r="E14" s="49">
        <v>20</v>
      </c>
      <c r="F14" s="49"/>
      <c r="G14" s="49"/>
      <c r="H14" s="56">
        <f t="shared" si="4"/>
        <v>20</v>
      </c>
      <c r="I14" s="519">
        <v>4</v>
      </c>
      <c r="J14" s="519">
        <v>1</v>
      </c>
      <c r="K14" s="519">
        <v>3</v>
      </c>
      <c r="L14" s="50">
        <v>4</v>
      </c>
      <c r="M14" s="50"/>
      <c r="N14" s="50"/>
      <c r="O14" s="50"/>
      <c r="P14" s="53">
        <f t="shared" si="5"/>
        <v>4</v>
      </c>
      <c r="Q14" s="123">
        <f t="shared" si="1"/>
        <v>0</v>
      </c>
      <c r="R14" s="519">
        <v>11</v>
      </c>
      <c r="S14" s="52">
        <v>10</v>
      </c>
      <c r="T14" s="50"/>
      <c r="U14" s="50"/>
      <c r="V14" s="50">
        <v>2</v>
      </c>
      <c r="W14" s="50"/>
      <c r="X14" s="53">
        <f t="shared" si="6"/>
        <v>12</v>
      </c>
      <c r="Y14" s="123">
        <f t="shared" si="2"/>
        <v>-1</v>
      </c>
      <c r="Z14" s="519"/>
      <c r="AA14" s="526">
        <v>1</v>
      </c>
      <c r="AB14" s="49"/>
      <c r="AC14" s="124">
        <f t="shared" si="3"/>
        <v>-1</v>
      </c>
      <c r="AD14" s="51"/>
      <c r="AE14" s="51"/>
      <c r="AF14" s="51"/>
    </row>
    <row r="15" spans="1:32" s="32" customFormat="1">
      <c r="A15" s="1226" t="s">
        <v>5206</v>
      </c>
      <c r="B15" s="517">
        <v>610</v>
      </c>
      <c r="C15" s="517">
        <v>2064</v>
      </c>
      <c r="D15" s="518">
        <f t="shared" si="0"/>
        <v>47.252747252747248</v>
      </c>
      <c r="E15" s="49">
        <v>16</v>
      </c>
      <c r="F15" s="49"/>
      <c r="G15" s="49"/>
      <c r="H15" s="56">
        <f t="shared" si="4"/>
        <v>16</v>
      </c>
      <c r="I15" s="519">
        <v>7</v>
      </c>
      <c r="J15" s="519">
        <v>1</v>
      </c>
      <c r="K15" s="519">
        <v>6</v>
      </c>
      <c r="L15" s="50">
        <v>3</v>
      </c>
      <c r="M15" s="50"/>
      <c r="N15" s="50"/>
      <c r="O15" s="50"/>
      <c r="P15" s="53">
        <f t="shared" si="5"/>
        <v>3</v>
      </c>
      <c r="Q15" s="123">
        <f t="shared" si="1"/>
        <v>4</v>
      </c>
      <c r="R15" s="519">
        <v>11</v>
      </c>
      <c r="S15" s="52">
        <v>10</v>
      </c>
      <c r="T15" s="50"/>
      <c r="U15" s="50"/>
      <c r="V15" s="50">
        <v>1</v>
      </c>
      <c r="W15" s="50"/>
      <c r="X15" s="53">
        <f t="shared" si="6"/>
        <v>11</v>
      </c>
      <c r="Y15" s="123">
        <f t="shared" si="2"/>
        <v>0</v>
      </c>
      <c r="Z15" s="520"/>
      <c r="AA15" s="526">
        <v>1</v>
      </c>
      <c r="AB15" s="49"/>
      <c r="AC15" s="124">
        <f t="shared" si="3"/>
        <v>-1</v>
      </c>
      <c r="AD15" s="51"/>
      <c r="AE15" s="51"/>
      <c r="AF15" s="51"/>
    </row>
    <row r="16" spans="1:32" s="32" customFormat="1" ht="25.5">
      <c r="A16" s="1226" t="s">
        <v>5207</v>
      </c>
      <c r="B16" s="517">
        <v>324</v>
      </c>
      <c r="C16" s="517">
        <v>1282</v>
      </c>
      <c r="D16" s="518" t="e">
        <f t="shared" si="0"/>
        <v>#DIV/0!</v>
      </c>
      <c r="E16" s="49" t="s">
        <v>3419</v>
      </c>
      <c r="F16" s="49" t="s">
        <v>2921</v>
      </c>
      <c r="G16" s="49"/>
      <c r="H16" s="56">
        <f t="shared" si="4"/>
        <v>0</v>
      </c>
      <c r="I16" s="51"/>
      <c r="J16" s="51"/>
      <c r="K16" s="51"/>
      <c r="L16" s="50">
        <v>2</v>
      </c>
      <c r="M16" s="50"/>
      <c r="N16" s="50"/>
      <c r="O16" s="50"/>
      <c r="P16" s="53">
        <f t="shared" si="5"/>
        <v>2</v>
      </c>
      <c r="Q16" s="123">
        <f t="shared" si="1"/>
        <v>-2</v>
      </c>
      <c r="R16" s="519">
        <v>12</v>
      </c>
      <c r="S16" s="52">
        <v>14</v>
      </c>
      <c r="T16" s="50"/>
      <c r="U16" s="50"/>
      <c r="V16" s="50"/>
      <c r="W16" s="50"/>
      <c r="X16" s="53">
        <f t="shared" si="6"/>
        <v>14</v>
      </c>
      <c r="Y16" s="123">
        <f t="shared" si="2"/>
        <v>-2</v>
      </c>
      <c r="Z16" s="520"/>
      <c r="AA16" s="526"/>
      <c r="AB16" s="49"/>
      <c r="AC16" s="124">
        <f t="shared" si="3"/>
        <v>0</v>
      </c>
      <c r="AD16" s="51"/>
      <c r="AE16" s="51"/>
      <c r="AF16" s="51"/>
    </row>
    <row r="17" spans="1:32" s="32" customFormat="1">
      <c r="A17" s="1226" t="s">
        <v>5208</v>
      </c>
      <c r="B17" s="517">
        <v>184</v>
      </c>
      <c r="C17" s="517">
        <v>2792</v>
      </c>
      <c r="D17" s="518">
        <f t="shared" si="0"/>
        <v>34.09035409035409</v>
      </c>
      <c r="E17" s="49">
        <v>30</v>
      </c>
      <c r="F17" s="49"/>
      <c r="G17" s="49"/>
      <c r="H17" s="56">
        <f t="shared" si="4"/>
        <v>30</v>
      </c>
      <c r="I17" s="519">
        <v>4</v>
      </c>
      <c r="J17" s="519">
        <v>0</v>
      </c>
      <c r="K17" s="519">
        <v>4</v>
      </c>
      <c r="L17" s="50">
        <v>5</v>
      </c>
      <c r="M17" s="50"/>
      <c r="N17" s="50"/>
      <c r="O17" s="50">
        <v>1</v>
      </c>
      <c r="P17" s="53">
        <f t="shared" si="5"/>
        <v>6</v>
      </c>
      <c r="Q17" s="123">
        <f t="shared" si="1"/>
        <v>-2</v>
      </c>
      <c r="R17" s="519">
        <v>16</v>
      </c>
      <c r="S17" s="52">
        <v>11</v>
      </c>
      <c r="T17" s="50"/>
      <c r="U17" s="50"/>
      <c r="V17" s="50">
        <v>4</v>
      </c>
      <c r="W17" s="50">
        <v>1</v>
      </c>
      <c r="X17" s="53">
        <f t="shared" si="6"/>
        <v>16</v>
      </c>
      <c r="Y17" s="123">
        <f t="shared" si="2"/>
        <v>0</v>
      </c>
      <c r="Z17" s="519">
        <v>3</v>
      </c>
      <c r="AA17" s="526">
        <v>1</v>
      </c>
      <c r="AB17" s="49"/>
      <c r="AC17" s="124">
        <f t="shared" si="3"/>
        <v>2</v>
      </c>
      <c r="AD17" s="51"/>
      <c r="AE17" s="51"/>
      <c r="AF17" s="51"/>
    </row>
    <row r="18" spans="1:32" s="32" customFormat="1" ht="25.5">
      <c r="A18" s="1226" t="s">
        <v>5209</v>
      </c>
      <c r="B18" s="517">
        <v>811</v>
      </c>
      <c r="C18" s="517">
        <v>6933</v>
      </c>
      <c r="D18" s="518">
        <f t="shared" si="0"/>
        <v>57.717282717282714</v>
      </c>
      <c r="E18" s="49">
        <v>44</v>
      </c>
      <c r="F18" s="49"/>
      <c r="G18" s="49"/>
      <c r="H18" s="56">
        <f t="shared" si="4"/>
        <v>44</v>
      </c>
      <c r="I18" s="519">
        <v>8</v>
      </c>
      <c r="J18" s="519">
        <v>3</v>
      </c>
      <c r="K18" s="519">
        <v>4</v>
      </c>
      <c r="L18" s="50">
        <v>9</v>
      </c>
      <c r="M18" s="50"/>
      <c r="N18" s="50"/>
      <c r="O18" s="50"/>
      <c r="P18" s="53">
        <f t="shared" si="5"/>
        <v>9</v>
      </c>
      <c r="Q18" s="123">
        <f t="shared" si="1"/>
        <v>-1</v>
      </c>
      <c r="R18" s="519">
        <v>25</v>
      </c>
      <c r="S18" s="52">
        <v>22</v>
      </c>
      <c r="T18" s="50"/>
      <c r="U18" s="50"/>
      <c r="V18" s="50">
        <v>13</v>
      </c>
      <c r="W18" s="50"/>
      <c r="X18" s="53">
        <f t="shared" si="6"/>
        <v>35</v>
      </c>
      <c r="Y18" s="123">
        <f t="shared" si="2"/>
        <v>-10</v>
      </c>
      <c r="Z18" s="520"/>
      <c r="AA18" s="527"/>
      <c r="AB18" s="49"/>
      <c r="AC18" s="124">
        <f t="shared" si="3"/>
        <v>0</v>
      </c>
      <c r="AD18" s="51"/>
      <c r="AE18" s="51"/>
      <c r="AF18" s="51"/>
    </row>
    <row r="19" spans="1:32" s="32" customFormat="1" ht="25.5">
      <c r="A19" s="531" t="s">
        <v>5210</v>
      </c>
      <c r="B19" s="517">
        <v>197</v>
      </c>
      <c r="C19" s="517">
        <v>825</v>
      </c>
      <c r="D19" s="518">
        <f t="shared" si="0"/>
        <v>50.366300366300365</v>
      </c>
      <c r="E19" s="49"/>
      <c r="F19" s="49">
        <v>6</v>
      </c>
      <c r="G19" s="49"/>
      <c r="H19" s="56">
        <f t="shared" si="4"/>
        <v>6</v>
      </c>
      <c r="I19" s="51"/>
      <c r="J19" s="51"/>
      <c r="K19" s="51"/>
      <c r="L19" s="50"/>
      <c r="M19" s="50">
        <v>2</v>
      </c>
      <c r="N19" s="50"/>
      <c r="O19" s="50"/>
      <c r="P19" s="53">
        <f t="shared" si="5"/>
        <v>2</v>
      </c>
      <c r="Q19" s="123">
        <f t="shared" si="1"/>
        <v>-2</v>
      </c>
      <c r="R19" s="519">
        <v>11</v>
      </c>
      <c r="S19" s="52"/>
      <c r="T19" s="50">
        <v>12</v>
      </c>
      <c r="U19" s="50"/>
      <c r="V19" s="50"/>
      <c r="W19" s="50"/>
      <c r="X19" s="53">
        <f t="shared" si="6"/>
        <v>12</v>
      </c>
      <c r="Y19" s="123">
        <f t="shared" si="2"/>
        <v>-1</v>
      </c>
      <c r="Z19" s="520"/>
      <c r="AA19" s="527"/>
      <c r="AB19" s="49"/>
      <c r="AC19" s="124">
        <f t="shared" si="3"/>
        <v>0</v>
      </c>
      <c r="AD19" s="51"/>
      <c r="AE19" s="51"/>
      <c r="AF19" s="51"/>
    </row>
    <row r="20" spans="1:32" s="32" customFormat="1" ht="25.5">
      <c r="A20" s="531" t="s">
        <v>5211</v>
      </c>
      <c r="B20" s="522">
        <v>0</v>
      </c>
      <c r="C20" s="522">
        <v>0</v>
      </c>
      <c r="D20" s="518" t="e">
        <f t="shared" si="0"/>
        <v>#DIV/0!</v>
      </c>
      <c r="E20" s="49"/>
      <c r="F20" s="49"/>
      <c r="G20" s="49"/>
      <c r="H20" s="56">
        <f t="shared" si="4"/>
        <v>0</v>
      </c>
      <c r="I20" s="520"/>
      <c r="J20" s="520"/>
      <c r="K20" s="520"/>
      <c r="L20" s="50"/>
      <c r="M20" s="50"/>
      <c r="N20" s="50"/>
      <c r="O20" s="50"/>
      <c r="P20" s="53">
        <f t="shared" si="5"/>
        <v>0</v>
      </c>
      <c r="Q20" s="123">
        <f t="shared" si="1"/>
        <v>0</v>
      </c>
      <c r="R20" s="519">
        <v>19</v>
      </c>
      <c r="S20" s="52"/>
      <c r="T20" s="50"/>
      <c r="U20" s="50"/>
      <c r="V20" s="50"/>
      <c r="W20" s="50"/>
      <c r="X20" s="53">
        <f t="shared" si="6"/>
        <v>0</v>
      </c>
      <c r="Y20" s="123">
        <f t="shared" si="2"/>
        <v>19</v>
      </c>
      <c r="Z20" s="520"/>
      <c r="AA20" s="527"/>
      <c r="AB20" s="49"/>
      <c r="AC20" s="124">
        <f t="shared" si="3"/>
        <v>0</v>
      </c>
      <c r="AD20" s="51"/>
      <c r="AE20" s="51"/>
      <c r="AF20" s="51"/>
    </row>
    <row r="21" spans="1:32" s="32" customFormat="1" ht="25.5">
      <c r="A21" s="531" t="s">
        <v>5212</v>
      </c>
      <c r="B21" s="517">
        <v>196</v>
      </c>
      <c r="C21" s="517">
        <v>1992</v>
      </c>
      <c r="D21" s="518">
        <f t="shared" si="0"/>
        <v>40.537240537240535</v>
      </c>
      <c r="E21" s="49">
        <v>18</v>
      </c>
      <c r="F21" s="49"/>
      <c r="G21" s="49"/>
      <c r="H21" s="56">
        <f t="shared" si="4"/>
        <v>18</v>
      </c>
      <c r="I21" s="519">
        <v>4</v>
      </c>
      <c r="J21" s="519">
        <v>3</v>
      </c>
      <c r="K21" s="519">
        <v>1</v>
      </c>
      <c r="L21" s="50">
        <v>3</v>
      </c>
      <c r="M21" s="50"/>
      <c r="N21" s="50"/>
      <c r="O21" s="50"/>
      <c r="P21" s="53">
        <f t="shared" si="5"/>
        <v>3</v>
      </c>
      <c r="Q21" s="123">
        <f t="shared" si="1"/>
        <v>1</v>
      </c>
      <c r="R21" s="519">
        <v>15</v>
      </c>
      <c r="S21" s="52">
        <v>9</v>
      </c>
      <c r="T21" s="50"/>
      <c r="U21" s="50"/>
      <c r="V21" s="50">
        <v>5</v>
      </c>
      <c r="W21" s="50"/>
      <c r="X21" s="53">
        <f t="shared" si="6"/>
        <v>14</v>
      </c>
      <c r="Y21" s="123">
        <f t="shared" si="2"/>
        <v>1</v>
      </c>
      <c r="Z21" s="520"/>
      <c r="AA21" s="527"/>
      <c r="AB21" s="49"/>
      <c r="AC21" s="124">
        <f t="shared" si="3"/>
        <v>0</v>
      </c>
      <c r="AD21" s="51"/>
      <c r="AE21" s="51"/>
      <c r="AF21" s="51"/>
    </row>
    <row r="22" spans="1:32" s="32" customFormat="1">
      <c r="A22" s="531" t="s">
        <v>5213</v>
      </c>
      <c r="B22" s="517">
        <v>200</v>
      </c>
      <c r="C22" s="517">
        <v>1323</v>
      </c>
      <c r="D22" s="518">
        <f t="shared" si="0"/>
        <v>40.384615384615387</v>
      </c>
      <c r="E22" s="49">
        <v>12</v>
      </c>
      <c r="F22" s="49"/>
      <c r="G22" s="49"/>
      <c r="H22" s="56">
        <f t="shared" si="4"/>
        <v>12</v>
      </c>
      <c r="I22" s="519">
        <v>3</v>
      </c>
      <c r="J22" s="519">
        <v>2</v>
      </c>
      <c r="K22" s="519">
        <v>1</v>
      </c>
      <c r="L22" s="50">
        <v>2</v>
      </c>
      <c r="M22" s="50"/>
      <c r="N22" s="50"/>
      <c r="O22" s="50"/>
      <c r="P22" s="53">
        <f t="shared" si="5"/>
        <v>2</v>
      </c>
      <c r="Q22" s="123">
        <f t="shared" si="1"/>
        <v>1</v>
      </c>
      <c r="R22" s="519">
        <v>8</v>
      </c>
      <c r="S22" s="52">
        <v>6</v>
      </c>
      <c r="T22" s="50"/>
      <c r="U22" s="50"/>
      <c r="V22" s="50">
        <v>4</v>
      </c>
      <c r="W22" s="50"/>
      <c r="X22" s="53">
        <f t="shared" si="6"/>
        <v>10</v>
      </c>
      <c r="Y22" s="123">
        <f t="shared" si="2"/>
        <v>-2</v>
      </c>
      <c r="Z22" s="520"/>
      <c r="AA22" s="527"/>
      <c r="AB22" s="49"/>
      <c r="AC22" s="124">
        <f t="shared" si="3"/>
        <v>0</v>
      </c>
      <c r="AD22" s="51"/>
      <c r="AE22" s="51"/>
      <c r="AF22" s="51"/>
    </row>
    <row r="23" spans="1:32" s="32" customFormat="1">
      <c r="A23" s="1226" t="s">
        <v>5214</v>
      </c>
      <c r="B23" s="517">
        <v>293</v>
      </c>
      <c r="C23" s="517">
        <v>1685</v>
      </c>
      <c r="D23" s="518">
        <f t="shared" si="0"/>
        <v>61.721611721611723</v>
      </c>
      <c r="E23" s="49">
        <v>10</v>
      </c>
      <c r="F23" s="49"/>
      <c r="G23" s="49"/>
      <c r="H23" s="56">
        <f t="shared" si="4"/>
        <v>10</v>
      </c>
      <c r="I23" s="519">
        <v>3</v>
      </c>
      <c r="J23" s="519">
        <v>1</v>
      </c>
      <c r="K23" s="519">
        <v>2</v>
      </c>
      <c r="L23" s="50">
        <v>2</v>
      </c>
      <c r="M23" s="50"/>
      <c r="N23" s="50"/>
      <c r="O23" s="50">
        <v>1</v>
      </c>
      <c r="P23" s="53">
        <f t="shared" si="5"/>
        <v>3</v>
      </c>
      <c r="Q23" s="123">
        <f t="shared" si="1"/>
        <v>0</v>
      </c>
      <c r="R23" s="519">
        <v>10</v>
      </c>
      <c r="S23" s="52">
        <v>5</v>
      </c>
      <c r="T23" s="50"/>
      <c r="U23" s="50"/>
      <c r="V23" s="50">
        <v>2</v>
      </c>
      <c r="W23" s="50">
        <v>1</v>
      </c>
      <c r="X23" s="53">
        <f t="shared" si="6"/>
        <v>8</v>
      </c>
      <c r="Y23" s="123">
        <f t="shared" si="2"/>
        <v>2</v>
      </c>
      <c r="Z23" s="51">
        <v>1</v>
      </c>
      <c r="AA23" s="527">
        <v>1</v>
      </c>
      <c r="AB23" s="49"/>
      <c r="AC23" s="124">
        <f t="shared" si="3"/>
        <v>0</v>
      </c>
      <c r="AD23" s="51"/>
      <c r="AE23" s="51"/>
      <c r="AF23" s="51"/>
    </row>
    <row r="24" spans="1:32" s="32" customFormat="1" ht="25.5">
      <c r="A24" s="531" t="s">
        <v>5215</v>
      </c>
      <c r="B24" s="517">
        <v>99</v>
      </c>
      <c r="C24" s="517">
        <v>548</v>
      </c>
      <c r="D24" s="518">
        <f t="shared" si="0"/>
        <v>20.073260073260073</v>
      </c>
      <c r="E24" s="49">
        <v>10</v>
      </c>
      <c r="F24" s="49"/>
      <c r="G24" s="49"/>
      <c r="H24" s="56">
        <f t="shared" si="4"/>
        <v>10</v>
      </c>
      <c r="I24" s="519">
        <v>3</v>
      </c>
      <c r="J24" s="519">
        <v>1</v>
      </c>
      <c r="K24" s="519">
        <v>2</v>
      </c>
      <c r="L24" s="50">
        <v>2</v>
      </c>
      <c r="M24" s="50"/>
      <c r="N24" s="50"/>
      <c r="O24" s="50">
        <v>1</v>
      </c>
      <c r="P24" s="53">
        <f t="shared" si="5"/>
        <v>3</v>
      </c>
      <c r="Q24" s="123">
        <f t="shared" si="1"/>
        <v>0</v>
      </c>
      <c r="R24" s="519">
        <v>7</v>
      </c>
      <c r="S24" s="52">
        <v>5</v>
      </c>
      <c r="T24" s="50"/>
      <c r="U24" s="50"/>
      <c r="V24" s="50">
        <v>2</v>
      </c>
      <c r="W24" s="50">
        <v>1</v>
      </c>
      <c r="X24" s="53">
        <f t="shared" si="6"/>
        <v>8</v>
      </c>
      <c r="Y24" s="123">
        <f t="shared" si="2"/>
        <v>-1</v>
      </c>
      <c r="Z24" s="519"/>
      <c r="AA24" s="526">
        <v>1</v>
      </c>
      <c r="AB24" s="49"/>
      <c r="AC24" s="124">
        <f t="shared" si="3"/>
        <v>-1</v>
      </c>
      <c r="AD24" s="51"/>
      <c r="AE24" s="51"/>
      <c r="AF24" s="51"/>
    </row>
    <row r="25" spans="1:32" s="32" customFormat="1" ht="38.25">
      <c r="A25" s="531" t="s">
        <v>5216</v>
      </c>
      <c r="B25" s="517">
        <v>1</v>
      </c>
      <c r="C25" s="517">
        <v>4</v>
      </c>
      <c r="D25" s="518">
        <f t="shared" si="0"/>
        <v>0.10465724751439036</v>
      </c>
      <c r="E25" s="49">
        <v>14</v>
      </c>
      <c r="F25" s="49"/>
      <c r="G25" s="49"/>
      <c r="H25" s="56">
        <f t="shared" si="4"/>
        <v>14</v>
      </c>
      <c r="I25" s="519">
        <v>1</v>
      </c>
      <c r="J25" s="519">
        <v>0</v>
      </c>
      <c r="K25" s="519">
        <v>0</v>
      </c>
      <c r="L25" s="50">
        <v>1</v>
      </c>
      <c r="M25" s="50"/>
      <c r="N25" s="50"/>
      <c r="O25" s="50"/>
      <c r="P25" s="53">
        <f t="shared" si="5"/>
        <v>1</v>
      </c>
      <c r="Q25" s="123">
        <f t="shared" si="1"/>
        <v>0</v>
      </c>
      <c r="R25" s="519">
        <v>4</v>
      </c>
      <c r="S25" s="52">
        <v>7</v>
      </c>
      <c r="T25" s="50"/>
      <c r="U25" s="50"/>
      <c r="V25" s="50"/>
      <c r="W25" s="50"/>
      <c r="X25" s="53">
        <f t="shared" si="6"/>
        <v>7</v>
      </c>
      <c r="Y25" s="123">
        <f t="shared" si="2"/>
        <v>-3</v>
      </c>
      <c r="Z25" s="520"/>
      <c r="AA25" s="528"/>
      <c r="AB25" s="49"/>
      <c r="AC25" s="124">
        <f t="shared" si="3"/>
        <v>0</v>
      </c>
      <c r="AD25" s="51"/>
      <c r="AE25" s="51"/>
      <c r="AF25" s="51"/>
    </row>
    <row r="26" spans="1:32" s="32" customFormat="1" ht="25.5">
      <c r="A26" s="531" t="s">
        <v>5217</v>
      </c>
      <c r="B26" s="48">
        <v>885</v>
      </c>
      <c r="C26" s="48">
        <v>3247</v>
      </c>
      <c r="D26" s="518">
        <f t="shared" si="0"/>
        <v>29.734432234432234</v>
      </c>
      <c r="E26" s="49">
        <v>40</v>
      </c>
      <c r="F26" s="49"/>
      <c r="G26" s="49"/>
      <c r="H26" s="56">
        <f>SUM(E26:G26)</f>
        <v>40</v>
      </c>
      <c r="I26" s="519">
        <v>6</v>
      </c>
      <c r="J26" s="519">
        <v>1</v>
      </c>
      <c r="K26" s="519">
        <v>5</v>
      </c>
      <c r="L26" s="50">
        <v>7</v>
      </c>
      <c r="M26" s="50"/>
      <c r="N26" s="50"/>
      <c r="O26" s="50"/>
      <c r="P26" s="53">
        <f>SUM(L26:O26)</f>
        <v>7</v>
      </c>
      <c r="Q26" s="123">
        <f t="shared" si="1"/>
        <v>-1</v>
      </c>
      <c r="R26" s="51">
        <v>19</v>
      </c>
      <c r="S26" s="52">
        <v>20</v>
      </c>
      <c r="T26" s="50"/>
      <c r="U26" s="50"/>
      <c r="V26" s="50">
        <v>8</v>
      </c>
      <c r="W26" s="50"/>
      <c r="X26" s="53">
        <f>SUM(S26:W26)</f>
        <v>28</v>
      </c>
      <c r="Y26" s="123">
        <f t="shared" si="2"/>
        <v>-9</v>
      </c>
      <c r="Z26" s="520"/>
      <c r="AA26" s="49"/>
      <c r="AB26" s="49"/>
      <c r="AC26" s="124">
        <f t="shared" si="3"/>
        <v>0</v>
      </c>
      <c r="AD26" s="51"/>
      <c r="AE26" s="51"/>
      <c r="AF26" s="51"/>
    </row>
    <row r="27" spans="1:32" s="32" customFormat="1">
      <c r="A27" s="531" t="s">
        <v>5218</v>
      </c>
      <c r="B27" s="522">
        <v>0</v>
      </c>
      <c r="C27" s="522">
        <v>0</v>
      </c>
      <c r="D27" s="518" t="e">
        <f t="shared" si="0"/>
        <v>#DIV/0!</v>
      </c>
      <c r="E27" s="49"/>
      <c r="F27" s="49"/>
      <c r="G27" s="49"/>
      <c r="H27" s="56">
        <f>SUM(E27:G27)</f>
        <v>0</v>
      </c>
      <c r="I27" s="529">
        <v>9</v>
      </c>
      <c r="J27" s="529">
        <v>1</v>
      </c>
      <c r="K27" s="529">
        <v>2</v>
      </c>
      <c r="L27" s="50">
        <v>5</v>
      </c>
      <c r="M27" s="50"/>
      <c r="N27" s="50"/>
      <c r="O27" s="50"/>
      <c r="P27" s="53">
        <f>SUM(L27:O27)</f>
        <v>5</v>
      </c>
      <c r="Q27" s="123">
        <f t="shared" si="1"/>
        <v>4</v>
      </c>
      <c r="R27" s="529">
        <v>30</v>
      </c>
      <c r="S27" s="52">
        <v>20</v>
      </c>
      <c r="T27" s="50"/>
      <c r="U27" s="50"/>
      <c r="V27" s="50"/>
      <c r="W27" s="50"/>
      <c r="X27" s="53">
        <f>SUM(S27:W27)</f>
        <v>20</v>
      </c>
      <c r="Y27" s="123">
        <f t="shared" si="2"/>
        <v>10</v>
      </c>
      <c r="Z27" s="520"/>
      <c r="AA27" s="521"/>
      <c r="AB27" s="49"/>
      <c r="AC27" s="124">
        <f t="shared" si="3"/>
        <v>0</v>
      </c>
      <c r="AD27" s="51"/>
      <c r="AE27" s="51"/>
      <c r="AF27" s="51"/>
    </row>
    <row r="28" spans="1:32" s="32" customFormat="1">
      <c r="A28" s="1226" t="s">
        <v>5219</v>
      </c>
      <c r="B28" s="1323">
        <v>0</v>
      </c>
      <c r="C28" s="1324">
        <v>0</v>
      </c>
      <c r="D28" s="518" t="e">
        <f t="shared" si="0"/>
        <v>#DIV/0!</v>
      </c>
      <c r="E28" s="49"/>
      <c r="F28" s="49"/>
      <c r="G28" s="50"/>
      <c r="H28" s="56">
        <f>SUM(E28:G28)</f>
        <v>0</v>
      </c>
      <c r="I28" s="51"/>
      <c r="J28" s="51"/>
      <c r="K28" s="51"/>
      <c r="L28" s="50"/>
      <c r="M28" s="50"/>
      <c r="N28" s="50"/>
      <c r="O28" s="50"/>
      <c r="P28" s="53">
        <f>SUM(L28:O28)</f>
        <v>0</v>
      </c>
      <c r="Q28" s="123">
        <f>I28-P28</f>
        <v>0</v>
      </c>
      <c r="R28" s="51"/>
      <c r="S28" s="52"/>
      <c r="T28" s="50"/>
      <c r="U28" s="50"/>
      <c r="V28" s="50"/>
      <c r="W28" s="50"/>
      <c r="X28" s="53">
        <f>SUM(S28:W28)</f>
        <v>0</v>
      </c>
      <c r="Y28" s="123">
        <f>R28-X28</f>
        <v>0</v>
      </c>
      <c r="Z28" s="520"/>
      <c r="AA28" s="530"/>
      <c r="AB28" s="49"/>
      <c r="AC28" s="124">
        <f t="shared" si="3"/>
        <v>0</v>
      </c>
      <c r="AD28" s="51"/>
      <c r="AE28" s="51"/>
      <c r="AF28" s="51"/>
    </row>
    <row r="29" spans="1:32" s="32" customFormat="1">
      <c r="A29" s="531"/>
      <c r="B29" s="48"/>
      <c r="C29" s="48"/>
      <c r="D29" s="518" t="e">
        <f t="shared" si="0"/>
        <v>#DIV/0!</v>
      </c>
      <c r="E29" s="49"/>
      <c r="F29" s="49"/>
      <c r="G29" s="49"/>
      <c r="H29" s="56">
        <f>SUM(E29:G29)</f>
        <v>0</v>
      </c>
      <c r="I29" s="51"/>
      <c r="J29" s="51"/>
      <c r="K29" s="51"/>
      <c r="L29" s="50"/>
      <c r="M29" s="50"/>
      <c r="N29" s="50"/>
      <c r="O29" s="50"/>
      <c r="P29" s="53">
        <f>SUM(L29:O29)</f>
        <v>0</v>
      </c>
      <c r="Q29" s="123">
        <f>I29-P29</f>
        <v>0</v>
      </c>
      <c r="R29" s="51"/>
      <c r="S29" s="52"/>
      <c r="T29" s="50"/>
      <c r="U29" s="50"/>
      <c r="V29" s="50"/>
      <c r="W29" s="50"/>
      <c r="X29" s="53">
        <f>SUM(S29:W29)</f>
        <v>0</v>
      </c>
      <c r="Y29" s="123">
        <f>R29-X29</f>
        <v>0</v>
      </c>
      <c r="Z29" s="520"/>
      <c r="AA29" s="527"/>
      <c r="AB29" s="49"/>
      <c r="AC29" s="124">
        <f>Z29-(AA29+AB29)</f>
        <v>0</v>
      </c>
      <c r="AD29" s="51"/>
      <c r="AE29" s="51"/>
      <c r="AF29" s="51"/>
    </row>
    <row r="30" spans="1:32" ht="15.75" customHeight="1">
      <c r="A30" s="125"/>
      <c r="B30" s="56">
        <f>SUM(B9:B15,B17:B18,B20:B29)</f>
        <v>5130</v>
      </c>
      <c r="C30" s="56">
        <f>SUM(C9:C15,C17:C18,C20:C29)</f>
        <v>35094</v>
      </c>
      <c r="D30" s="518">
        <f t="shared" si="0"/>
        <v>42.849816849816854</v>
      </c>
      <c r="E30" s="56">
        <f>SUM(E9:E15,E17:E29)</f>
        <v>288</v>
      </c>
      <c r="F30" s="56">
        <f>SUM(F9:F15,F17:F29)</f>
        <v>12</v>
      </c>
      <c r="G30" s="56">
        <f>SUM(G9:G15,G17:G29)</f>
        <v>0</v>
      </c>
      <c r="H30" s="56">
        <f>SUM(E30:G30)</f>
        <v>300</v>
      </c>
      <c r="I30" s="56">
        <f>SUM(I9:I29)</f>
        <v>66</v>
      </c>
      <c r="J30" s="56">
        <f t="shared" ref="J30:O30" si="7">SUM(J9:J29)</f>
        <v>15</v>
      </c>
      <c r="K30" s="56">
        <f t="shared" si="7"/>
        <v>41</v>
      </c>
      <c r="L30" s="56">
        <f t="shared" si="7"/>
        <v>58</v>
      </c>
      <c r="M30" s="56">
        <f t="shared" si="7"/>
        <v>4</v>
      </c>
      <c r="N30" s="56">
        <f t="shared" si="7"/>
        <v>0</v>
      </c>
      <c r="O30" s="56">
        <f t="shared" si="7"/>
        <v>7</v>
      </c>
      <c r="P30" s="53">
        <f>SUM(L30:O30)</f>
        <v>69</v>
      </c>
      <c r="Q30" s="126">
        <f>I30-P30</f>
        <v>-3</v>
      </c>
      <c r="R30" s="56">
        <f t="shared" ref="R30:W30" si="8">SUM(R9:R29)</f>
        <v>240</v>
      </c>
      <c r="S30" s="56">
        <f t="shared" si="8"/>
        <v>176</v>
      </c>
      <c r="T30" s="56">
        <f t="shared" si="8"/>
        <v>24</v>
      </c>
      <c r="U30" s="56">
        <f t="shared" si="8"/>
        <v>0</v>
      </c>
      <c r="V30" s="56">
        <f t="shared" si="8"/>
        <v>47</v>
      </c>
      <c r="W30" s="56">
        <f t="shared" si="8"/>
        <v>10</v>
      </c>
      <c r="X30" s="53">
        <f>SUM(S30:W30)</f>
        <v>257</v>
      </c>
      <c r="Y30" s="126">
        <f t="shared" si="2"/>
        <v>-17</v>
      </c>
      <c r="Z30" s="56">
        <f>SUM(Z9:Z29)</f>
        <v>4</v>
      </c>
      <c r="AA30" s="56">
        <f>SUM(AA9:AA29)</f>
        <v>5</v>
      </c>
      <c r="AB30" s="56">
        <f>SUM(AB9:AB29)</f>
        <v>0</v>
      </c>
      <c r="AC30" s="127">
        <f t="shared" si="3"/>
        <v>-1</v>
      </c>
      <c r="AD30" s="56">
        <f>SUM(AD9:AD29)</f>
        <v>0</v>
      </c>
      <c r="AE30" s="56">
        <f>SUM(AE9:AE29)</f>
        <v>0</v>
      </c>
      <c r="AF30" s="56">
        <f>SUM(AF9:AF29)</f>
        <v>0</v>
      </c>
    </row>
    <row r="31" spans="1:32">
      <c r="A31" s="14" t="s">
        <v>3420</v>
      </c>
      <c r="B31" s="14"/>
      <c r="C31" s="14"/>
      <c r="D31" s="532"/>
      <c r="E31" s="532"/>
      <c r="F31" s="14"/>
      <c r="G31" s="14"/>
      <c r="H31" s="532"/>
      <c r="I31" s="533" t="s">
        <v>3421</v>
      </c>
      <c r="J31" s="533"/>
      <c r="K31" s="533"/>
      <c r="L31" s="532"/>
      <c r="M31" s="533"/>
      <c r="N31" s="533"/>
      <c r="O31" s="533"/>
      <c r="P31" s="14"/>
      <c r="Q31" s="14"/>
      <c r="R31" s="533"/>
      <c r="S31" s="534"/>
      <c r="T31" s="535"/>
      <c r="U31" s="533"/>
      <c r="V31" s="533"/>
      <c r="W31" s="532"/>
      <c r="X31" s="533"/>
      <c r="Y31" s="14"/>
      <c r="Z31" s="6" t="s">
        <v>3422</v>
      </c>
      <c r="AA31" s="6"/>
      <c r="AB31" s="533"/>
      <c r="AC31" s="533"/>
      <c r="AD31" s="533"/>
      <c r="AE31" s="533"/>
    </row>
    <row r="32" spans="1:32" ht="20.25" customHeight="1">
      <c r="A32" s="14" t="s">
        <v>3425</v>
      </c>
      <c r="B32" s="14"/>
      <c r="C32" s="14"/>
      <c r="D32" s="532"/>
      <c r="E32" s="532"/>
      <c r="F32" s="14"/>
      <c r="G32" s="14"/>
      <c r="H32" s="532"/>
      <c r="I32" s="533" t="s">
        <v>3423</v>
      </c>
      <c r="J32" s="533"/>
      <c r="K32" s="533"/>
      <c r="L32" s="532"/>
      <c r="M32" s="533"/>
      <c r="N32" s="533"/>
      <c r="O32" s="533"/>
      <c r="P32" s="14"/>
      <c r="Q32" s="14"/>
      <c r="R32" s="533"/>
      <c r="S32" s="536"/>
      <c r="T32" s="537"/>
      <c r="U32" s="533"/>
      <c r="V32" s="533"/>
      <c r="W32" s="532"/>
      <c r="X32" s="533"/>
      <c r="Y32" s="14"/>
      <c r="Z32" s="9" t="s">
        <v>3424</v>
      </c>
      <c r="AA32" s="6"/>
      <c r="AB32" s="533"/>
      <c r="AC32" s="533"/>
      <c r="AD32" s="533"/>
      <c r="AE32" s="533"/>
    </row>
    <row r="33" spans="1:31">
      <c r="A33" s="1228" t="s">
        <v>5220</v>
      </c>
      <c r="B33" s="538"/>
      <c r="C33" s="538"/>
      <c r="D33" s="538"/>
      <c r="E33" s="538"/>
      <c r="F33" s="538"/>
      <c r="G33" s="539"/>
      <c r="H33" s="539"/>
      <c r="I33" s="533"/>
      <c r="J33" s="533"/>
      <c r="K33" s="533"/>
      <c r="L33" s="536"/>
      <c r="M33" s="536"/>
      <c r="N33" s="536"/>
      <c r="O33" s="537"/>
      <c r="P33" s="533"/>
      <c r="Q33" s="533"/>
      <c r="R33" s="536"/>
      <c r="S33" s="536"/>
      <c r="T33" s="537"/>
      <c r="U33" s="533"/>
      <c r="V33" s="533"/>
      <c r="W33" s="532"/>
      <c r="X33" s="533"/>
      <c r="Y33" s="533"/>
      <c r="Z33" s="533"/>
      <c r="AA33" s="533"/>
      <c r="AB33" s="533"/>
      <c r="AC33" s="533"/>
      <c r="AD33" s="533"/>
      <c r="AE33" s="533"/>
    </row>
    <row r="34" spans="1:31">
      <c r="B34" s="538"/>
      <c r="C34" s="538"/>
      <c r="D34" s="538"/>
      <c r="E34" s="538"/>
      <c r="F34" s="538"/>
      <c r="G34" s="539"/>
      <c r="H34" s="539"/>
      <c r="I34" s="533"/>
      <c r="J34" s="533"/>
      <c r="K34" s="533"/>
      <c r="L34" s="536"/>
      <c r="M34" s="536"/>
      <c r="N34" s="536"/>
      <c r="O34" s="537"/>
      <c r="P34" s="533"/>
      <c r="Q34" s="533"/>
      <c r="R34" s="536"/>
      <c r="S34" s="536"/>
      <c r="T34" s="537"/>
      <c r="U34" s="533"/>
      <c r="V34" s="533"/>
      <c r="W34" s="532"/>
      <c r="X34" s="533"/>
      <c r="Y34" s="533"/>
      <c r="Z34" s="533"/>
      <c r="AA34" s="533"/>
      <c r="AB34" s="533"/>
      <c r="AC34" s="533"/>
      <c r="AD34" s="533"/>
      <c r="AE34" s="533"/>
    </row>
    <row r="35" spans="1:31">
      <c r="A35" s="16"/>
      <c r="B35" s="16"/>
      <c r="C35" s="16"/>
      <c r="D35" s="16"/>
      <c r="E35" s="16"/>
      <c r="F35" s="16"/>
      <c r="G35" s="17"/>
      <c r="H35" s="17"/>
      <c r="L35" s="18"/>
      <c r="M35" s="18"/>
      <c r="N35" s="18"/>
      <c r="O35" s="33"/>
      <c r="R35" s="18"/>
      <c r="S35" s="18"/>
      <c r="T35" s="33"/>
    </row>
    <row r="36" spans="1:31">
      <c r="A36" s="16"/>
      <c r="B36" s="16"/>
      <c r="C36" s="16"/>
      <c r="D36" s="16"/>
      <c r="E36" s="16"/>
      <c r="F36" s="16"/>
      <c r="G36" s="17"/>
      <c r="H36" s="17"/>
      <c r="L36" s="18"/>
      <c r="M36" s="18"/>
      <c r="N36" s="18"/>
      <c r="O36" s="33"/>
      <c r="R36" s="18"/>
      <c r="S36" s="18"/>
      <c r="T36" s="33"/>
    </row>
    <row r="37" spans="1:31">
      <c r="A37" s="19"/>
      <c r="B37" s="19"/>
      <c r="C37" s="19"/>
      <c r="D37" s="19"/>
      <c r="E37" s="19"/>
      <c r="F37" s="19"/>
    </row>
    <row r="38" spans="1:31">
      <c r="A38" s="19"/>
      <c r="B38" s="19"/>
      <c r="C38" s="19"/>
      <c r="D38" s="19"/>
      <c r="E38" s="19"/>
      <c r="F38" s="19"/>
    </row>
    <row r="39" spans="1:31">
      <c r="A39" s="19"/>
      <c r="B39" s="19"/>
      <c r="C39" s="19"/>
      <c r="D39" s="19"/>
      <c r="E39" s="19"/>
      <c r="F39" s="19"/>
    </row>
    <row r="40" spans="1:31">
      <c r="A40" s="19"/>
      <c r="B40" s="19"/>
      <c r="C40" s="19"/>
      <c r="D40" s="19"/>
      <c r="E40" s="19"/>
      <c r="F40" s="19"/>
    </row>
    <row r="41" spans="1:31">
      <c r="A41" s="19"/>
      <c r="B41" s="19"/>
      <c r="C41" s="19"/>
      <c r="D41" s="19"/>
      <c r="E41" s="19"/>
      <c r="F41" s="19"/>
    </row>
  </sheetData>
  <mergeCells count="23">
    <mergeCell ref="A6:A8"/>
    <mergeCell ref="I6:AC6"/>
    <mergeCell ref="B6:B8"/>
    <mergeCell ref="C6:C8"/>
    <mergeCell ref="I7:I8"/>
    <mergeCell ref="E7:E8"/>
    <mergeCell ref="F7:F8"/>
    <mergeCell ref="G7:G8"/>
    <mergeCell ref="Q7:Q8"/>
    <mergeCell ref="R7:R8"/>
    <mergeCell ref="L7:P7"/>
    <mergeCell ref="S7:X7"/>
    <mergeCell ref="D6:D8"/>
    <mergeCell ref="J7:J8"/>
    <mergeCell ref="H7:H8"/>
    <mergeCell ref="E6:H6"/>
    <mergeCell ref="K7:K8"/>
    <mergeCell ref="AD6:AF7"/>
    <mergeCell ref="AA7:AA8"/>
    <mergeCell ref="AB7:AB8"/>
    <mergeCell ref="Y7:Y8"/>
    <mergeCell ref="Z7:Z8"/>
    <mergeCell ref="AC7:AC8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388"/>
  <sheetViews>
    <sheetView zoomScaleSheetLayoutView="100" workbookViewId="0">
      <selection activeCell="F29" sqref="F29"/>
    </sheetView>
  </sheetViews>
  <sheetFormatPr defaultRowHeight="11.25"/>
  <cols>
    <col min="1" max="1" width="5.42578125" style="8" customWidth="1"/>
    <col min="2" max="2" width="48.85546875" style="8" customWidth="1"/>
    <col min="3" max="3" width="19.7109375" style="8" customWidth="1"/>
    <col min="4" max="4" width="26.42578125" style="8" customWidth="1"/>
    <col min="5" max="5" width="17" style="8" customWidth="1"/>
    <col min="6" max="16384" width="9.140625" style="8"/>
  </cols>
  <sheetData>
    <row r="1" spans="1:7" s="9" customFormat="1" ht="15.75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7" s="9" customFormat="1" ht="15.75">
      <c r="A2" s="155"/>
      <c r="B2" s="156" t="s">
        <v>146</v>
      </c>
      <c r="C2" s="1430">
        <f>[6]Kadar.ode.!C2</f>
        <v>6113079</v>
      </c>
      <c r="D2" s="1431"/>
      <c r="E2" s="151"/>
      <c r="F2" s="151"/>
      <c r="G2" s="153"/>
    </row>
    <row r="3" spans="1:7" s="9" customFormat="1" ht="15.75">
      <c r="A3" s="155"/>
      <c r="B3" s="156"/>
      <c r="C3" s="96" t="s">
        <v>5437</v>
      </c>
      <c r="D3" s="151"/>
      <c r="E3" s="151"/>
      <c r="F3" s="151"/>
      <c r="G3" s="153"/>
    </row>
    <row r="4" spans="1:7" ht="14.25">
      <c r="A4" s="155"/>
      <c r="B4" s="156" t="s">
        <v>1723</v>
      </c>
      <c r="C4" s="150" t="s">
        <v>1752</v>
      </c>
      <c r="D4" s="152"/>
      <c r="E4" s="152"/>
      <c r="F4" s="152"/>
      <c r="G4" s="154"/>
    </row>
    <row r="5" spans="1:7" ht="15.75">
      <c r="A5" s="47"/>
      <c r="B5" s="93"/>
      <c r="C5" s="148"/>
      <c r="D5" s="45"/>
    </row>
    <row r="6" spans="1:7" ht="12.75" customHeight="1">
      <c r="A6" s="1466" t="s">
        <v>6</v>
      </c>
      <c r="B6" s="1467" t="s">
        <v>1752</v>
      </c>
      <c r="C6" s="1468" t="s">
        <v>17</v>
      </c>
      <c r="D6" s="1469"/>
      <c r="E6" s="1470"/>
    </row>
    <row r="7" spans="1:7">
      <c r="A7" s="1466"/>
      <c r="B7" s="1467"/>
      <c r="C7" s="1328" t="s">
        <v>1736</v>
      </c>
      <c r="D7" s="1328" t="s">
        <v>5466</v>
      </c>
      <c r="E7" s="1263" t="s">
        <v>3729</v>
      </c>
      <c r="F7" s="878"/>
      <c r="G7" s="879"/>
    </row>
    <row r="8" spans="1:7" ht="15">
      <c r="A8" s="761"/>
      <c r="B8" s="762" t="s">
        <v>1753</v>
      </c>
      <c r="C8" s="1264">
        <v>85549999.99999994</v>
      </c>
      <c r="D8" s="1264">
        <f>SUM(D9,D10)</f>
        <v>68960250.069999993</v>
      </c>
      <c r="E8" s="1265">
        <f>SUM(D8/C8*100)</f>
        <v>80.608123985973165</v>
      </c>
    </row>
    <row r="9" spans="1:7" ht="22.5" customHeight="1">
      <c r="A9" s="761"/>
      <c r="B9" s="763" t="s">
        <v>1750</v>
      </c>
      <c r="C9" s="1264">
        <v>81549999.99999994</v>
      </c>
      <c r="D9" s="1264">
        <v>66329878.899999999</v>
      </c>
      <c r="E9" s="1265">
        <f>SUM(D9/C9*100)</f>
        <v>81.336454812998213</v>
      </c>
    </row>
    <row r="10" spans="1:7" ht="15">
      <c r="A10" s="1333"/>
      <c r="B10" s="762" t="s">
        <v>1751</v>
      </c>
      <c r="C10" s="1264">
        <v>3999999.9999999991</v>
      </c>
      <c r="D10" s="1264">
        <v>2630371.17</v>
      </c>
      <c r="E10" s="1267">
        <f t="shared" ref="E10" si="0">SUM(D10/C10*100)</f>
        <v>65.75927925000002</v>
      </c>
    </row>
    <row r="11" spans="1:7" ht="12.75">
      <c r="A11" s="1266"/>
    </row>
    <row r="12" spans="1:7" ht="12.75">
      <c r="A12" s="1266"/>
    </row>
    <row r="13" spans="1:7" ht="12.75">
      <c r="A13" s="1266"/>
    </row>
    <row r="14" spans="1:7" ht="12.75">
      <c r="A14" s="1266"/>
    </row>
    <row r="15" spans="1:7" ht="12.75">
      <c r="A15" s="1266"/>
    </row>
    <row r="16" spans="1:7" ht="12.75">
      <c r="A16" s="1266"/>
    </row>
    <row r="17" spans="1:5" ht="12.75">
      <c r="A17" s="149"/>
      <c r="B17" s="1268"/>
      <c r="C17" s="1268"/>
      <c r="D17" s="1268"/>
      <c r="E17" s="1268"/>
    </row>
    <row r="18" spans="1:5" ht="12.75">
      <c r="A18" s="149"/>
    </row>
    <row r="19" spans="1:5" ht="12.75">
      <c r="A19" s="149"/>
    </row>
    <row r="20" spans="1:5" ht="12.75">
      <c r="A20" s="149"/>
    </row>
    <row r="21" spans="1:5" ht="12.75">
      <c r="A21" s="149"/>
    </row>
    <row r="22" spans="1:5" ht="12.75">
      <c r="A22" s="149"/>
    </row>
    <row r="23" spans="1:5" ht="12.75">
      <c r="A23" s="149"/>
    </row>
    <row r="24" spans="1:5" ht="12.75">
      <c r="A24" s="149"/>
    </row>
    <row r="25" spans="1:5" ht="12.75">
      <c r="A25" s="149"/>
    </row>
    <row r="26" spans="1:5" ht="12.75">
      <c r="A26" s="149"/>
    </row>
    <row r="27" spans="1:5" ht="12.75">
      <c r="A27" s="149"/>
    </row>
    <row r="28" spans="1:5" ht="12.75">
      <c r="A28" s="149"/>
    </row>
    <row r="29" spans="1:5" ht="12.75">
      <c r="A29" s="149"/>
    </row>
    <row r="30" spans="1:5" ht="12.75">
      <c r="A30" s="149"/>
    </row>
    <row r="31" spans="1:5" ht="12.75">
      <c r="A31" s="149"/>
    </row>
    <row r="32" spans="1:5" ht="12.75">
      <c r="A32" s="149"/>
    </row>
    <row r="33" spans="1:1" ht="12.75">
      <c r="A33" s="149"/>
    </row>
    <row r="34" spans="1:1" ht="12.75">
      <c r="A34" s="149"/>
    </row>
    <row r="35" spans="1:1" ht="12.75">
      <c r="A35" s="149"/>
    </row>
    <row r="36" spans="1:1" ht="12.75">
      <c r="A36" s="149"/>
    </row>
    <row r="37" spans="1:1" ht="12.75">
      <c r="A37" s="149"/>
    </row>
    <row r="38" spans="1:1" ht="12.75">
      <c r="A38" s="149"/>
    </row>
    <row r="39" spans="1:1" ht="12.75">
      <c r="A39" s="149"/>
    </row>
    <row r="40" spans="1:1" ht="12.75">
      <c r="A40" s="149"/>
    </row>
    <row r="41" spans="1:1" ht="12.75">
      <c r="A41" s="149"/>
    </row>
    <row r="42" spans="1:1" ht="12.75">
      <c r="A42" s="149"/>
    </row>
    <row r="43" spans="1:1" ht="12.75">
      <c r="A43" s="149"/>
    </row>
    <row r="44" spans="1:1" ht="12.75">
      <c r="A44" s="149"/>
    </row>
    <row r="45" spans="1:1" ht="12.75">
      <c r="A45" s="149"/>
    </row>
    <row r="46" spans="1:1" ht="12.75">
      <c r="A46" s="149"/>
    </row>
    <row r="47" spans="1:1" ht="12.75">
      <c r="A47" s="149"/>
    </row>
    <row r="48" spans="1:1" ht="12.75">
      <c r="A48" s="149"/>
    </row>
    <row r="49" spans="1:1" ht="12.75">
      <c r="A49" s="149"/>
    </row>
    <row r="50" spans="1:1" ht="12.75">
      <c r="A50" s="149"/>
    </row>
    <row r="51" spans="1:1" ht="12.75">
      <c r="A51" s="149"/>
    </row>
    <row r="52" spans="1:1" ht="12.75">
      <c r="A52" s="149"/>
    </row>
    <row r="53" spans="1:1" ht="12.75">
      <c r="A53" s="149"/>
    </row>
    <row r="54" spans="1:1" ht="12.75">
      <c r="A54" s="149"/>
    </row>
    <row r="55" spans="1:1" ht="12.75">
      <c r="A55" s="149"/>
    </row>
    <row r="56" spans="1:1" ht="12.75">
      <c r="A56" s="149"/>
    </row>
    <row r="57" spans="1:1" ht="12.75">
      <c r="A57" s="149"/>
    </row>
    <row r="58" spans="1:1" ht="12.75">
      <c r="A58" s="149"/>
    </row>
    <row r="59" spans="1:1" ht="12.75">
      <c r="A59" s="149"/>
    </row>
    <row r="60" spans="1:1" ht="12.75">
      <c r="A60" s="149"/>
    </row>
    <row r="61" spans="1:1" ht="12.75">
      <c r="A61" s="149"/>
    </row>
    <row r="62" spans="1:1" ht="12.75">
      <c r="A62" s="149"/>
    </row>
    <row r="63" spans="1:1" ht="12.75">
      <c r="A63" s="149"/>
    </row>
    <row r="64" spans="1:1" ht="12.75">
      <c r="A64" s="149"/>
    </row>
    <row r="65" spans="1:1" ht="12.75">
      <c r="A65" s="149"/>
    </row>
    <row r="66" spans="1:1" ht="12.75">
      <c r="A66" s="149"/>
    </row>
    <row r="67" spans="1:1" ht="12.75">
      <c r="A67" s="149"/>
    </row>
    <row r="68" spans="1:1" ht="12.75">
      <c r="A68" s="149"/>
    </row>
    <row r="69" spans="1:1" ht="12.75">
      <c r="A69" s="149"/>
    </row>
    <row r="70" spans="1:1" ht="12.75">
      <c r="A70" s="149"/>
    </row>
    <row r="71" spans="1:1" ht="12.75">
      <c r="A71" s="149"/>
    </row>
    <row r="72" spans="1:1" ht="12.75">
      <c r="A72" s="149"/>
    </row>
    <row r="73" spans="1:1" ht="12.75">
      <c r="A73" s="149"/>
    </row>
    <row r="74" spans="1:1" ht="12.75">
      <c r="A74" s="149"/>
    </row>
    <row r="75" spans="1:1" ht="12.75">
      <c r="A75" s="149"/>
    </row>
    <row r="76" spans="1:1" ht="12.75">
      <c r="A76" s="149"/>
    </row>
    <row r="77" spans="1:1" ht="12.75">
      <c r="A77" s="149"/>
    </row>
    <row r="78" spans="1:1" ht="12.75">
      <c r="A78" s="149"/>
    </row>
    <row r="79" spans="1:1" ht="12.75">
      <c r="A79" s="149"/>
    </row>
    <row r="80" spans="1:1" ht="12.75">
      <c r="A80" s="149"/>
    </row>
    <row r="81" spans="1:1" ht="12.75">
      <c r="A81" s="149"/>
    </row>
    <row r="82" spans="1:1" ht="12.75">
      <c r="A82" s="149"/>
    </row>
    <row r="83" spans="1:1" ht="12.75">
      <c r="A83" s="149"/>
    </row>
    <row r="84" spans="1:1" ht="12.75">
      <c r="A84" s="149"/>
    </row>
    <row r="85" spans="1:1" ht="12.75">
      <c r="A85" s="149"/>
    </row>
    <row r="86" spans="1:1" ht="12.75">
      <c r="A86" s="149"/>
    </row>
    <row r="87" spans="1:1" ht="12.75">
      <c r="A87" s="149"/>
    </row>
    <row r="88" spans="1:1" ht="12.75">
      <c r="A88" s="149"/>
    </row>
    <row r="89" spans="1:1" ht="12.75">
      <c r="A89" s="149"/>
    </row>
    <row r="90" spans="1:1" ht="12.75">
      <c r="A90" s="149"/>
    </row>
    <row r="91" spans="1:1" ht="12.75">
      <c r="A91" s="149"/>
    </row>
    <row r="92" spans="1:1" ht="12.75">
      <c r="A92" s="149"/>
    </row>
    <row r="93" spans="1:1" ht="12.75">
      <c r="A93" s="149"/>
    </row>
    <row r="94" spans="1:1" ht="12.75">
      <c r="A94" s="149"/>
    </row>
    <row r="95" spans="1:1" ht="12.75">
      <c r="A95" s="149"/>
    </row>
    <row r="96" spans="1:1" ht="12.75">
      <c r="A96" s="149"/>
    </row>
    <row r="97" spans="1:1" ht="12.75">
      <c r="A97" s="149"/>
    </row>
    <row r="98" spans="1:1" ht="12.75">
      <c r="A98" s="149"/>
    </row>
    <row r="99" spans="1:1" ht="12.75">
      <c r="A99" s="149"/>
    </row>
    <row r="100" spans="1:1" ht="12.75">
      <c r="A100" s="149"/>
    </row>
    <row r="101" spans="1:1" ht="12.75">
      <c r="A101" s="149"/>
    </row>
    <row r="102" spans="1:1" ht="12.75">
      <c r="A102" s="149"/>
    </row>
    <row r="103" spans="1:1" ht="12.75">
      <c r="A103" s="149"/>
    </row>
    <row r="104" spans="1:1" ht="12.75">
      <c r="A104" s="149"/>
    </row>
    <row r="105" spans="1:1" ht="12.75">
      <c r="A105" s="149"/>
    </row>
    <row r="106" spans="1:1" ht="12.75">
      <c r="A106" s="149"/>
    </row>
    <row r="107" spans="1:1" ht="12.75">
      <c r="A107" s="149"/>
    </row>
    <row r="108" spans="1:1" ht="12.75">
      <c r="A108" s="149"/>
    </row>
    <row r="109" spans="1:1" ht="12.75">
      <c r="A109" s="149"/>
    </row>
    <row r="110" spans="1:1" ht="12.75">
      <c r="A110" s="149"/>
    </row>
    <row r="111" spans="1:1" ht="12.75">
      <c r="A111" s="149"/>
    </row>
    <row r="112" spans="1:1" ht="12.75">
      <c r="A112" s="149"/>
    </row>
    <row r="113" spans="1:1" ht="12.75">
      <c r="A113" s="149"/>
    </row>
    <row r="114" spans="1:1" ht="12.75">
      <c r="A114" s="149"/>
    </row>
    <row r="115" spans="1:1" ht="12.75">
      <c r="A115" s="149"/>
    </row>
    <row r="116" spans="1:1" ht="12.75">
      <c r="A116" s="149"/>
    </row>
    <row r="117" spans="1:1" ht="12.75">
      <c r="A117" s="149"/>
    </row>
    <row r="118" spans="1:1" ht="12.75">
      <c r="A118" s="149"/>
    </row>
    <row r="119" spans="1:1" ht="12.75">
      <c r="A119" s="149"/>
    </row>
    <row r="120" spans="1:1" ht="12.75">
      <c r="A120" s="149"/>
    </row>
    <row r="121" spans="1:1" ht="12.75">
      <c r="A121" s="149"/>
    </row>
    <row r="122" spans="1:1" ht="12.75">
      <c r="A122" s="149"/>
    </row>
    <row r="123" spans="1:1" ht="12.75">
      <c r="A123" s="149"/>
    </row>
    <row r="124" spans="1:1" ht="12.75">
      <c r="A124" s="149"/>
    </row>
    <row r="125" spans="1:1" ht="12.75">
      <c r="A125" s="149"/>
    </row>
    <row r="126" spans="1:1" ht="12.75">
      <c r="A126" s="149"/>
    </row>
    <row r="127" spans="1:1" ht="12.75">
      <c r="A127" s="149"/>
    </row>
    <row r="128" spans="1:1" ht="12.75">
      <c r="A128" s="149"/>
    </row>
    <row r="129" spans="1:1" ht="12.75">
      <c r="A129" s="149"/>
    </row>
    <row r="130" spans="1:1" ht="12.75">
      <c r="A130" s="149"/>
    </row>
    <row r="131" spans="1:1" ht="12.75">
      <c r="A131" s="149"/>
    </row>
    <row r="132" spans="1:1" ht="12.75">
      <c r="A132" s="149"/>
    </row>
    <row r="133" spans="1:1" ht="12.75">
      <c r="A133" s="149"/>
    </row>
    <row r="134" spans="1:1" ht="12.75">
      <c r="A134" s="149"/>
    </row>
    <row r="135" spans="1:1" ht="12.75">
      <c r="A135" s="149"/>
    </row>
    <row r="136" spans="1:1" ht="12.75">
      <c r="A136" s="149"/>
    </row>
    <row r="137" spans="1:1" ht="12.75">
      <c r="A137" s="149"/>
    </row>
    <row r="138" spans="1:1" ht="12.75">
      <c r="A138" s="149"/>
    </row>
    <row r="139" spans="1:1" ht="12.75">
      <c r="A139" s="149"/>
    </row>
    <row r="140" spans="1:1" ht="12.75">
      <c r="A140" s="149"/>
    </row>
    <row r="141" spans="1:1" ht="12.75">
      <c r="A141" s="149"/>
    </row>
    <row r="142" spans="1:1" ht="12.75">
      <c r="A142" s="149"/>
    </row>
    <row r="143" spans="1:1" ht="12.75">
      <c r="A143" s="149"/>
    </row>
    <row r="144" spans="1:1" ht="12.75">
      <c r="A144" s="149"/>
    </row>
    <row r="145" spans="1:1" ht="12.75">
      <c r="A145" s="149"/>
    </row>
    <row r="146" spans="1:1" ht="12.75">
      <c r="A146" s="149"/>
    </row>
    <row r="147" spans="1:1" ht="12.75">
      <c r="A147" s="149"/>
    </row>
    <row r="148" spans="1:1" ht="12.75">
      <c r="A148" s="149"/>
    </row>
    <row r="149" spans="1:1" ht="12.75">
      <c r="A149" s="149"/>
    </row>
    <row r="150" spans="1:1" ht="12.75">
      <c r="A150" s="149"/>
    </row>
    <row r="151" spans="1:1" ht="12.75">
      <c r="A151" s="149"/>
    </row>
    <row r="152" spans="1:1" ht="12.75">
      <c r="A152" s="149"/>
    </row>
    <row r="153" spans="1:1" ht="12.75">
      <c r="A153" s="149"/>
    </row>
    <row r="154" spans="1:1" ht="12.75">
      <c r="A154" s="149"/>
    </row>
    <row r="155" spans="1:1" ht="12.75">
      <c r="A155" s="149"/>
    </row>
    <row r="156" spans="1:1" ht="12.75">
      <c r="A156" s="149"/>
    </row>
    <row r="157" spans="1:1" ht="12.75">
      <c r="A157" s="149"/>
    </row>
    <row r="158" spans="1:1" ht="12.75">
      <c r="A158" s="149"/>
    </row>
    <row r="159" spans="1:1" ht="12.75">
      <c r="A159" s="149"/>
    </row>
    <row r="160" spans="1:1" ht="12.75">
      <c r="A160" s="149"/>
    </row>
    <row r="161" spans="1:1" ht="12.75">
      <c r="A161" s="149"/>
    </row>
    <row r="162" spans="1:1" ht="12.75">
      <c r="A162" s="149"/>
    </row>
    <row r="163" spans="1:1" ht="12.75">
      <c r="A163" s="149"/>
    </row>
    <row r="164" spans="1:1" ht="12.75">
      <c r="A164" s="149"/>
    </row>
    <row r="165" spans="1:1" ht="12.75">
      <c r="A165" s="149"/>
    </row>
    <row r="166" spans="1:1" ht="12.75">
      <c r="A166" s="149"/>
    </row>
    <row r="167" spans="1:1" ht="12.75">
      <c r="A167" s="149"/>
    </row>
    <row r="168" spans="1:1" ht="12.75">
      <c r="A168" s="149"/>
    </row>
    <row r="169" spans="1:1" ht="12.75">
      <c r="A169" s="149"/>
    </row>
    <row r="170" spans="1:1" ht="12.75">
      <c r="A170" s="149"/>
    </row>
    <row r="171" spans="1:1" ht="12.75">
      <c r="A171" s="149"/>
    </row>
    <row r="172" spans="1:1" ht="12.75">
      <c r="A172" s="149"/>
    </row>
    <row r="173" spans="1:1" ht="12.75">
      <c r="A173" s="149"/>
    </row>
    <row r="174" spans="1:1" ht="12.75">
      <c r="A174" s="149"/>
    </row>
    <row r="175" spans="1:1" ht="12.75">
      <c r="A175" s="149"/>
    </row>
    <row r="176" spans="1:1" ht="12.75">
      <c r="A176" s="149"/>
    </row>
    <row r="177" spans="1:1" ht="12.75">
      <c r="A177" s="149"/>
    </row>
    <row r="178" spans="1:1" ht="12.75">
      <c r="A178" s="149"/>
    </row>
    <row r="179" spans="1:1" ht="12.75">
      <c r="A179" s="149"/>
    </row>
    <row r="180" spans="1:1" ht="12.75">
      <c r="A180" s="149"/>
    </row>
    <row r="181" spans="1:1" ht="12.75">
      <c r="A181" s="149"/>
    </row>
    <row r="182" spans="1:1" ht="12.75">
      <c r="A182" s="149"/>
    </row>
    <row r="183" spans="1:1" ht="12.75">
      <c r="A183" s="149"/>
    </row>
    <row r="184" spans="1:1" ht="12.75">
      <c r="A184" s="149"/>
    </row>
    <row r="185" spans="1:1" ht="12.75">
      <c r="A185" s="149"/>
    </row>
    <row r="186" spans="1:1" ht="12.75">
      <c r="A186" s="149"/>
    </row>
    <row r="187" spans="1:1" ht="12.75">
      <c r="A187" s="149"/>
    </row>
    <row r="188" spans="1:1" ht="12.75">
      <c r="A188" s="149"/>
    </row>
    <row r="189" spans="1:1" ht="12.75">
      <c r="A189" s="149"/>
    </row>
    <row r="190" spans="1:1" ht="12.75">
      <c r="A190" s="149"/>
    </row>
    <row r="191" spans="1:1" ht="12.75">
      <c r="A191" s="149"/>
    </row>
    <row r="192" spans="1:1" ht="12.75">
      <c r="A192" s="149"/>
    </row>
    <row r="193" spans="1:1" ht="12.75">
      <c r="A193" s="149"/>
    </row>
    <row r="194" spans="1:1" ht="12.75">
      <c r="A194" s="149"/>
    </row>
    <row r="195" spans="1:1" ht="12.75">
      <c r="A195" s="149"/>
    </row>
    <row r="196" spans="1:1" ht="12.75">
      <c r="A196" s="149"/>
    </row>
    <row r="197" spans="1:1" ht="12.75">
      <c r="A197" s="149"/>
    </row>
    <row r="198" spans="1:1" ht="12.75">
      <c r="A198" s="149"/>
    </row>
    <row r="199" spans="1:1" ht="12.75">
      <c r="A199" s="149"/>
    </row>
    <row r="200" spans="1:1" ht="12.75">
      <c r="A200" s="149"/>
    </row>
    <row r="201" spans="1:1" ht="12.75">
      <c r="A201" s="149"/>
    </row>
    <row r="202" spans="1:1" ht="12.75">
      <c r="A202" s="149"/>
    </row>
    <row r="203" spans="1:1" ht="12.75">
      <c r="A203" s="149"/>
    </row>
    <row r="204" spans="1:1" ht="12.75">
      <c r="A204" s="149"/>
    </row>
    <row r="205" spans="1:1" ht="12.75">
      <c r="A205" s="149"/>
    </row>
    <row r="206" spans="1:1" ht="12.75">
      <c r="A206" s="149"/>
    </row>
    <row r="207" spans="1:1" ht="12.75">
      <c r="A207" s="149"/>
    </row>
    <row r="208" spans="1:1" ht="12.75">
      <c r="A208" s="149"/>
    </row>
    <row r="209" spans="1:1" ht="12.75">
      <c r="A209" s="149"/>
    </row>
    <row r="210" spans="1:1" ht="12.75">
      <c r="A210" s="149"/>
    </row>
    <row r="211" spans="1:1" ht="12.75">
      <c r="A211" s="149"/>
    </row>
    <row r="212" spans="1:1" ht="12.75">
      <c r="A212" s="149"/>
    </row>
    <row r="213" spans="1:1" ht="12.75">
      <c r="A213" s="149"/>
    </row>
    <row r="214" spans="1:1" ht="12.75">
      <c r="A214" s="149"/>
    </row>
    <row r="215" spans="1:1" ht="12.75">
      <c r="A215" s="149"/>
    </row>
    <row r="216" spans="1:1" ht="12.75">
      <c r="A216" s="149"/>
    </row>
    <row r="217" spans="1:1" ht="12.75">
      <c r="A217" s="149"/>
    </row>
    <row r="218" spans="1:1" ht="12.75">
      <c r="A218" s="149"/>
    </row>
    <row r="219" spans="1:1" ht="12.75">
      <c r="A219" s="149"/>
    </row>
    <row r="220" spans="1:1" ht="12.75">
      <c r="A220" s="149"/>
    </row>
    <row r="221" spans="1:1" ht="12.75">
      <c r="A221" s="149"/>
    </row>
    <row r="222" spans="1:1" ht="12.75">
      <c r="A222" s="149"/>
    </row>
    <row r="223" spans="1:1" ht="12.75">
      <c r="A223" s="149"/>
    </row>
    <row r="224" spans="1:1" ht="12.75">
      <c r="A224" s="149"/>
    </row>
    <row r="225" spans="1:1" ht="12.75">
      <c r="A225" s="149"/>
    </row>
    <row r="226" spans="1:1" ht="12.75">
      <c r="A226" s="149"/>
    </row>
    <row r="227" spans="1:1" ht="12.75">
      <c r="A227" s="149"/>
    </row>
    <row r="228" spans="1:1" ht="12.75">
      <c r="A228" s="149"/>
    </row>
    <row r="229" spans="1:1" ht="12.75">
      <c r="A229" s="149"/>
    </row>
    <row r="230" spans="1:1" ht="12.75">
      <c r="A230" s="149"/>
    </row>
    <row r="231" spans="1:1" ht="12.75">
      <c r="A231" s="149"/>
    </row>
    <row r="232" spans="1:1" ht="12.75">
      <c r="A232" s="149"/>
    </row>
    <row r="233" spans="1:1" ht="12.75">
      <c r="A233" s="149"/>
    </row>
    <row r="234" spans="1:1" ht="12.75">
      <c r="A234" s="149"/>
    </row>
    <row r="235" spans="1:1" ht="12.75">
      <c r="A235" s="149"/>
    </row>
    <row r="236" spans="1:1" ht="12.75">
      <c r="A236" s="149"/>
    </row>
    <row r="237" spans="1:1" ht="12.75">
      <c r="A237" s="149"/>
    </row>
    <row r="238" spans="1:1" ht="12.75">
      <c r="A238" s="149"/>
    </row>
    <row r="239" spans="1:1" ht="12.75">
      <c r="A239" s="149"/>
    </row>
    <row r="240" spans="1:1" ht="12.75">
      <c r="A240" s="149"/>
    </row>
    <row r="241" spans="1:1" ht="12.75">
      <c r="A241" s="149"/>
    </row>
    <row r="242" spans="1:1" ht="12.75">
      <c r="A242" s="149"/>
    </row>
    <row r="243" spans="1:1" ht="12.75">
      <c r="A243" s="149"/>
    </row>
    <row r="244" spans="1:1" ht="12.75">
      <c r="A244" s="149"/>
    </row>
    <row r="245" spans="1:1" ht="12.75">
      <c r="A245" s="149"/>
    </row>
    <row r="246" spans="1:1" ht="12.75">
      <c r="A246" s="149"/>
    </row>
    <row r="247" spans="1:1" ht="12.75">
      <c r="A247" s="149"/>
    </row>
    <row r="248" spans="1:1" ht="12.75">
      <c r="A248" s="149"/>
    </row>
    <row r="249" spans="1:1" ht="12.75">
      <c r="A249" s="149"/>
    </row>
    <row r="250" spans="1:1" ht="12.75">
      <c r="A250" s="149"/>
    </row>
    <row r="251" spans="1:1" ht="12.75">
      <c r="A251" s="149"/>
    </row>
    <row r="252" spans="1:1" ht="12.75">
      <c r="A252" s="149"/>
    </row>
    <row r="253" spans="1:1" ht="12.75">
      <c r="A253" s="149"/>
    </row>
    <row r="254" spans="1:1" ht="12.75">
      <c r="A254" s="149"/>
    </row>
    <row r="255" spans="1:1" ht="12.75">
      <c r="A255" s="149"/>
    </row>
    <row r="256" spans="1:1" ht="12.75">
      <c r="A256" s="149"/>
    </row>
    <row r="257" spans="1:1" ht="12.75">
      <c r="A257" s="149"/>
    </row>
    <row r="258" spans="1:1" ht="12.75">
      <c r="A258" s="149"/>
    </row>
    <row r="259" spans="1:1" ht="12.75">
      <c r="A259" s="149"/>
    </row>
    <row r="260" spans="1:1" ht="12.75">
      <c r="A260" s="149"/>
    </row>
    <row r="261" spans="1:1" ht="12.75">
      <c r="A261" s="149"/>
    </row>
    <row r="262" spans="1:1" ht="12.75">
      <c r="A262" s="149"/>
    </row>
    <row r="263" spans="1:1" ht="12.75">
      <c r="A263" s="149"/>
    </row>
    <row r="264" spans="1:1" ht="12.75">
      <c r="A264" s="149"/>
    </row>
    <row r="265" spans="1:1" ht="12.75">
      <c r="A265" s="149"/>
    </row>
    <row r="266" spans="1:1" ht="12.75">
      <c r="A266" s="149"/>
    </row>
    <row r="267" spans="1:1" ht="12.75">
      <c r="A267" s="149"/>
    </row>
    <row r="268" spans="1:1" ht="12.75">
      <c r="A268" s="149"/>
    </row>
    <row r="269" spans="1:1" ht="12.75">
      <c r="A269" s="149"/>
    </row>
    <row r="270" spans="1:1" ht="12.75">
      <c r="A270" s="149"/>
    </row>
    <row r="271" spans="1:1" ht="12.75">
      <c r="A271" s="149"/>
    </row>
    <row r="272" spans="1:1" ht="12.75">
      <c r="A272" s="149"/>
    </row>
    <row r="273" spans="1:1" ht="12.75">
      <c r="A273" s="149"/>
    </row>
    <row r="274" spans="1:1" ht="12.75">
      <c r="A274" s="149"/>
    </row>
    <row r="275" spans="1:1" ht="12.75">
      <c r="A275" s="149"/>
    </row>
    <row r="276" spans="1:1" ht="12.75">
      <c r="A276" s="149"/>
    </row>
    <row r="277" spans="1:1" ht="12.75">
      <c r="A277" s="149"/>
    </row>
    <row r="278" spans="1:1" ht="12.75">
      <c r="A278" s="149"/>
    </row>
    <row r="279" spans="1:1" ht="12.75">
      <c r="A279" s="149"/>
    </row>
    <row r="280" spans="1:1" ht="12.75">
      <c r="A280" s="149"/>
    </row>
    <row r="281" spans="1:1" ht="12.75">
      <c r="A281" s="149"/>
    </row>
    <row r="282" spans="1:1" ht="12.75">
      <c r="A282" s="149"/>
    </row>
    <row r="283" spans="1:1" ht="12.75">
      <c r="A283" s="149"/>
    </row>
    <row r="284" spans="1:1" ht="12.75">
      <c r="A284" s="149"/>
    </row>
    <row r="285" spans="1:1" ht="12.75">
      <c r="A285" s="149"/>
    </row>
    <row r="286" spans="1:1" ht="12.75">
      <c r="A286" s="149"/>
    </row>
    <row r="287" spans="1:1" ht="12.75">
      <c r="A287" s="149"/>
    </row>
    <row r="288" spans="1:1" ht="12.75">
      <c r="A288" s="149"/>
    </row>
    <row r="289" spans="1:1" ht="12.75">
      <c r="A289" s="149"/>
    </row>
    <row r="290" spans="1:1" ht="12.75">
      <c r="A290" s="149"/>
    </row>
    <row r="291" spans="1:1" ht="12.75">
      <c r="A291" s="149"/>
    </row>
    <row r="292" spans="1:1" ht="12.75">
      <c r="A292" s="149"/>
    </row>
    <row r="293" spans="1:1" ht="12.75">
      <c r="A293" s="1266"/>
    </row>
    <row r="294" spans="1:1" ht="12.75">
      <c r="A294" s="1266"/>
    </row>
    <row r="295" spans="1:1" ht="12.75">
      <c r="A295" s="1266"/>
    </row>
    <row r="296" spans="1:1" ht="12.75">
      <c r="A296" s="1266"/>
    </row>
    <row r="297" spans="1:1" ht="12.75">
      <c r="A297" s="1266"/>
    </row>
    <row r="298" spans="1:1" ht="12.75">
      <c r="A298" s="1266"/>
    </row>
    <row r="299" spans="1:1" ht="12.75">
      <c r="A299" s="1266"/>
    </row>
    <row r="300" spans="1:1" ht="12.75">
      <c r="A300" s="1266"/>
    </row>
    <row r="301" spans="1:1" ht="12.75">
      <c r="A301" s="1266"/>
    </row>
    <row r="302" spans="1:1" ht="12.75">
      <c r="A302" s="1266"/>
    </row>
    <row r="303" spans="1:1" ht="12.75">
      <c r="A303" s="1266"/>
    </row>
    <row r="304" spans="1:1" ht="12.75">
      <c r="A304" s="1266"/>
    </row>
    <row r="305" spans="1:5" ht="12.75">
      <c r="A305" s="1266"/>
    </row>
    <row r="306" spans="1:5" ht="12.75">
      <c r="A306" s="1266"/>
    </row>
    <row r="307" spans="1:5" s="9" customFormat="1" ht="15.75">
      <c r="A307" s="761"/>
      <c r="B307" s="8"/>
      <c r="C307" s="8"/>
      <c r="D307" s="8"/>
      <c r="E307" s="8"/>
    </row>
    <row r="308" spans="1:5" ht="12.75">
      <c r="A308" s="1266"/>
    </row>
    <row r="309" spans="1:5" ht="12.75">
      <c r="A309" s="1266"/>
    </row>
    <row r="310" spans="1:5" ht="12.75">
      <c r="A310" s="149"/>
    </row>
    <row r="311" spans="1:5" ht="12.75">
      <c r="A311" s="149"/>
    </row>
    <row r="312" spans="1:5" ht="12.75">
      <c r="A312" s="149"/>
    </row>
    <row r="313" spans="1:5" ht="12.75">
      <c r="A313" s="149"/>
    </row>
    <row r="314" spans="1:5" ht="12.75">
      <c r="A314" s="149"/>
    </row>
    <row r="315" spans="1:5" ht="12.75">
      <c r="A315" s="149"/>
    </row>
    <row r="316" spans="1:5" ht="12.75">
      <c r="A316" s="149"/>
    </row>
    <row r="317" spans="1:5" ht="12.75">
      <c r="A317" s="149"/>
    </row>
    <row r="318" spans="1:5" ht="12.75">
      <c r="A318" s="149"/>
    </row>
    <row r="319" spans="1:5" ht="12.75">
      <c r="A319" s="149"/>
    </row>
    <row r="320" spans="1:5" ht="12.75">
      <c r="A320" s="149"/>
    </row>
    <row r="321" spans="1:1" ht="12.75">
      <c r="A321" s="149"/>
    </row>
    <row r="322" spans="1:1" ht="12.75">
      <c r="A322" s="149"/>
    </row>
    <row r="323" spans="1:1" ht="12.75">
      <c r="A323" s="149"/>
    </row>
    <row r="324" spans="1:1" ht="12.75">
      <c r="A324" s="149"/>
    </row>
    <row r="325" spans="1:1" ht="12.75">
      <c r="A325" s="149"/>
    </row>
    <row r="326" spans="1:1" ht="12.75">
      <c r="A326" s="149"/>
    </row>
    <row r="327" spans="1:1" ht="12.75">
      <c r="A327" s="149"/>
    </row>
    <row r="328" spans="1:1" ht="12.75">
      <c r="A328" s="149"/>
    </row>
    <row r="329" spans="1:1" ht="12.75">
      <c r="A329" s="149"/>
    </row>
    <row r="330" spans="1:1" ht="12.75">
      <c r="A330" s="149"/>
    </row>
    <row r="331" spans="1:1" ht="12.75">
      <c r="A331" s="149"/>
    </row>
    <row r="332" spans="1:1" ht="12.75">
      <c r="A332" s="149"/>
    </row>
    <row r="333" spans="1:1" ht="12.75">
      <c r="A333" s="149"/>
    </row>
    <row r="334" spans="1:1" ht="12.75">
      <c r="A334" s="149"/>
    </row>
    <row r="335" spans="1:1" ht="12.75">
      <c r="A335" s="149"/>
    </row>
    <row r="336" spans="1:1" ht="12.75">
      <c r="A336" s="149"/>
    </row>
    <row r="337" spans="1:1" ht="12.75">
      <c r="A337" s="149"/>
    </row>
    <row r="338" spans="1:1" ht="12.75">
      <c r="A338" s="149"/>
    </row>
    <row r="339" spans="1:1" ht="12.75">
      <c r="A339" s="149"/>
    </row>
    <row r="340" spans="1:1" ht="12.75">
      <c r="A340" s="149"/>
    </row>
    <row r="341" spans="1:1" ht="12.75">
      <c r="A341" s="149"/>
    </row>
    <row r="342" spans="1:1" ht="12.75">
      <c r="A342" s="149"/>
    </row>
    <row r="343" spans="1:1" ht="12.75">
      <c r="A343" s="149"/>
    </row>
    <row r="344" spans="1:1" ht="12.75">
      <c r="A344" s="149"/>
    </row>
    <row r="345" spans="1:1" ht="12.75">
      <c r="A345" s="149"/>
    </row>
    <row r="346" spans="1:1" ht="12.75">
      <c r="A346" s="149"/>
    </row>
    <row r="347" spans="1:1" ht="12.75">
      <c r="A347" s="149"/>
    </row>
    <row r="348" spans="1:1" ht="12.75">
      <c r="A348" s="149"/>
    </row>
    <row r="349" spans="1:1" ht="12.75">
      <c r="A349" s="149"/>
    </row>
    <row r="350" spans="1:1" ht="12.75">
      <c r="A350" s="149"/>
    </row>
    <row r="351" spans="1:1" ht="12.75">
      <c r="A351" s="149"/>
    </row>
    <row r="352" spans="1:1" ht="12.75">
      <c r="A352" s="149"/>
    </row>
    <row r="353" spans="1:1" ht="12.75">
      <c r="A353" s="149"/>
    </row>
    <row r="354" spans="1:1" ht="12.75">
      <c r="A354" s="149"/>
    </row>
    <row r="355" spans="1:1" ht="12.75">
      <c r="A355" s="149"/>
    </row>
    <row r="356" spans="1:1" ht="12.75">
      <c r="A356" s="149"/>
    </row>
    <row r="357" spans="1:1" ht="12.75">
      <c r="A357" s="149"/>
    </row>
    <row r="358" spans="1:1" ht="12.75">
      <c r="A358" s="149"/>
    </row>
    <row r="359" spans="1:1" ht="12.75">
      <c r="A359" s="149"/>
    </row>
    <row r="360" spans="1:1" ht="12.75">
      <c r="A360" s="149"/>
    </row>
    <row r="361" spans="1:1" ht="12.75">
      <c r="A361" s="149"/>
    </row>
    <row r="362" spans="1:1" ht="12.75">
      <c r="A362" s="149"/>
    </row>
    <row r="363" spans="1:1" ht="12.75">
      <c r="A363" s="149"/>
    </row>
    <row r="364" spans="1:1" ht="12.75">
      <c r="A364" s="149"/>
    </row>
    <row r="365" spans="1:1" ht="12.75">
      <c r="A365" s="149"/>
    </row>
    <row r="366" spans="1:1" ht="12.75">
      <c r="A366" s="149"/>
    </row>
    <row r="367" spans="1:1" ht="12.75">
      <c r="A367" s="149"/>
    </row>
    <row r="368" spans="1:1" ht="12.75">
      <c r="A368" s="149"/>
    </row>
    <row r="369" spans="1:1" ht="12.75">
      <c r="A369" s="149"/>
    </row>
    <row r="370" spans="1:1" ht="12.75">
      <c r="A370" s="149"/>
    </row>
    <row r="371" spans="1:1" ht="12.75">
      <c r="A371" s="149"/>
    </row>
    <row r="372" spans="1:1" ht="12.75">
      <c r="A372" s="149"/>
    </row>
    <row r="373" spans="1:1" ht="12.75">
      <c r="A373" s="149"/>
    </row>
    <row r="374" spans="1:1" ht="12.75">
      <c r="A374" s="149"/>
    </row>
    <row r="375" spans="1:1" ht="12.75">
      <c r="A375" s="149"/>
    </row>
    <row r="376" spans="1:1" ht="12.75">
      <c r="A376" s="149"/>
    </row>
    <row r="377" spans="1:1" ht="12.75">
      <c r="A377" s="149"/>
    </row>
    <row r="378" spans="1:1" ht="12.75">
      <c r="A378" s="149"/>
    </row>
    <row r="379" spans="1:1" ht="12.75">
      <c r="A379" s="149"/>
    </row>
    <row r="380" spans="1:1" ht="12.75">
      <c r="A380" s="149"/>
    </row>
    <row r="381" spans="1:1" ht="12.75">
      <c r="A381" s="149"/>
    </row>
    <row r="382" spans="1:1" ht="12.75">
      <c r="A382" s="149"/>
    </row>
    <row r="383" spans="1:1" ht="12.75">
      <c r="A383" s="149"/>
    </row>
    <row r="384" spans="1:1" ht="12.75">
      <c r="A384" s="149"/>
    </row>
    <row r="385" spans="1:1" ht="12.75">
      <c r="A385" s="149"/>
    </row>
    <row r="386" spans="1:1" ht="12.75">
      <c r="A386" s="149"/>
    </row>
    <row r="387" spans="1:1" ht="12.75">
      <c r="A387" s="149"/>
    </row>
    <row r="388" spans="1:1">
      <c r="A388" s="1268"/>
    </row>
  </sheetData>
  <mergeCells count="4">
    <mergeCell ref="A6:A7"/>
    <mergeCell ref="B6:B7"/>
    <mergeCell ref="C2:D2"/>
    <mergeCell ref="C6:E6"/>
  </mergeCells>
  <pageMargins left="0.25" right="0.25" top="0.75" bottom="0.75" header="0.3" footer="0.3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37"/>
  <sheetViews>
    <sheetView topLeftCell="A13" zoomScaleSheetLayoutView="100" workbookViewId="0">
      <selection activeCell="M44" sqref="M44"/>
    </sheetView>
  </sheetViews>
  <sheetFormatPr defaultRowHeight="12.75"/>
  <cols>
    <col min="1" max="1" width="8.85546875" style="28" customWidth="1"/>
    <col min="2" max="2" width="53" style="28" customWidth="1"/>
    <col min="3" max="3" width="9.42578125" style="29" bestFit="1" customWidth="1"/>
    <col min="4" max="4" width="11.5703125" style="29" customWidth="1"/>
    <col min="5" max="6" width="11.7109375" style="29" customWidth="1"/>
    <col min="7" max="7" width="9.42578125" style="29" customWidth="1"/>
    <col min="8" max="8" width="9.42578125" style="27" customWidth="1"/>
    <col min="9" max="9" width="12.42578125" style="27" customWidth="1"/>
    <col min="10" max="16384" width="9.140625" style="27"/>
  </cols>
  <sheetData>
    <row r="1" spans="1:9" ht="15.75">
      <c r="A1" s="155"/>
      <c r="B1" s="156" t="s">
        <v>145</v>
      </c>
      <c r="C1" s="96" t="str">
        <f>Kadar.ode.!C1</f>
        <v>Opšta bolnica "Stefan Visoki"  Smederevska Palanka</v>
      </c>
      <c r="D1" s="151"/>
      <c r="E1" s="151"/>
      <c r="F1" s="153"/>
      <c r="G1" s="9"/>
    </row>
    <row r="2" spans="1:9" ht="15.75">
      <c r="A2" s="155"/>
      <c r="B2" s="156" t="s">
        <v>146</v>
      </c>
      <c r="C2" s="1430" t="str">
        <f>Kadar.ode.!C2</f>
        <v>06113079</v>
      </c>
      <c r="D2" s="1431"/>
      <c r="E2" s="151"/>
      <c r="F2" s="153"/>
      <c r="G2" s="9"/>
    </row>
    <row r="3" spans="1:9" ht="15.75">
      <c r="A3" s="155"/>
      <c r="B3" s="156"/>
      <c r="C3" s="1430" t="s">
        <v>5415</v>
      </c>
      <c r="D3" s="1431"/>
      <c r="E3" s="151"/>
      <c r="F3" s="153"/>
      <c r="G3" s="9"/>
    </row>
    <row r="4" spans="1:9" ht="15.75">
      <c r="A4" s="155"/>
      <c r="B4" s="156" t="s">
        <v>1754</v>
      </c>
      <c r="C4" s="150" t="s">
        <v>252</v>
      </c>
      <c r="D4" s="152"/>
      <c r="E4" s="152"/>
      <c r="F4" s="154"/>
      <c r="G4" s="5"/>
    </row>
    <row r="5" spans="1:9" ht="15.75">
      <c r="A5" s="9"/>
      <c r="B5" s="6"/>
      <c r="C5" s="6"/>
      <c r="D5" s="6"/>
      <c r="F5" s="26"/>
      <c r="G5" s="26"/>
    </row>
    <row r="6" spans="1:9" s="4" customFormat="1" ht="93.75" customHeight="1">
      <c r="A6" s="86" t="s">
        <v>94</v>
      </c>
      <c r="B6" s="86" t="s">
        <v>275</v>
      </c>
      <c r="C6" s="161" t="s">
        <v>5425</v>
      </c>
      <c r="D6" s="161" t="s">
        <v>5426</v>
      </c>
      <c r="E6" s="161" t="s">
        <v>5429</v>
      </c>
      <c r="F6" s="161" t="s">
        <v>5427</v>
      </c>
      <c r="G6" s="161" t="s">
        <v>5428</v>
      </c>
      <c r="H6" s="161" t="s">
        <v>1739</v>
      </c>
      <c r="I6" s="161" t="s">
        <v>1740</v>
      </c>
    </row>
    <row r="7" spans="1:9">
      <c r="A7" s="157" t="s">
        <v>254</v>
      </c>
      <c r="B7" s="157"/>
      <c r="C7" s="103"/>
      <c r="D7" s="103"/>
      <c r="E7" s="103"/>
      <c r="F7" s="105"/>
      <c r="G7" s="105"/>
      <c r="H7" s="105"/>
      <c r="I7" s="30"/>
    </row>
    <row r="8" spans="1:9">
      <c r="A8" s="105"/>
      <c r="B8" s="86"/>
      <c r="C8" s="103"/>
      <c r="D8" s="103"/>
      <c r="E8" s="103"/>
      <c r="F8" s="105"/>
      <c r="G8" s="105"/>
      <c r="H8" s="105"/>
      <c r="I8" s="30"/>
    </row>
    <row r="9" spans="1:9">
      <c r="A9" s="157" t="s">
        <v>255</v>
      </c>
      <c r="B9" s="157"/>
      <c r="C9" s="103"/>
      <c r="D9" s="103"/>
      <c r="E9" s="103"/>
      <c r="F9" s="105"/>
      <c r="G9" s="105"/>
      <c r="H9" s="105"/>
      <c r="I9" s="30"/>
    </row>
    <row r="10" spans="1:9">
      <c r="A10" s="105"/>
      <c r="B10" s="86"/>
      <c r="C10" s="103"/>
      <c r="D10" s="103"/>
      <c r="E10" s="103"/>
      <c r="F10" s="105"/>
      <c r="G10" s="105"/>
      <c r="H10" s="105"/>
      <c r="I10" s="30"/>
    </row>
    <row r="11" spans="1:9">
      <c r="A11" s="157" t="s">
        <v>256</v>
      </c>
      <c r="B11" s="157"/>
      <c r="C11" s="103"/>
      <c r="D11" s="103"/>
      <c r="E11" s="103"/>
      <c r="F11" s="105"/>
      <c r="G11" s="105"/>
      <c r="H11" s="105"/>
      <c r="I11" s="30"/>
    </row>
    <row r="12" spans="1:9">
      <c r="A12" s="105"/>
      <c r="B12" s="86"/>
      <c r="C12" s="103"/>
      <c r="D12" s="103"/>
      <c r="E12" s="103"/>
      <c r="F12" s="105"/>
      <c r="G12" s="105"/>
      <c r="H12" s="105"/>
      <c r="I12" s="30"/>
    </row>
    <row r="13" spans="1:9">
      <c r="A13" s="105"/>
      <c r="B13" s="86"/>
      <c r="C13" s="103"/>
      <c r="D13" s="103"/>
      <c r="E13" s="103"/>
      <c r="F13" s="105"/>
      <c r="G13" s="105"/>
      <c r="H13" s="105"/>
      <c r="I13" s="30"/>
    </row>
    <row r="14" spans="1:9">
      <c r="A14" s="157" t="s">
        <v>257</v>
      </c>
      <c r="B14" s="157"/>
      <c r="C14" s="103"/>
      <c r="D14" s="103"/>
      <c r="E14" s="103"/>
      <c r="F14" s="105"/>
      <c r="G14" s="105"/>
      <c r="H14" s="105"/>
      <c r="I14" s="30"/>
    </row>
    <row r="15" spans="1:9">
      <c r="A15" s="110" t="s">
        <v>258</v>
      </c>
      <c r="B15" s="86"/>
      <c r="C15" s="103"/>
      <c r="D15" s="103"/>
      <c r="E15" s="103"/>
      <c r="F15" s="105"/>
      <c r="G15" s="105"/>
      <c r="H15" s="105"/>
      <c r="I15" s="30"/>
    </row>
    <row r="16" spans="1:9">
      <c r="A16" s="110"/>
      <c r="B16" s="86"/>
      <c r="C16" s="103"/>
      <c r="D16" s="103"/>
      <c r="E16" s="103"/>
      <c r="F16" s="105"/>
      <c r="G16" s="105"/>
      <c r="H16" s="105"/>
      <c r="I16" s="30"/>
    </row>
    <row r="17" spans="1:9">
      <c r="A17" s="110"/>
      <c r="B17" s="86"/>
      <c r="C17" s="103"/>
      <c r="D17" s="103"/>
      <c r="E17" s="103"/>
      <c r="F17" s="105"/>
      <c r="G17" s="105"/>
      <c r="H17" s="105"/>
      <c r="I17" s="30"/>
    </row>
    <row r="18" spans="1:9">
      <c r="A18" s="110" t="s">
        <v>259</v>
      </c>
      <c r="B18" s="86"/>
      <c r="C18" s="103"/>
      <c r="D18" s="103"/>
      <c r="E18" s="103"/>
      <c r="F18" s="105"/>
      <c r="G18" s="105"/>
      <c r="H18" s="105"/>
      <c r="I18" s="30"/>
    </row>
    <row r="19" spans="1:9">
      <c r="A19" s="110"/>
      <c r="B19" s="86"/>
      <c r="C19" s="103"/>
      <c r="D19" s="103"/>
      <c r="E19" s="103"/>
      <c r="F19" s="105"/>
      <c r="G19" s="105"/>
      <c r="H19" s="105"/>
      <c r="I19" s="30"/>
    </row>
    <row r="20" spans="1:9">
      <c r="A20" s="110"/>
      <c r="B20" s="86"/>
      <c r="C20" s="103"/>
      <c r="D20" s="103"/>
      <c r="E20" s="103"/>
      <c r="F20" s="105"/>
      <c r="G20" s="105"/>
      <c r="H20" s="105"/>
      <c r="I20" s="30"/>
    </row>
    <row r="21" spans="1:9">
      <c r="A21" s="157" t="s">
        <v>260</v>
      </c>
      <c r="B21" s="157"/>
      <c r="C21" s="103"/>
      <c r="D21" s="103"/>
      <c r="E21" s="103"/>
      <c r="F21" s="105"/>
      <c r="G21" s="105"/>
      <c r="H21" s="105"/>
      <c r="I21" s="30"/>
    </row>
    <row r="22" spans="1:9">
      <c r="A22" s="105"/>
      <c r="B22" s="86"/>
      <c r="C22" s="103"/>
      <c r="D22" s="103"/>
      <c r="E22" s="103"/>
      <c r="F22" s="105"/>
      <c r="G22" s="105"/>
      <c r="H22" s="105"/>
      <c r="I22" s="30"/>
    </row>
    <row r="23" spans="1:9">
      <c r="A23" s="105"/>
      <c r="B23" s="86"/>
      <c r="C23" s="103"/>
      <c r="D23" s="103"/>
      <c r="E23" s="103"/>
      <c r="F23" s="105"/>
      <c r="G23" s="105"/>
      <c r="H23" s="105"/>
      <c r="I23" s="30"/>
    </row>
    <row r="24" spans="1:9">
      <c r="A24" s="157" t="s">
        <v>261</v>
      </c>
      <c r="B24" s="157"/>
      <c r="C24" s="103"/>
      <c r="D24" s="103"/>
      <c r="E24" s="103"/>
      <c r="F24" s="105"/>
      <c r="G24" s="105"/>
      <c r="H24" s="105"/>
      <c r="I24" s="30"/>
    </row>
    <row r="25" spans="1:9">
      <c r="A25" s="105"/>
      <c r="B25" s="86"/>
      <c r="C25" s="103"/>
      <c r="D25" s="103"/>
      <c r="E25" s="103"/>
      <c r="F25" s="105"/>
      <c r="G25" s="105"/>
      <c r="H25" s="105"/>
      <c r="I25" s="30"/>
    </row>
    <row r="26" spans="1:9">
      <c r="A26" s="105"/>
      <c r="B26" s="86"/>
      <c r="C26" s="103"/>
      <c r="D26" s="103"/>
      <c r="E26" s="103"/>
      <c r="F26" s="105"/>
      <c r="G26" s="105"/>
      <c r="H26" s="105"/>
      <c r="I26" s="30"/>
    </row>
    <row r="27" spans="1:9">
      <c r="A27" s="157" t="s">
        <v>262</v>
      </c>
      <c r="B27" s="157"/>
      <c r="C27" s="103"/>
      <c r="D27" s="103"/>
      <c r="E27" s="103"/>
      <c r="F27" s="105"/>
      <c r="G27" s="105"/>
      <c r="H27" s="105"/>
      <c r="I27" s="30"/>
    </row>
    <row r="28" spans="1:9">
      <c r="A28" s="105"/>
      <c r="B28" s="86"/>
      <c r="C28" s="103"/>
      <c r="D28" s="103"/>
      <c r="E28" s="103"/>
      <c r="F28" s="105"/>
      <c r="G28" s="105"/>
      <c r="H28" s="105"/>
      <c r="I28" s="30"/>
    </row>
    <row r="29" spans="1:9">
      <c r="A29" s="105"/>
      <c r="B29" s="86"/>
      <c r="C29" s="103"/>
      <c r="D29" s="103"/>
      <c r="E29" s="103"/>
      <c r="F29" s="105"/>
      <c r="G29" s="105"/>
      <c r="H29" s="105"/>
      <c r="I29" s="30"/>
    </row>
    <row r="30" spans="1:9" s="43" customFormat="1">
      <c r="A30" s="157" t="s">
        <v>263</v>
      </c>
      <c r="B30" s="157"/>
      <c r="C30" s="103"/>
      <c r="D30" s="103"/>
      <c r="E30" s="103"/>
      <c r="F30" s="109"/>
      <c r="G30" s="109"/>
      <c r="H30" s="109"/>
      <c r="I30" s="111"/>
    </row>
    <row r="31" spans="1:9">
      <c r="A31" s="105"/>
      <c r="B31" s="86"/>
      <c r="C31" s="103"/>
      <c r="D31" s="103"/>
      <c r="E31" s="103"/>
      <c r="F31" s="105"/>
      <c r="G31" s="105"/>
      <c r="H31" s="105"/>
      <c r="I31" s="30"/>
    </row>
    <row r="32" spans="1:9">
      <c r="A32" s="105"/>
      <c r="B32" s="86"/>
      <c r="C32" s="103"/>
      <c r="D32" s="103"/>
      <c r="E32" s="103"/>
      <c r="F32" s="105"/>
      <c r="G32" s="105"/>
      <c r="H32" s="105"/>
      <c r="I32" s="30"/>
    </row>
    <row r="33" spans="1:9">
      <c r="A33" s="157" t="s">
        <v>264</v>
      </c>
      <c r="B33" s="157"/>
      <c r="C33" s="103">
        <v>25</v>
      </c>
      <c r="D33" s="103">
        <v>19</v>
      </c>
      <c r="E33" s="103">
        <v>19</v>
      </c>
      <c r="F33" s="109">
        <v>29</v>
      </c>
      <c r="G33" s="109">
        <v>180</v>
      </c>
      <c r="H33" s="109">
        <v>22</v>
      </c>
      <c r="I33" s="111">
        <v>22</v>
      </c>
    </row>
    <row r="34" spans="1:9">
      <c r="A34" s="105"/>
      <c r="B34" s="86"/>
      <c r="C34" s="103"/>
      <c r="D34" s="103"/>
      <c r="E34" s="103"/>
      <c r="F34" s="105"/>
      <c r="G34" s="105"/>
      <c r="H34" s="105"/>
      <c r="I34" s="30"/>
    </row>
    <row r="35" spans="1:9">
      <c r="A35" s="105"/>
      <c r="B35" s="86"/>
      <c r="C35" s="103"/>
      <c r="D35" s="103"/>
      <c r="E35" s="103"/>
      <c r="F35" s="105"/>
      <c r="G35" s="105"/>
      <c r="H35" s="105"/>
      <c r="I35" s="30"/>
    </row>
    <row r="36" spans="1:9">
      <c r="A36" s="1471" t="s">
        <v>73</v>
      </c>
      <c r="B36" s="1471"/>
      <c r="C36" s="106">
        <f>SUM(C33:C35)</f>
        <v>25</v>
      </c>
      <c r="D36" s="106">
        <f>SUM(D33:D35)</f>
        <v>19</v>
      </c>
      <c r="E36" s="106">
        <f>SUM(E33:E35)</f>
        <v>19</v>
      </c>
      <c r="F36" s="106">
        <f>SUM(F33:F35)</f>
        <v>29</v>
      </c>
      <c r="G36" s="106">
        <f t="shared" ref="G36:I36" si="0">SUM(G33:G35)</f>
        <v>180</v>
      </c>
      <c r="H36" s="106">
        <f t="shared" si="0"/>
        <v>22</v>
      </c>
      <c r="I36" s="106">
        <f t="shared" si="0"/>
        <v>22</v>
      </c>
    </row>
    <row r="37" spans="1:9">
      <c r="A37" s="107"/>
      <c r="B37" s="107"/>
      <c r="C37" s="108"/>
      <c r="D37" s="108"/>
      <c r="E37" s="108"/>
      <c r="F37" s="108"/>
      <c r="G37" s="108"/>
      <c r="H37" s="104"/>
      <c r="I37" s="104"/>
    </row>
  </sheetData>
  <mergeCells count="3">
    <mergeCell ref="A36:B36"/>
    <mergeCell ref="C2:D2"/>
    <mergeCell ref="C3:D3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85" orientation="landscape" r:id="rId1"/>
  <headerFooter alignWithMargins="0">
    <oddFooter>&amp;R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O27"/>
  <sheetViews>
    <sheetView topLeftCell="A7" workbookViewId="0">
      <selection activeCell="G16" sqref="G16"/>
    </sheetView>
  </sheetViews>
  <sheetFormatPr defaultRowHeight="12.75"/>
  <cols>
    <col min="1" max="1" width="9.140625" style="445"/>
    <col min="2" max="2" width="17" style="1" customWidth="1"/>
    <col min="3" max="3" width="20.28515625" style="1" customWidth="1"/>
    <col min="4" max="16384" width="9.140625" style="1"/>
  </cols>
  <sheetData>
    <row r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.75">
      <c r="A2" s="416" t="s">
        <v>3347</v>
      </c>
      <c r="B2" s="2"/>
      <c r="C2" s="2"/>
      <c r="D2" s="2"/>
      <c r="E2" s="417" t="s">
        <v>1757</v>
      </c>
      <c r="F2" s="418"/>
      <c r="G2" s="419"/>
      <c r="H2" s="419"/>
      <c r="I2" s="419"/>
      <c r="J2" s="419"/>
      <c r="K2" s="419"/>
      <c r="L2" s="419"/>
      <c r="M2" s="419"/>
      <c r="N2" s="419"/>
      <c r="O2" s="419"/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s="420" customFormat="1" ht="15.75">
      <c r="A4" s="1479" t="s">
        <v>5430</v>
      </c>
      <c r="B4" s="1479"/>
      <c r="C4" s="1479"/>
      <c r="D4" s="1479"/>
      <c r="E4" s="1479"/>
      <c r="F4" s="1479"/>
      <c r="G4" s="1479"/>
      <c r="H4" s="1479"/>
      <c r="I4" s="1479"/>
      <c r="J4" s="1479"/>
      <c r="K4" s="1479"/>
      <c r="L4" s="1479"/>
      <c r="M4" s="1479"/>
      <c r="N4" s="1479"/>
      <c r="O4" s="1479"/>
    </row>
    <row r="5" spans="1:15" s="420" customFormat="1" ht="15.75">
      <c r="A5" s="1480"/>
      <c r="B5" s="1480"/>
      <c r="C5" s="1480"/>
      <c r="D5" s="1480"/>
      <c r="E5" s="1480"/>
      <c r="F5" s="1480"/>
      <c r="G5" s="1480"/>
      <c r="H5" s="1480"/>
      <c r="I5" s="1480"/>
      <c r="J5" s="1480"/>
      <c r="K5" s="1480"/>
      <c r="L5" s="1480"/>
      <c r="M5" s="1480"/>
      <c r="N5" s="1480"/>
      <c r="O5" s="1480"/>
    </row>
    <row r="6" spans="1:15" ht="16.5" thickBot="1">
      <c r="A6" s="2"/>
      <c r="B6" s="2"/>
      <c r="C6" s="2"/>
      <c r="D6" s="2"/>
      <c r="E6" s="2"/>
      <c r="F6" s="421"/>
      <c r="G6" s="2"/>
      <c r="H6" s="2"/>
      <c r="I6" s="2"/>
      <c r="J6" s="2"/>
      <c r="K6" s="2"/>
      <c r="L6" s="2"/>
      <c r="M6" s="2"/>
      <c r="O6" s="422" t="s">
        <v>3348</v>
      </c>
    </row>
    <row r="7" spans="1:15">
      <c r="A7" s="1481" t="s">
        <v>3349</v>
      </c>
      <c r="B7" s="1485" t="s">
        <v>3350</v>
      </c>
      <c r="C7" s="1485"/>
      <c r="D7" s="1487" t="s">
        <v>3351</v>
      </c>
      <c r="E7" s="1485"/>
      <c r="F7" s="1490" t="s">
        <v>3352</v>
      </c>
      <c r="G7" s="1491"/>
      <c r="H7" s="1491"/>
      <c r="I7" s="1491"/>
      <c r="J7" s="1491"/>
      <c r="K7" s="1491"/>
      <c r="L7" s="1491"/>
      <c r="M7" s="1491"/>
      <c r="N7" s="1491"/>
      <c r="O7" s="1492"/>
    </row>
    <row r="8" spans="1:15">
      <c r="A8" s="1482"/>
      <c r="B8" s="1486"/>
      <c r="C8" s="1486"/>
      <c r="D8" s="1488"/>
      <c r="E8" s="1489"/>
      <c r="F8" s="1493" t="s">
        <v>2</v>
      </c>
      <c r="G8" s="1496" t="s">
        <v>3353</v>
      </c>
      <c r="H8" s="1497"/>
      <c r="I8" s="1497"/>
      <c r="J8" s="1497"/>
      <c r="K8" s="1497"/>
      <c r="L8" s="1497"/>
      <c r="M8" s="1497"/>
      <c r="N8" s="1497"/>
      <c r="O8" s="1498"/>
    </row>
    <row r="9" spans="1:15">
      <c r="A9" s="1483"/>
      <c r="B9" s="1486"/>
      <c r="C9" s="1486"/>
      <c r="D9" s="1361"/>
      <c r="E9" s="1486"/>
      <c r="F9" s="1494"/>
      <c r="G9" s="1499" t="s">
        <v>3354</v>
      </c>
      <c r="H9" s="423" t="s">
        <v>3355</v>
      </c>
      <c r="I9" s="423" t="s">
        <v>3356</v>
      </c>
      <c r="J9" s="424" t="s">
        <v>3357</v>
      </c>
      <c r="K9" s="425"/>
      <c r="L9" s="423" t="s">
        <v>3358</v>
      </c>
      <c r="M9" s="423" t="s">
        <v>3359</v>
      </c>
      <c r="N9" s="426" t="s">
        <v>3360</v>
      </c>
      <c r="O9" s="1501" t="s">
        <v>70</v>
      </c>
    </row>
    <row r="10" spans="1:15" ht="48.75" thickBot="1">
      <c r="A10" s="1484"/>
      <c r="B10" s="1486"/>
      <c r="C10" s="1486"/>
      <c r="D10" s="427" t="s">
        <v>2</v>
      </c>
      <c r="E10" s="428" t="s">
        <v>3353</v>
      </c>
      <c r="F10" s="1495"/>
      <c r="G10" s="1500"/>
      <c r="H10" s="429" t="s">
        <v>3361</v>
      </c>
      <c r="I10" s="429" t="s">
        <v>3361</v>
      </c>
      <c r="J10" s="425" t="s">
        <v>3362</v>
      </c>
      <c r="K10" s="425" t="s">
        <v>3363</v>
      </c>
      <c r="L10" s="429" t="s">
        <v>3364</v>
      </c>
      <c r="M10" s="429" t="s">
        <v>3361</v>
      </c>
      <c r="N10" s="430" t="s">
        <v>3361</v>
      </c>
      <c r="O10" s="1502"/>
    </row>
    <row r="11" spans="1:15" ht="35.25" customHeight="1" thickTop="1">
      <c r="A11" s="431">
        <v>0</v>
      </c>
      <c r="B11" s="1475">
        <v>1</v>
      </c>
      <c r="C11" s="1475"/>
      <c r="D11" s="432">
        <v>2</v>
      </c>
      <c r="E11" s="433">
        <v>3</v>
      </c>
      <c r="F11" s="434">
        <v>4</v>
      </c>
      <c r="G11" s="433">
        <v>5</v>
      </c>
      <c r="H11" s="435">
        <v>6</v>
      </c>
      <c r="I11" s="433">
        <v>7</v>
      </c>
      <c r="J11" s="435">
        <v>8</v>
      </c>
      <c r="K11" s="433">
        <v>9</v>
      </c>
      <c r="L11" s="435">
        <v>10</v>
      </c>
      <c r="M11" s="433">
        <v>11</v>
      </c>
      <c r="N11" s="435">
        <v>12</v>
      </c>
      <c r="O11" s="880">
        <v>13</v>
      </c>
    </row>
    <row r="12" spans="1:15" ht="20.25" customHeight="1">
      <c r="A12" s="1476">
        <v>1</v>
      </c>
      <c r="B12" s="1476" t="s">
        <v>3365</v>
      </c>
      <c r="C12" s="290" t="s">
        <v>3734</v>
      </c>
      <c r="D12" s="437">
        <v>4488</v>
      </c>
      <c r="E12" s="438">
        <v>4488</v>
      </c>
      <c r="F12" s="438">
        <v>207175</v>
      </c>
      <c r="G12" s="439">
        <f>SUM(H12:O12)</f>
        <v>207175</v>
      </c>
      <c r="H12" s="438">
        <v>57396</v>
      </c>
      <c r="I12" s="438">
        <v>1931</v>
      </c>
      <c r="J12" s="438">
        <v>124599</v>
      </c>
      <c r="K12" s="438">
        <v>7440</v>
      </c>
      <c r="L12" s="438">
        <v>10707</v>
      </c>
      <c r="M12" s="438">
        <v>5102</v>
      </c>
      <c r="N12" s="438">
        <v>0</v>
      </c>
      <c r="O12" s="440">
        <v>0</v>
      </c>
    </row>
    <row r="13" spans="1:15" ht="25.5" customHeight="1">
      <c r="A13" s="1477"/>
      <c r="B13" s="1477"/>
      <c r="C13" s="436" t="s">
        <v>5431</v>
      </c>
      <c r="D13" s="437">
        <v>4516</v>
      </c>
      <c r="E13" s="438">
        <v>4516</v>
      </c>
      <c r="F13" s="438">
        <v>167656</v>
      </c>
      <c r="G13" s="439">
        <f>SUM(H13:O13)</f>
        <v>167656</v>
      </c>
      <c r="H13" s="438">
        <v>39918</v>
      </c>
      <c r="I13" s="438">
        <v>3079</v>
      </c>
      <c r="J13" s="438">
        <v>110856</v>
      </c>
      <c r="K13" s="438">
        <v>2263</v>
      </c>
      <c r="L13" s="438">
        <v>7556</v>
      </c>
      <c r="M13" s="438">
        <v>3984</v>
      </c>
      <c r="N13" s="438">
        <v>0</v>
      </c>
      <c r="O13" s="440">
        <v>0</v>
      </c>
    </row>
    <row r="14" spans="1:15" ht="25.5" customHeight="1">
      <c r="A14" s="1478"/>
      <c r="B14" s="1478"/>
      <c r="C14" s="290" t="s">
        <v>3729</v>
      </c>
      <c r="D14" s="881">
        <f>SUM(D13/D12*100)</f>
        <v>100.62388591800358</v>
      </c>
      <c r="E14" s="881">
        <f t="shared" ref="E14:O14" si="0">SUM(E13/E12*100)</f>
        <v>100.62388591800358</v>
      </c>
      <c r="F14" s="881">
        <f t="shared" si="0"/>
        <v>80.924822010377696</v>
      </c>
      <c r="G14" s="881">
        <f t="shared" si="0"/>
        <v>80.924822010377696</v>
      </c>
      <c r="H14" s="881">
        <f t="shared" si="0"/>
        <v>69.54840058540664</v>
      </c>
      <c r="I14" s="881">
        <f t="shared" si="0"/>
        <v>159.45106162610048</v>
      </c>
      <c r="J14" s="881">
        <f t="shared" si="0"/>
        <v>88.970216454385664</v>
      </c>
      <c r="K14" s="881">
        <f t="shared" si="0"/>
        <v>30.416666666666664</v>
      </c>
      <c r="L14" s="881">
        <f t="shared" si="0"/>
        <v>70.570654711870745</v>
      </c>
      <c r="M14" s="881">
        <f t="shared" si="0"/>
        <v>78.087024696197574</v>
      </c>
      <c r="N14" s="881" t="e">
        <f t="shared" si="0"/>
        <v>#DIV/0!</v>
      </c>
      <c r="O14" s="882" t="e">
        <f t="shared" si="0"/>
        <v>#DIV/0!</v>
      </c>
    </row>
    <row r="15" spans="1:15" ht="24.75" customHeight="1">
      <c r="A15" s="1476">
        <v>2</v>
      </c>
      <c r="B15" s="1476" t="s">
        <v>3366</v>
      </c>
      <c r="C15" s="290" t="s">
        <v>3734</v>
      </c>
      <c r="D15" s="437">
        <v>373</v>
      </c>
      <c r="E15" s="438">
        <v>373</v>
      </c>
      <c r="F15" s="438">
        <v>7454</v>
      </c>
      <c r="G15" s="439">
        <f>SUM(H15:O15)</f>
        <v>7454</v>
      </c>
      <c r="H15" s="438">
        <v>0</v>
      </c>
      <c r="I15" s="438">
        <v>0</v>
      </c>
      <c r="J15" s="438">
        <v>7454</v>
      </c>
      <c r="K15" s="438">
        <v>0</v>
      </c>
      <c r="L15" s="438">
        <v>0</v>
      </c>
      <c r="M15" s="438">
        <v>0</v>
      </c>
      <c r="N15" s="438">
        <v>0</v>
      </c>
      <c r="O15" s="440">
        <v>0</v>
      </c>
    </row>
    <row r="16" spans="1:15" ht="33.75" customHeight="1">
      <c r="A16" s="1477"/>
      <c r="B16" s="1477"/>
      <c r="C16" s="436" t="s">
        <v>5431</v>
      </c>
      <c r="D16" s="437">
        <v>274</v>
      </c>
      <c r="E16" s="438">
        <v>274</v>
      </c>
      <c r="F16" s="438">
        <v>5977</v>
      </c>
      <c r="G16" s="439">
        <f>SUM(H16:O16)</f>
        <v>5977</v>
      </c>
      <c r="H16" s="438">
        <v>0</v>
      </c>
      <c r="I16" s="438">
        <v>0</v>
      </c>
      <c r="J16" s="438">
        <v>5977</v>
      </c>
      <c r="K16" s="438">
        <v>0</v>
      </c>
      <c r="L16" s="438">
        <v>0</v>
      </c>
      <c r="M16" s="438">
        <v>0</v>
      </c>
      <c r="N16" s="438">
        <v>0</v>
      </c>
      <c r="O16" s="440">
        <v>0</v>
      </c>
    </row>
    <row r="17" spans="1:15" ht="33.75" customHeight="1">
      <c r="A17" s="1478"/>
      <c r="B17" s="1478"/>
      <c r="C17" s="290" t="s">
        <v>3729</v>
      </c>
      <c r="D17" s="881">
        <f>SUM(D16/D15*100)</f>
        <v>73.458445040214485</v>
      </c>
      <c r="E17" s="881">
        <f t="shared" ref="E17:O17" si="1">SUM(E16/E15*100)</f>
        <v>73.458445040214485</v>
      </c>
      <c r="F17" s="881">
        <f t="shared" si="1"/>
        <v>80.185135497719344</v>
      </c>
      <c r="G17" s="881">
        <f t="shared" si="1"/>
        <v>80.185135497719344</v>
      </c>
      <c r="H17" s="881" t="e">
        <f t="shared" si="1"/>
        <v>#DIV/0!</v>
      </c>
      <c r="I17" s="881" t="e">
        <f t="shared" si="1"/>
        <v>#DIV/0!</v>
      </c>
      <c r="J17" s="881">
        <f t="shared" si="1"/>
        <v>80.185135497719344</v>
      </c>
      <c r="K17" s="881" t="e">
        <f t="shared" si="1"/>
        <v>#DIV/0!</v>
      </c>
      <c r="L17" s="881" t="e">
        <f t="shared" si="1"/>
        <v>#DIV/0!</v>
      </c>
      <c r="M17" s="881" t="e">
        <f t="shared" si="1"/>
        <v>#DIV/0!</v>
      </c>
      <c r="N17" s="881" t="e">
        <f t="shared" si="1"/>
        <v>#DIV/0!</v>
      </c>
      <c r="O17" s="882" t="e">
        <f t="shared" si="1"/>
        <v>#DIV/0!</v>
      </c>
    </row>
    <row r="18" spans="1:15" ht="30" customHeight="1">
      <c r="A18" s="1472">
        <v>3</v>
      </c>
      <c r="B18" s="1472" t="s">
        <v>3</v>
      </c>
      <c r="C18" s="290" t="s">
        <v>3734</v>
      </c>
      <c r="D18" s="441">
        <f t="shared" ref="D18:F19" si="2">SUM(D12+D15)</f>
        <v>4861</v>
      </c>
      <c r="E18" s="442">
        <f t="shared" si="2"/>
        <v>4861</v>
      </c>
      <c r="F18" s="442">
        <f t="shared" si="2"/>
        <v>214629</v>
      </c>
      <c r="G18" s="442">
        <f>SUM(H18:O18)</f>
        <v>214629</v>
      </c>
      <c r="H18" s="442">
        <f t="shared" ref="H18:O19" si="3">SUM(H12+H15)</f>
        <v>57396</v>
      </c>
      <c r="I18" s="442">
        <f t="shared" si="3"/>
        <v>1931</v>
      </c>
      <c r="J18" s="442">
        <f t="shared" si="3"/>
        <v>132053</v>
      </c>
      <c r="K18" s="442">
        <f t="shared" si="3"/>
        <v>7440</v>
      </c>
      <c r="L18" s="442">
        <f t="shared" si="3"/>
        <v>10707</v>
      </c>
      <c r="M18" s="442">
        <f t="shared" si="3"/>
        <v>5102</v>
      </c>
      <c r="N18" s="442">
        <f t="shared" si="3"/>
        <v>0</v>
      </c>
      <c r="O18" s="443">
        <f t="shared" si="3"/>
        <v>0</v>
      </c>
    </row>
    <row r="19" spans="1:15" ht="27" customHeight="1">
      <c r="A19" s="1473"/>
      <c r="B19" s="1473"/>
      <c r="C19" s="436" t="s">
        <v>5431</v>
      </c>
      <c r="D19" s="441">
        <f t="shared" si="2"/>
        <v>4790</v>
      </c>
      <c r="E19" s="444">
        <f t="shared" si="2"/>
        <v>4790</v>
      </c>
      <c r="F19" s="442">
        <v>173633</v>
      </c>
      <c r="G19" s="444">
        <f>SUM(G13+G16)</f>
        <v>173633</v>
      </c>
      <c r="H19" s="442">
        <f t="shared" si="3"/>
        <v>39918</v>
      </c>
      <c r="I19" s="442">
        <f t="shared" si="3"/>
        <v>3079</v>
      </c>
      <c r="J19" s="442">
        <f t="shared" si="3"/>
        <v>116833</v>
      </c>
      <c r="K19" s="442">
        <f t="shared" si="3"/>
        <v>2263</v>
      </c>
      <c r="L19" s="442">
        <f t="shared" si="3"/>
        <v>7556</v>
      </c>
      <c r="M19" s="442">
        <f t="shared" si="3"/>
        <v>3984</v>
      </c>
      <c r="N19" s="442">
        <f t="shared" si="3"/>
        <v>0</v>
      </c>
      <c r="O19" s="443">
        <f t="shared" si="3"/>
        <v>0</v>
      </c>
    </row>
    <row r="20" spans="1:15" ht="27" customHeight="1">
      <c r="A20" s="1474"/>
      <c r="B20" s="1474"/>
      <c r="C20" s="309" t="s">
        <v>3729</v>
      </c>
      <c r="D20" s="883">
        <f>SUM(D19/D18*100)</f>
        <v>98.539395186175682</v>
      </c>
      <c r="E20" s="883">
        <f t="shared" ref="E20:O20" si="4">SUM(E19/E18*100)</f>
        <v>98.539395186175682</v>
      </c>
      <c r="F20" s="883">
        <f t="shared" si="4"/>
        <v>80.899132922391658</v>
      </c>
      <c r="G20" s="883">
        <f t="shared" si="4"/>
        <v>80.899132922391658</v>
      </c>
      <c r="H20" s="883">
        <f t="shared" si="4"/>
        <v>69.54840058540664</v>
      </c>
      <c r="I20" s="883">
        <f t="shared" si="4"/>
        <v>159.45106162610048</v>
      </c>
      <c r="J20" s="883">
        <f t="shared" si="4"/>
        <v>88.474324702960175</v>
      </c>
      <c r="K20" s="883">
        <f t="shared" si="4"/>
        <v>30.416666666666664</v>
      </c>
      <c r="L20" s="883">
        <f t="shared" si="4"/>
        <v>70.570654711870745</v>
      </c>
      <c r="M20" s="883">
        <f t="shared" si="4"/>
        <v>78.087024696197574</v>
      </c>
      <c r="N20" s="883" t="e">
        <f t="shared" si="4"/>
        <v>#DIV/0!</v>
      </c>
      <c r="O20" s="884" t="e">
        <f t="shared" si="4"/>
        <v>#DIV/0!</v>
      </c>
    </row>
    <row r="21" spans="1:15">
      <c r="A21" s="3" t="s">
        <v>3367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</sheetData>
  <mergeCells count="17">
    <mergeCell ref="A4:O4"/>
    <mergeCell ref="A5:O5"/>
    <mergeCell ref="A7:A10"/>
    <mergeCell ref="B7:C10"/>
    <mergeCell ref="D7:E9"/>
    <mergeCell ref="F7:O7"/>
    <mergeCell ref="F8:F10"/>
    <mergeCell ref="G8:O8"/>
    <mergeCell ref="G9:G10"/>
    <mergeCell ref="O9:O10"/>
    <mergeCell ref="A18:A20"/>
    <mergeCell ref="B18:B20"/>
    <mergeCell ref="B11:C11"/>
    <mergeCell ref="A12:A14"/>
    <mergeCell ref="B12:B14"/>
    <mergeCell ref="A15:A17"/>
    <mergeCell ref="B15:B1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L36"/>
  <sheetViews>
    <sheetView topLeftCell="A4" workbookViewId="0">
      <selection activeCell="G18" sqref="G18"/>
    </sheetView>
  </sheetViews>
  <sheetFormatPr defaultRowHeight="12.75"/>
  <cols>
    <col min="1" max="1" width="6.5703125" style="447" customWidth="1"/>
    <col min="2" max="2" width="9.140625" style="447"/>
    <col min="3" max="3" width="28.140625" style="447" customWidth="1"/>
    <col min="4" max="4" width="11.140625" style="447" customWidth="1"/>
    <col min="5" max="5" width="12.28515625" style="447" customWidth="1"/>
    <col min="6" max="6" width="12.7109375" style="447" customWidth="1"/>
    <col min="7" max="7" width="9" style="447" customWidth="1"/>
    <col min="8" max="8" width="9.5703125" style="447" customWidth="1"/>
    <col min="9" max="9" width="14" style="447" customWidth="1"/>
    <col min="10" max="10" width="11.140625" style="447" customWidth="1"/>
    <col min="11" max="11" width="9.5703125" style="447" customWidth="1"/>
    <col min="12" max="12" width="9.7109375" style="447" customWidth="1"/>
    <col min="13" max="16384" width="9.140625" style="447"/>
  </cols>
  <sheetData>
    <row r="1" spans="1:12">
      <c r="A1" s="446" t="s">
        <v>3347</v>
      </c>
      <c r="B1" s="446"/>
      <c r="C1" s="446"/>
      <c r="D1" s="96">
        <f>Kadar.ode.!D1</f>
        <v>0</v>
      </c>
      <c r="E1" s="151"/>
      <c r="F1" s="190"/>
    </row>
    <row r="2" spans="1:12">
      <c r="A2" s="446" t="s">
        <v>2934</v>
      </c>
      <c r="B2" s="446"/>
      <c r="C2" s="446"/>
      <c r="D2" s="1430">
        <f>Kadar.ode.!D2</f>
        <v>0</v>
      </c>
      <c r="E2" s="1431"/>
      <c r="F2" s="885"/>
    </row>
    <row r="3" spans="1:12">
      <c r="A3" s="446"/>
      <c r="B3" s="446"/>
      <c r="C3" s="1506" t="s">
        <v>5413</v>
      </c>
      <c r="D3" s="1507"/>
      <c r="E3" s="446"/>
      <c r="F3" s="446"/>
    </row>
    <row r="4" spans="1:12" ht="14.25">
      <c r="A4" s="446" t="s">
        <v>3368</v>
      </c>
      <c r="B4" s="446"/>
      <c r="C4" s="446"/>
      <c r="D4" s="448"/>
      <c r="E4" s="448" t="s">
        <v>3369</v>
      </c>
      <c r="F4" s="886"/>
    </row>
    <row r="5" spans="1:12" ht="13.5" thickBot="1">
      <c r="G5" s="449"/>
      <c r="H5" s="449"/>
      <c r="I5" s="449"/>
    </row>
    <row r="6" spans="1:12" ht="13.5" thickBot="1">
      <c r="A6" s="450"/>
      <c r="B6" s="451"/>
      <c r="C6" s="452"/>
      <c r="D6" s="1503" t="s">
        <v>3370</v>
      </c>
      <c r="E6" s="1504"/>
      <c r="F6" s="1505"/>
      <c r="G6" s="1503" t="s">
        <v>3371</v>
      </c>
      <c r="H6" s="1504"/>
      <c r="I6" s="1505"/>
      <c r="J6" s="1503" t="s">
        <v>3372</v>
      </c>
      <c r="K6" s="1504"/>
      <c r="L6" s="1505"/>
    </row>
    <row r="7" spans="1:12" ht="23.25" thickBot="1">
      <c r="A7" s="453" t="s">
        <v>6</v>
      </c>
      <c r="B7" s="454" t="s">
        <v>3373</v>
      </c>
      <c r="C7" s="498" t="s">
        <v>3374</v>
      </c>
      <c r="D7" s="455" t="s">
        <v>5370</v>
      </c>
      <c r="E7" s="455" t="s">
        <v>5432</v>
      </c>
      <c r="F7" s="455" t="s">
        <v>3729</v>
      </c>
      <c r="G7" s="455" t="s">
        <v>2942</v>
      </c>
      <c r="H7" s="455" t="s">
        <v>5432</v>
      </c>
      <c r="I7" s="455" t="s">
        <v>3729</v>
      </c>
      <c r="J7" s="455" t="s">
        <v>2942</v>
      </c>
      <c r="K7" s="455" t="s">
        <v>5432</v>
      </c>
      <c r="L7" s="455" t="s">
        <v>3729</v>
      </c>
    </row>
    <row r="8" spans="1:12">
      <c r="A8" s="456">
        <v>0</v>
      </c>
      <c r="B8" s="457"/>
      <c r="C8" s="457"/>
      <c r="D8" s="458"/>
      <c r="E8" s="458"/>
      <c r="F8" s="458"/>
      <c r="G8" s="458"/>
      <c r="H8" s="459"/>
      <c r="I8" s="499"/>
      <c r="J8" s="457"/>
      <c r="K8" s="499"/>
      <c r="L8" s="887"/>
    </row>
    <row r="9" spans="1:12">
      <c r="A9" s="460">
        <v>1</v>
      </c>
      <c r="B9" s="461">
        <v>1005</v>
      </c>
      <c r="C9" s="462" t="s">
        <v>3375</v>
      </c>
      <c r="D9" s="463">
        <v>3605</v>
      </c>
      <c r="E9" s="463">
        <v>2357</v>
      </c>
      <c r="F9" s="888">
        <f>SUM(E9/D9*100)</f>
        <v>65.381414701803052</v>
      </c>
      <c r="G9" s="464">
        <v>0</v>
      </c>
      <c r="H9" s="464">
        <v>0</v>
      </c>
      <c r="I9" s="888" t="e">
        <f>SUM(H9/G9*100)</f>
        <v>#DIV/0!</v>
      </c>
      <c r="J9" s="465">
        <f t="shared" ref="J9:K30" si="0">D9+G9</f>
        <v>3605</v>
      </c>
      <c r="K9" s="889">
        <f t="shared" si="0"/>
        <v>2357</v>
      </c>
      <c r="L9" s="890">
        <f>SUM(K9/J9*100)</f>
        <v>65.381414701803052</v>
      </c>
    </row>
    <row r="10" spans="1:12">
      <c r="A10" s="466">
        <v>2</v>
      </c>
      <c r="B10" s="461">
        <v>1005</v>
      </c>
      <c r="C10" s="462" t="s">
        <v>3376</v>
      </c>
      <c r="D10" s="467">
        <v>3928</v>
      </c>
      <c r="E10" s="467">
        <v>2826</v>
      </c>
      <c r="F10" s="888">
        <f t="shared" ref="F10:F31" si="1">SUM(E10/D10*100)</f>
        <v>71.945010183299388</v>
      </c>
      <c r="G10" s="464">
        <v>0</v>
      </c>
      <c r="H10" s="464">
        <v>0</v>
      </c>
      <c r="I10" s="888" t="e">
        <f t="shared" ref="I10:I31" si="2">SUM(H10/G10*100)</f>
        <v>#DIV/0!</v>
      </c>
      <c r="J10" s="465">
        <f t="shared" si="0"/>
        <v>3928</v>
      </c>
      <c r="K10" s="889">
        <f t="shared" si="0"/>
        <v>2826</v>
      </c>
      <c r="L10" s="890">
        <f t="shared" ref="L10:L31" si="3">SUM(K10/J10*100)</f>
        <v>71.945010183299388</v>
      </c>
    </row>
    <row r="11" spans="1:12">
      <c r="A11" s="460">
        <v>3</v>
      </c>
      <c r="B11" s="462">
        <v>1005</v>
      </c>
      <c r="C11" s="462" t="s">
        <v>3377</v>
      </c>
      <c r="D11" s="467">
        <v>2648</v>
      </c>
      <c r="E11" s="467">
        <v>1423</v>
      </c>
      <c r="F11" s="888">
        <f t="shared" si="1"/>
        <v>53.738670694864041</v>
      </c>
      <c r="G11" s="464">
        <v>0</v>
      </c>
      <c r="H11" s="464">
        <v>0</v>
      </c>
      <c r="I11" s="888" t="e">
        <f t="shared" si="2"/>
        <v>#DIV/0!</v>
      </c>
      <c r="J11" s="465">
        <f t="shared" si="0"/>
        <v>2648</v>
      </c>
      <c r="K11" s="889">
        <f t="shared" si="0"/>
        <v>1423</v>
      </c>
      <c r="L11" s="890">
        <f t="shared" si="3"/>
        <v>53.738670694864041</v>
      </c>
    </row>
    <row r="12" spans="1:12">
      <c r="A12" s="466">
        <v>4</v>
      </c>
      <c r="B12" s="462">
        <v>1005</v>
      </c>
      <c r="C12" s="462" t="s">
        <v>3378</v>
      </c>
      <c r="D12" s="467">
        <v>1484</v>
      </c>
      <c r="E12" s="467">
        <v>1284</v>
      </c>
      <c r="F12" s="888">
        <f t="shared" si="1"/>
        <v>86.52291105121293</v>
      </c>
      <c r="G12" s="464">
        <v>0</v>
      </c>
      <c r="H12" s="464">
        <v>0</v>
      </c>
      <c r="I12" s="888" t="e">
        <f t="shared" si="2"/>
        <v>#DIV/0!</v>
      </c>
      <c r="J12" s="465">
        <f t="shared" si="0"/>
        <v>1484</v>
      </c>
      <c r="K12" s="889">
        <f t="shared" si="0"/>
        <v>1284</v>
      </c>
      <c r="L12" s="890">
        <f t="shared" si="3"/>
        <v>86.52291105121293</v>
      </c>
    </row>
    <row r="13" spans="1:12">
      <c r="A13" s="460">
        <v>5</v>
      </c>
      <c r="B13" s="462">
        <v>1005</v>
      </c>
      <c r="C13" s="462" t="s">
        <v>3379</v>
      </c>
      <c r="D13" s="467">
        <v>8728</v>
      </c>
      <c r="E13" s="467">
        <v>6535</v>
      </c>
      <c r="F13" s="888">
        <f t="shared" si="1"/>
        <v>74.873968835930341</v>
      </c>
      <c r="G13" s="464">
        <v>0</v>
      </c>
      <c r="H13" s="464">
        <v>0</v>
      </c>
      <c r="I13" s="888" t="e">
        <f t="shared" si="2"/>
        <v>#DIV/0!</v>
      </c>
      <c r="J13" s="465">
        <f t="shared" si="0"/>
        <v>8728</v>
      </c>
      <c r="K13" s="889">
        <f t="shared" si="0"/>
        <v>6535</v>
      </c>
      <c r="L13" s="890">
        <f t="shared" si="3"/>
        <v>74.873968835930341</v>
      </c>
    </row>
    <row r="14" spans="1:12">
      <c r="A14" s="466">
        <v>6</v>
      </c>
      <c r="B14" s="462">
        <v>1005</v>
      </c>
      <c r="C14" s="462" t="s">
        <v>3380</v>
      </c>
      <c r="D14" s="467">
        <v>1752</v>
      </c>
      <c r="E14" s="467">
        <v>1302</v>
      </c>
      <c r="F14" s="888">
        <f t="shared" si="1"/>
        <v>74.315068493150676</v>
      </c>
      <c r="G14" s="464">
        <v>0</v>
      </c>
      <c r="H14" s="464">
        <v>0</v>
      </c>
      <c r="I14" s="888" t="e">
        <f t="shared" si="2"/>
        <v>#DIV/0!</v>
      </c>
      <c r="J14" s="465">
        <f t="shared" si="0"/>
        <v>1752</v>
      </c>
      <c r="K14" s="889">
        <f t="shared" si="0"/>
        <v>1302</v>
      </c>
      <c r="L14" s="890">
        <f t="shared" si="3"/>
        <v>74.315068493150676</v>
      </c>
    </row>
    <row r="15" spans="1:12" ht="25.5">
      <c r="A15" s="460">
        <v>7</v>
      </c>
      <c r="B15" s="462">
        <v>1005</v>
      </c>
      <c r="C15" s="468" t="s">
        <v>3381</v>
      </c>
      <c r="D15" s="467">
        <v>2650</v>
      </c>
      <c r="E15" s="467">
        <v>2029</v>
      </c>
      <c r="F15" s="888">
        <f t="shared" si="1"/>
        <v>76.566037735849051</v>
      </c>
      <c r="G15" s="464">
        <v>0</v>
      </c>
      <c r="H15" s="464">
        <v>0</v>
      </c>
      <c r="I15" s="888" t="e">
        <f t="shared" si="2"/>
        <v>#DIV/0!</v>
      </c>
      <c r="J15" s="465">
        <f t="shared" si="0"/>
        <v>2650</v>
      </c>
      <c r="K15" s="889">
        <f t="shared" si="0"/>
        <v>2029</v>
      </c>
      <c r="L15" s="890">
        <f t="shared" si="3"/>
        <v>76.566037735849051</v>
      </c>
    </row>
    <row r="16" spans="1:12">
      <c r="A16" s="466">
        <v>8</v>
      </c>
      <c r="B16" s="462">
        <v>1005</v>
      </c>
      <c r="C16" s="462" t="s">
        <v>3382</v>
      </c>
      <c r="D16" s="467">
        <v>2170</v>
      </c>
      <c r="E16" s="467">
        <v>1678</v>
      </c>
      <c r="F16" s="888">
        <f t="shared" si="1"/>
        <v>77.327188940092157</v>
      </c>
      <c r="G16" s="464">
        <v>0</v>
      </c>
      <c r="H16" s="464">
        <v>0</v>
      </c>
      <c r="I16" s="888" t="e">
        <f t="shared" si="2"/>
        <v>#DIV/0!</v>
      </c>
      <c r="J16" s="465">
        <f t="shared" si="0"/>
        <v>2170</v>
      </c>
      <c r="K16" s="889">
        <f t="shared" si="0"/>
        <v>1678</v>
      </c>
      <c r="L16" s="890">
        <f t="shared" si="3"/>
        <v>77.327188940092157</v>
      </c>
    </row>
    <row r="17" spans="1:12">
      <c r="A17" s="460">
        <v>9</v>
      </c>
      <c r="B17" s="462">
        <v>1005</v>
      </c>
      <c r="C17" s="462" t="s">
        <v>3383</v>
      </c>
      <c r="D17" s="467">
        <v>1739</v>
      </c>
      <c r="E17" s="467">
        <v>1793</v>
      </c>
      <c r="F17" s="888">
        <f t="shared" si="1"/>
        <v>103.10523289246693</v>
      </c>
      <c r="G17" s="464">
        <v>0</v>
      </c>
      <c r="H17" s="464">
        <v>0</v>
      </c>
      <c r="I17" s="888" t="e">
        <f t="shared" si="2"/>
        <v>#DIV/0!</v>
      </c>
      <c r="J17" s="465">
        <f t="shared" si="0"/>
        <v>1739</v>
      </c>
      <c r="K17" s="889">
        <f t="shared" si="0"/>
        <v>1793</v>
      </c>
      <c r="L17" s="890">
        <f t="shared" si="3"/>
        <v>103.10523289246693</v>
      </c>
    </row>
    <row r="18" spans="1:12">
      <c r="A18" s="466">
        <v>10</v>
      </c>
      <c r="B18" s="462">
        <v>1005</v>
      </c>
      <c r="C18" s="462" t="s">
        <v>3384</v>
      </c>
      <c r="D18" s="467">
        <v>2053</v>
      </c>
      <c r="E18" s="467">
        <v>1471</v>
      </c>
      <c r="F18" s="888">
        <f t="shared" si="1"/>
        <v>71.651242084754017</v>
      </c>
      <c r="G18" s="464">
        <v>0</v>
      </c>
      <c r="H18" s="464">
        <v>0</v>
      </c>
      <c r="I18" s="888" t="e">
        <f t="shared" si="2"/>
        <v>#DIV/0!</v>
      </c>
      <c r="J18" s="465">
        <f t="shared" si="0"/>
        <v>2053</v>
      </c>
      <c r="K18" s="889">
        <f t="shared" si="0"/>
        <v>1471</v>
      </c>
      <c r="L18" s="890">
        <f t="shared" si="3"/>
        <v>71.651242084754017</v>
      </c>
    </row>
    <row r="19" spans="1:12">
      <c r="A19" s="466">
        <v>11</v>
      </c>
      <c r="B19" s="462">
        <v>1005</v>
      </c>
      <c r="C19" s="462" t="s">
        <v>3385</v>
      </c>
      <c r="D19" s="467">
        <v>5262</v>
      </c>
      <c r="E19" s="467">
        <v>3509</v>
      </c>
      <c r="F19" s="888">
        <f t="shared" si="1"/>
        <v>66.685670847586465</v>
      </c>
      <c r="G19" s="464">
        <v>0</v>
      </c>
      <c r="H19" s="464">
        <v>0</v>
      </c>
      <c r="I19" s="888" t="e">
        <f t="shared" si="2"/>
        <v>#DIV/0!</v>
      </c>
      <c r="J19" s="465">
        <f t="shared" si="0"/>
        <v>5262</v>
      </c>
      <c r="K19" s="889">
        <f t="shared" si="0"/>
        <v>3509</v>
      </c>
      <c r="L19" s="890">
        <f t="shared" si="3"/>
        <v>66.685670847586465</v>
      </c>
    </row>
    <row r="20" spans="1:12">
      <c r="A20" s="460">
        <v>12</v>
      </c>
      <c r="B20" s="462">
        <v>1005</v>
      </c>
      <c r="C20" s="468" t="s">
        <v>3386</v>
      </c>
      <c r="D20" s="467">
        <v>13139</v>
      </c>
      <c r="E20" s="467">
        <v>9122</v>
      </c>
      <c r="F20" s="888">
        <f t="shared" si="1"/>
        <v>69.426897024126646</v>
      </c>
      <c r="G20" s="464">
        <v>0</v>
      </c>
      <c r="H20" s="464">
        <v>0</v>
      </c>
      <c r="I20" s="888" t="e">
        <f t="shared" si="2"/>
        <v>#DIV/0!</v>
      </c>
      <c r="J20" s="465">
        <f t="shared" si="0"/>
        <v>13139</v>
      </c>
      <c r="K20" s="889">
        <f t="shared" si="0"/>
        <v>9122</v>
      </c>
      <c r="L20" s="890">
        <f t="shared" si="3"/>
        <v>69.426897024126646</v>
      </c>
    </row>
    <row r="21" spans="1:12">
      <c r="A21" s="466">
        <v>13</v>
      </c>
      <c r="B21" s="462">
        <v>1005</v>
      </c>
      <c r="C21" s="462" t="s">
        <v>3387</v>
      </c>
      <c r="D21" s="469">
        <v>5944</v>
      </c>
      <c r="E21" s="469">
        <v>4499</v>
      </c>
      <c r="F21" s="888">
        <f t="shared" si="1"/>
        <v>75.689771197846568</v>
      </c>
      <c r="G21" s="464">
        <v>0</v>
      </c>
      <c r="H21" s="464">
        <v>0</v>
      </c>
      <c r="I21" s="888" t="e">
        <f t="shared" si="2"/>
        <v>#DIV/0!</v>
      </c>
      <c r="J21" s="465">
        <f t="shared" si="0"/>
        <v>5944</v>
      </c>
      <c r="K21" s="889">
        <f t="shared" si="0"/>
        <v>4499</v>
      </c>
      <c r="L21" s="890">
        <f t="shared" si="3"/>
        <v>75.689771197846568</v>
      </c>
    </row>
    <row r="22" spans="1:12" ht="25.5">
      <c r="A22" s="460">
        <v>14</v>
      </c>
      <c r="B22" s="462">
        <v>1005</v>
      </c>
      <c r="C22" s="468" t="s">
        <v>3388</v>
      </c>
      <c r="D22" s="467">
        <v>931</v>
      </c>
      <c r="E22" s="467">
        <v>526</v>
      </c>
      <c r="F22" s="888">
        <f t="shared" si="1"/>
        <v>56.498388829215898</v>
      </c>
      <c r="G22" s="464">
        <v>0</v>
      </c>
      <c r="H22" s="464">
        <v>0</v>
      </c>
      <c r="I22" s="888" t="e">
        <f t="shared" si="2"/>
        <v>#DIV/0!</v>
      </c>
      <c r="J22" s="465">
        <f t="shared" si="0"/>
        <v>931</v>
      </c>
      <c r="K22" s="889">
        <f t="shared" si="0"/>
        <v>526</v>
      </c>
      <c r="L22" s="890">
        <f t="shared" si="3"/>
        <v>56.498388829215898</v>
      </c>
    </row>
    <row r="23" spans="1:12" ht="25.5">
      <c r="A23" s="470">
        <v>15</v>
      </c>
      <c r="B23" s="462">
        <v>1005</v>
      </c>
      <c r="C23" s="1273" t="s">
        <v>3389</v>
      </c>
      <c r="D23" s="467">
        <v>28</v>
      </c>
      <c r="E23" s="467">
        <v>4</v>
      </c>
      <c r="F23" s="888">
        <f t="shared" si="1"/>
        <v>14.285714285714285</v>
      </c>
      <c r="G23" s="464">
        <v>0</v>
      </c>
      <c r="H23" s="464">
        <v>0</v>
      </c>
      <c r="I23" s="888" t="e">
        <f t="shared" si="2"/>
        <v>#DIV/0!</v>
      </c>
      <c r="J23" s="465">
        <f t="shared" si="0"/>
        <v>28</v>
      </c>
      <c r="K23" s="889">
        <f t="shared" si="0"/>
        <v>4</v>
      </c>
      <c r="L23" s="890">
        <f t="shared" si="3"/>
        <v>14.285714285714285</v>
      </c>
    </row>
    <row r="24" spans="1:12">
      <c r="A24" s="470">
        <v>16</v>
      </c>
      <c r="B24" s="462">
        <v>1005</v>
      </c>
      <c r="C24" s="471" t="s">
        <v>3390</v>
      </c>
      <c r="D24" s="472">
        <v>0</v>
      </c>
      <c r="E24" s="472">
        <v>0</v>
      </c>
      <c r="F24" s="888" t="e">
        <f t="shared" si="1"/>
        <v>#DIV/0!</v>
      </c>
      <c r="G24" s="464">
        <v>0</v>
      </c>
      <c r="H24" s="464">
        <v>0</v>
      </c>
      <c r="I24" s="888" t="e">
        <f t="shared" si="2"/>
        <v>#DIV/0!</v>
      </c>
      <c r="J24" s="465">
        <f t="shared" si="0"/>
        <v>0</v>
      </c>
      <c r="K24" s="889">
        <f t="shared" si="0"/>
        <v>0</v>
      </c>
      <c r="L24" s="890" t="e">
        <f t="shared" si="3"/>
        <v>#DIV/0!</v>
      </c>
    </row>
    <row r="25" spans="1:12">
      <c r="A25" s="470">
        <v>17</v>
      </c>
      <c r="B25" s="462">
        <v>1005</v>
      </c>
      <c r="C25" s="471" t="s">
        <v>3391</v>
      </c>
      <c r="D25" s="467">
        <v>0</v>
      </c>
      <c r="E25" s="467">
        <v>0</v>
      </c>
      <c r="F25" s="888" t="e">
        <f t="shared" si="1"/>
        <v>#DIV/0!</v>
      </c>
      <c r="G25" s="464">
        <v>0</v>
      </c>
      <c r="H25" s="464">
        <v>0</v>
      </c>
      <c r="I25" s="888" t="e">
        <f t="shared" si="2"/>
        <v>#DIV/0!</v>
      </c>
      <c r="J25" s="465">
        <f t="shared" si="0"/>
        <v>0</v>
      </c>
      <c r="K25" s="889">
        <f t="shared" si="0"/>
        <v>0</v>
      </c>
      <c r="L25" s="890" t="e">
        <f t="shared" si="3"/>
        <v>#DIV/0!</v>
      </c>
    </row>
    <row r="26" spans="1:12">
      <c r="A26" s="470">
        <v>18</v>
      </c>
      <c r="B26" s="462">
        <v>1005</v>
      </c>
      <c r="C26" s="471" t="s">
        <v>3392</v>
      </c>
      <c r="D26" s="469">
        <v>0</v>
      </c>
      <c r="E26" s="469">
        <v>0</v>
      </c>
      <c r="F26" s="888" t="e">
        <f t="shared" si="1"/>
        <v>#DIV/0!</v>
      </c>
      <c r="G26" s="464">
        <v>0</v>
      </c>
      <c r="H26" s="464">
        <v>0</v>
      </c>
      <c r="I26" s="888" t="e">
        <f t="shared" si="2"/>
        <v>#DIV/0!</v>
      </c>
      <c r="J26" s="465">
        <f t="shared" si="0"/>
        <v>0</v>
      </c>
      <c r="K26" s="889">
        <f t="shared" si="0"/>
        <v>0</v>
      </c>
      <c r="L26" s="890" t="e">
        <f t="shared" si="3"/>
        <v>#DIV/0!</v>
      </c>
    </row>
    <row r="27" spans="1:12">
      <c r="A27" s="470">
        <v>19</v>
      </c>
      <c r="B27" s="462">
        <v>1005</v>
      </c>
      <c r="C27" s="471" t="s">
        <v>2069</v>
      </c>
      <c r="D27" s="469">
        <v>1346</v>
      </c>
      <c r="E27" s="469">
        <v>1213</v>
      </c>
      <c r="F27" s="888">
        <f t="shared" si="1"/>
        <v>90.118870728083209</v>
      </c>
      <c r="G27" s="464">
        <v>0</v>
      </c>
      <c r="H27" s="464">
        <v>0</v>
      </c>
      <c r="I27" s="888" t="e">
        <f t="shared" si="2"/>
        <v>#DIV/0!</v>
      </c>
      <c r="J27" s="465">
        <f t="shared" si="0"/>
        <v>1346</v>
      </c>
      <c r="K27" s="889">
        <f t="shared" si="0"/>
        <v>1213</v>
      </c>
      <c r="L27" s="890">
        <f t="shared" si="3"/>
        <v>90.118870728083209</v>
      </c>
    </row>
    <row r="28" spans="1:12">
      <c r="A28" s="470">
        <v>20</v>
      </c>
      <c r="B28" s="462">
        <v>1005</v>
      </c>
      <c r="C28" s="471" t="s">
        <v>2103</v>
      </c>
      <c r="D28" s="469">
        <v>0</v>
      </c>
      <c r="E28" s="469">
        <v>0</v>
      </c>
      <c r="F28" s="888" t="e">
        <f t="shared" si="1"/>
        <v>#DIV/0!</v>
      </c>
      <c r="G28" s="464">
        <v>0</v>
      </c>
      <c r="H28" s="464">
        <v>0</v>
      </c>
      <c r="I28" s="888" t="e">
        <f t="shared" si="2"/>
        <v>#DIV/0!</v>
      </c>
      <c r="J28" s="465">
        <f t="shared" si="0"/>
        <v>0</v>
      </c>
      <c r="K28" s="889">
        <f t="shared" si="0"/>
        <v>0</v>
      </c>
      <c r="L28" s="890" t="e">
        <f t="shared" si="3"/>
        <v>#DIV/0!</v>
      </c>
    </row>
    <row r="29" spans="1:12">
      <c r="A29" s="470">
        <v>21</v>
      </c>
      <c r="B29" s="462">
        <v>1005</v>
      </c>
      <c r="C29" s="471" t="s">
        <v>3393</v>
      </c>
      <c r="D29" s="469">
        <v>860</v>
      </c>
      <c r="E29" s="469">
        <v>795</v>
      </c>
      <c r="F29" s="888">
        <f t="shared" si="1"/>
        <v>92.441860465116278</v>
      </c>
      <c r="G29" s="464">
        <v>0</v>
      </c>
      <c r="H29" s="464">
        <v>0</v>
      </c>
      <c r="I29" s="888" t="e">
        <f t="shared" si="2"/>
        <v>#DIV/0!</v>
      </c>
      <c r="J29" s="465">
        <f t="shared" si="0"/>
        <v>860</v>
      </c>
      <c r="K29" s="889">
        <f t="shared" si="0"/>
        <v>795</v>
      </c>
      <c r="L29" s="890">
        <f t="shared" si="3"/>
        <v>92.441860465116278</v>
      </c>
    </row>
    <row r="30" spans="1:12" ht="13.5" thickBot="1">
      <c r="A30" s="470">
        <v>22</v>
      </c>
      <c r="B30" s="462"/>
      <c r="C30" s="471" t="s">
        <v>184</v>
      </c>
      <c r="D30" s="469">
        <v>1840</v>
      </c>
      <c r="E30" s="469">
        <v>1279</v>
      </c>
      <c r="F30" s="891">
        <f t="shared" si="1"/>
        <v>69.510869565217391</v>
      </c>
      <c r="G30" s="464">
        <v>0</v>
      </c>
      <c r="H30" s="464">
        <v>0</v>
      </c>
      <c r="I30" s="891" t="e">
        <f t="shared" si="2"/>
        <v>#DIV/0!</v>
      </c>
      <c r="J30" s="473">
        <f t="shared" si="0"/>
        <v>1840</v>
      </c>
      <c r="K30" s="892">
        <f t="shared" si="0"/>
        <v>1279</v>
      </c>
      <c r="L30" s="893">
        <f t="shared" si="3"/>
        <v>69.510869565217391</v>
      </c>
    </row>
    <row r="31" spans="1:12" ht="13.5" thickBot="1">
      <c r="A31" s="474"/>
      <c r="B31" s="475"/>
      <c r="C31" s="476" t="s">
        <v>3</v>
      </c>
      <c r="D31" s="477">
        <f t="shared" ref="D31:K31" si="4">SUM(D9:D30)</f>
        <v>60107</v>
      </c>
      <c r="E31" s="477">
        <f t="shared" si="4"/>
        <v>43645</v>
      </c>
      <c r="F31" s="894">
        <f t="shared" si="1"/>
        <v>72.612174954664184</v>
      </c>
      <c r="G31" s="478">
        <f t="shared" si="4"/>
        <v>0</v>
      </c>
      <c r="H31" s="478">
        <f t="shared" si="4"/>
        <v>0</v>
      </c>
      <c r="I31" s="894" t="e">
        <f t="shared" si="2"/>
        <v>#DIV/0!</v>
      </c>
      <c r="J31" s="478">
        <f t="shared" si="4"/>
        <v>60107</v>
      </c>
      <c r="K31" s="478">
        <f t="shared" si="4"/>
        <v>43645</v>
      </c>
      <c r="L31" s="894">
        <f t="shared" si="3"/>
        <v>72.612174954664184</v>
      </c>
    </row>
    <row r="32" spans="1:12">
      <c r="K32" s="446"/>
    </row>
    <row r="33" spans="10:11">
      <c r="K33" s="449"/>
    </row>
    <row r="35" spans="10:11">
      <c r="K35" s="449"/>
    </row>
    <row r="36" spans="10:11">
      <c r="J36" s="449"/>
    </row>
  </sheetData>
  <mergeCells count="5">
    <mergeCell ref="J6:L6"/>
    <mergeCell ref="C3:D3"/>
    <mergeCell ref="D2:E2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P36"/>
  <sheetViews>
    <sheetView workbookViewId="0">
      <selection activeCell="O23" sqref="O23"/>
    </sheetView>
  </sheetViews>
  <sheetFormatPr defaultRowHeight="12.75"/>
  <cols>
    <col min="1" max="1" width="9.140625" style="447"/>
    <col min="2" max="2" width="7.5703125" style="447" customWidth="1"/>
    <col min="3" max="3" width="34.28515625" style="447" customWidth="1"/>
    <col min="4" max="16384" width="9.140625" style="447"/>
  </cols>
  <sheetData>
    <row r="1" spans="1:16">
      <c r="A1" s="446" t="s">
        <v>3347</v>
      </c>
      <c r="B1" s="446"/>
      <c r="C1" s="446"/>
      <c r="D1" s="446"/>
      <c r="E1" s="446"/>
      <c r="F1" s="446"/>
    </row>
    <row r="2" spans="1:16">
      <c r="A2" s="446" t="s">
        <v>2934</v>
      </c>
      <c r="B2" s="446"/>
      <c r="C2" s="446"/>
      <c r="D2" s="446"/>
      <c r="E2" s="446"/>
      <c r="F2" s="446"/>
    </row>
    <row r="3" spans="1:16">
      <c r="A3" s="1506" t="s">
        <v>5423</v>
      </c>
      <c r="B3" s="1507"/>
      <c r="C3" s="446"/>
      <c r="D3" s="446"/>
      <c r="E3" s="446"/>
      <c r="F3" s="446"/>
    </row>
    <row r="4" spans="1:16" ht="14.25">
      <c r="A4" s="446" t="s">
        <v>3368</v>
      </c>
      <c r="B4" s="446"/>
      <c r="C4" s="446"/>
      <c r="D4" s="448" t="s">
        <v>3409</v>
      </c>
      <c r="E4" s="448" t="s">
        <v>3409</v>
      </c>
      <c r="F4" s="886"/>
    </row>
    <row r="5" spans="1:16" ht="13.5" thickBot="1">
      <c r="G5" s="449"/>
      <c r="H5" s="449"/>
      <c r="I5" s="449"/>
    </row>
    <row r="6" spans="1:16" ht="13.5" thickBot="1">
      <c r="A6" s="450"/>
      <c r="B6" s="451"/>
      <c r="C6" s="452"/>
      <c r="D6" s="1508" t="s">
        <v>3370</v>
      </c>
      <c r="E6" s="1509"/>
      <c r="F6" s="1510"/>
      <c r="G6" s="1508" t="s">
        <v>3371</v>
      </c>
      <c r="H6" s="1509"/>
      <c r="I6" s="1510"/>
      <c r="J6" s="895" t="s">
        <v>3372</v>
      </c>
      <c r="K6" s="896"/>
      <c r="L6" s="897"/>
    </row>
    <row r="7" spans="1:16" ht="34.5" thickBot="1">
      <c r="A7" s="453" t="s">
        <v>6</v>
      </c>
      <c r="B7" s="454" t="s">
        <v>3373</v>
      </c>
      <c r="C7" s="498" t="s">
        <v>3374</v>
      </c>
      <c r="D7" s="455" t="s">
        <v>2942</v>
      </c>
      <c r="E7" s="455" t="s">
        <v>5433</v>
      </c>
      <c r="F7" s="455" t="s">
        <v>3729</v>
      </c>
      <c r="G7" s="455" t="s">
        <v>2942</v>
      </c>
      <c r="H7" s="455" t="s">
        <v>5433</v>
      </c>
      <c r="I7" s="455" t="s">
        <v>3729</v>
      </c>
      <c r="J7" s="455" t="s">
        <v>2942</v>
      </c>
      <c r="K7" s="455" t="s">
        <v>5433</v>
      </c>
      <c r="L7" s="455" t="s">
        <v>3729</v>
      </c>
    </row>
    <row r="8" spans="1:16" ht="18.75">
      <c r="A8" s="456"/>
      <c r="B8" s="457"/>
      <c r="C8" s="499"/>
      <c r="D8" s="500"/>
      <c r="E8" s="500"/>
      <c r="F8" s="500"/>
      <c r="G8" s="501"/>
      <c r="H8" s="501"/>
      <c r="I8" s="501"/>
      <c r="J8" s="500"/>
      <c r="K8" s="500"/>
      <c r="L8" s="462"/>
      <c r="P8" s="1246"/>
    </row>
    <row r="9" spans="1:16">
      <c r="A9" s="460">
        <v>1</v>
      </c>
      <c r="B9" s="461">
        <v>1005</v>
      </c>
      <c r="C9" s="502" t="s">
        <v>3375</v>
      </c>
      <c r="D9" s="503">
        <v>5910</v>
      </c>
      <c r="E9" s="503">
        <v>2936</v>
      </c>
      <c r="F9" s="898">
        <f>SUM(E9/D9*100)</f>
        <v>49.678510998307949</v>
      </c>
      <c r="G9" s="503">
        <v>822</v>
      </c>
      <c r="H9" s="503">
        <v>217</v>
      </c>
      <c r="I9" s="898">
        <f>SUM(H9/G9*100)</f>
        <v>26.399026763990268</v>
      </c>
      <c r="J9" s="465">
        <f t="shared" ref="J9:K30" si="0">D9+G9</f>
        <v>6732</v>
      </c>
      <c r="K9" s="465">
        <f t="shared" si="0"/>
        <v>3153</v>
      </c>
      <c r="L9" s="899">
        <f>SUM(K9/J9*100)</f>
        <v>46.836007130124777</v>
      </c>
    </row>
    <row r="10" spans="1:16">
      <c r="A10" s="466">
        <v>2</v>
      </c>
      <c r="B10" s="461">
        <v>1005</v>
      </c>
      <c r="C10" s="502" t="s">
        <v>3376</v>
      </c>
      <c r="D10" s="503">
        <v>1664</v>
      </c>
      <c r="E10" s="503">
        <v>728</v>
      </c>
      <c r="F10" s="898">
        <f t="shared" ref="F10:F31" si="1">SUM(E10/D10*100)</f>
        <v>43.75</v>
      </c>
      <c r="G10" s="503">
        <v>7992</v>
      </c>
      <c r="H10" s="503">
        <v>3378</v>
      </c>
      <c r="I10" s="898">
        <f t="shared" ref="I10:I31" si="2">SUM(H10/G10*100)</f>
        <v>42.267267267267265</v>
      </c>
      <c r="J10" s="465">
        <f t="shared" si="0"/>
        <v>9656</v>
      </c>
      <c r="K10" s="465">
        <f t="shared" si="0"/>
        <v>4106</v>
      </c>
      <c r="L10" s="899">
        <f t="shared" ref="L10:L31" si="3">SUM(K10/J10*100)</f>
        <v>42.522783761391878</v>
      </c>
    </row>
    <row r="11" spans="1:16">
      <c r="A11" s="460">
        <v>3</v>
      </c>
      <c r="B11" s="462">
        <v>1005</v>
      </c>
      <c r="C11" s="502" t="s">
        <v>3377</v>
      </c>
      <c r="D11" s="503">
        <v>4679</v>
      </c>
      <c r="E11" s="503">
        <v>986</v>
      </c>
      <c r="F11" s="898">
        <f t="shared" si="1"/>
        <v>21.07287882026074</v>
      </c>
      <c r="G11" s="503">
        <v>0</v>
      </c>
      <c r="H11" s="503">
        <v>0</v>
      </c>
      <c r="I11" s="898" t="e">
        <f t="shared" si="2"/>
        <v>#DIV/0!</v>
      </c>
      <c r="J11" s="465">
        <f t="shared" si="0"/>
        <v>4679</v>
      </c>
      <c r="K11" s="465">
        <f t="shared" si="0"/>
        <v>986</v>
      </c>
      <c r="L11" s="899">
        <f t="shared" si="3"/>
        <v>21.07287882026074</v>
      </c>
    </row>
    <row r="12" spans="1:16">
      <c r="A12" s="466">
        <v>4</v>
      </c>
      <c r="B12" s="462">
        <v>1005</v>
      </c>
      <c r="C12" s="502" t="s">
        <v>3378</v>
      </c>
      <c r="D12" s="503">
        <v>1538</v>
      </c>
      <c r="E12" s="503">
        <v>1647</v>
      </c>
      <c r="F12" s="898">
        <f t="shared" si="1"/>
        <v>107.08712613784135</v>
      </c>
      <c r="G12" s="503">
        <v>364</v>
      </c>
      <c r="H12" s="503">
        <v>0</v>
      </c>
      <c r="I12" s="898">
        <f t="shared" si="2"/>
        <v>0</v>
      </c>
      <c r="J12" s="465">
        <f t="shared" si="0"/>
        <v>1902</v>
      </c>
      <c r="K12" s="465">
        <f t="shared" si="0"/>
        <v>1647</v>
      </c>
      <c r="L12" s="899">
        <f t="shared" si="3"/>
        <v>86.593059936908517</v>
      </c>
    </row>
    <row r="13" spans="1:16">
      <c r="A13" s="460">
        <v>5</v>
      </c>
      <c r="B13" s="462">
        <v>1005</v>
      </c>
      <c r="C13" s="502" t="s">
        <v>3379</v>
      </c>
      <c r="D13" s="503">
        <v>26855</v>
      </c>
      <c r="E13" s="503">
        <v>25404</v>
      </c>
      <c r="F13" s="898">
        <f t="shared" si="1"/>
        <v>94.596909327871899</v>
      </c>
      <c r="G13" s="503">
        <v>1923</v>
      </c>
      <c r="H13" s="503">
        <v>211</v>
      </c>
      <c r="I13" s="898">
        <f t="shared" si="2"/>
        <v>10.972438897555904</v>
      </c>
      <c r="J13" s="465">
        <f t="shared" si="0"/>
        <v>28778</v>
      </c>
      <c r="K13" s="465">
        <f t="shared" si="0"/>
        <v>25615</v>
      </c>
      <c r="L13" s="899">
        <f t="shared" si="3"/>
        <v>89.008965181736045</v>
      </c>
    </row>
    <row r="14" spans="1:16">
      <c r="A14" s="466">
        <v>6</v>
      </c>
      <c r="B14" s="462">
        <v>1005</v>
      </c>
      <c r="C14" s="502" t="s">
        <v>3380</v>
      </c>
      <c r="D14" s="503">
        <v>2341</v>
      </c>
      <c r="E14" s="503">
        <v>1687</v>
      </c>
      <c r="F14" s="898">
        <f t="shared" si="1"/>
        <v>72.063220845792401</v>
      </c>
      <c r="G14" s="503">
        <v>1113</v>
      </c>
      <c r="H14" s="503">
        <v>422</v>
      </c>
      <c r="I14" s="898">
        <f t="shared" si="2"/>
        <v>37.915543575920935</v>
      </c>
      <c r="J14" s="465">
        <f t="shared" si="0"/>
        <v>3454</v>
      </c>
      <c r="K14" s="465">
        <f t="shared" si="0"/>
        <v>2109</v>
      </c>
      <c r="L14" s="899">
        <f t="shared" si="3"/>
        <v>61.059640995946729</v>
      </c>
    </row>
    <row r="15" spans="1:16">
      <c r="A15" s="460">
        <v>7</v>
      </c>
      <c r="B15" s="462">
        <v>1005</v>
      </c>
      <c r="C15" s="502" t="s">
        <v>3381</v>
      </c>
      <c r="D15" s="503">
        <v>4911</v>
      </c>
      <c r="E15" s="503">
        <v>3420</v>
      </c>
      <c r="F15" s="898">
        <f t="shared" si="1"/>
        <v>69.639584605986556</v>
      </c>
      <c r="G15" s="503">
        <v>3540</v>
      </c>
      <c r="H15" s="503">
        <v>2943</v>
      </c>
      <c r="I15" s="898">
        <f t="shared" si="2"/>
        <v>83.13559322033899</v>
      </c>
      <c r="J15" s="465">
        <f t="shared" si="0"/>
        <v>8451</v>
      </c>
      <c r="K15" s="465">
        <f t="shared" si="0"/>
        <v>6363</v>
      </c>
      <c r="L15" s="899">
        <f t="shared" si="3"/>
        <v>75.292864749733752</v>
      </c>
    </row>
    <row r="16" spans="1:16">
      <c r="A16" s="466">
        <v>8</v>
      </c>
      <c r="B16" s="462">
        <v>1005</v>
      </c>
      <c r="C16" s="502" t="s">
        <v>3382</v>
      </c>
      <c r="D16" s="503">
        <v>238</v>
      </c>
      <c r="E16" s="503">
        <v>1050</v>
      </c>
      <c r="F16" s="898">
        <f t="shared" si="1"/>
        <v>441.1764705882353</v>
      </c>
      <c r="G16" s="503">
        <v>208</v>
      </c>
      <c r="H16" s="503">
        <v>212</v>
      </c>
      <c r="I16" s="898">
        <f t="shared" si="2"/>
        <v>101.92307692307692</v>
      </c>
      <c r="J16" s="465">
        <f t="shared" si="0"/>
        <v>446</v>
      </c>
      <c r="K16" s="465">
        <f t="shared" si="0"/>
        <v>1262</v>
      </c>
      <c r="L16" s="899">
        <f t="shared" si="3"/>
        <v>282.95964125560539</v>
      </c>
    </row>
    <row r="17" spans="1:12">
      <c r="A17" s="460">
        <v>9</v>
      </c>
      <c r="B17" s="462">
        <v>1005</v>
      </c>
      <c r="C17" s="502" t="s">
        <v>3410</v>
      </c>
      <c r="D17" s="503">
        <v>1454</v>
      </c>
      <c r="E17" s="503">
        <v>1066</v>
      </c>
      <c r="F17" s="898">
        <f t="shared" si="1"/>
        <v>73.314993122420915</v>
      </c>
      <c r="G17" s="503">
        <v>1052</v>
      </c>
      <c r="H17" s="503">
        <v>0</v>
      </c>
      <c r="I17" s="898">
        <f t="shared" si="2"/>
        <v>0</v>
      </c>
      <c r="J17" s="465">
        <f t="shared" si="0"/>
        <v>2506</v>
      </c>
      <c r="K17" s="465">
        <f t="shared" si="0"/>
        <v>1066</v>
      </c>
      <c r="L17" s="899">
        <f t="shared" si="3"/>
        <v>42.537909018355947</v>
      </c>
    </row>
    <row r="18" spans="1:12">
      <c r="A18" s="466">
        <v>10</v>
      </c>
      <c r="B18" s="462">
        <v>1005</v>
      </c>
      <c r="C18" s="502" t="s">
        <v>3411</v>
      </c>
      <c r="D18" s="503">
        <v>418</v>
      </c>
      <c r="E18" s="503">
        <v>423</v>
      </c>
      <c r="F18" s="898">
        <f t="shared" si="1"/>
        <v>101.19617224880382</v>
      </c>
      <c r="G18" s="503">
        <v>0</v>
      </c>
      <c r="H18" s="503">
        <v>0</v>
      </c>
      <c r="I18" s="898" t="e">
        <f t="shared" si="2"/>
        <v>#DIV/0!</v>
      </c>
      <c r="J18" s="465">
        <f t="shared" si="0"/>
        <v>418</v>
      </c>
      <c r="K18" s="465">
        <f t="shared" si="0"/>
        <v>423</v>
      </c>
      <c r="L18" s="899">
        <f t="shared" si="3"/>
        <v>101.19617224880382</v>
      </c>
    </row>
    <row r="19" spans="1:12">
      <c r="A19" s="466">
        <v>11</v>
      </c>
      <c r="B19" s="462">
        <v>1005</v>
      </c>
      <c r="C19" s="502" t="s">
        <v>3385</v>
      </c>
      <c r="D19" s="503">
        <v>4775</v>
      </c>
      <c r="E19" s="503">
        <v>3976</v>
      </c>
      <c r="F19" s="898">
        <f t="shared" si="1"/>
        <v>83.267015706806276</v>
      </c>
      <c r="G19" s="503">
        <v>5843</v>
      </c>
      <c r="H19" s="503">
        <v>7651</v>
      </c>
      <c r="I19" s="898">
        <f t="shared" si="2"/>
        <v>130.94300872839295</v>
      </c>
      <c r="J19" s="465">
        <f t="shared" si="0"/>
        <v>10618</v>
      </c>
      <c r="K19" s="465">
        <f t="shared" si="0"/>
        <v>11627</v>
      </c>
      <c r="L19" s="899">
        <f t="shared" si="3"/>
        <v>109.50273121115089</v>
      </c>
    </row>
    <row r="20" spans="1:12">
      <c r="A20" s="460">
        <v>12</v>
      </c>
      <c r="B20" s="462">
        <v>1005</v>
      </c>
      <c r="C20" s="504" t="s">
        <v>3386</v>
      </c>
      <c r="D20" s="503">
        <v>21651</v>
      </c>
      <c r="E20" s="503">
        <v>19050</v>
      </c>
      <c r="F20" s="898">
        <f t="shared" si="1"/>
        <v>87.98669807399196</v>
      </c>
      <c r="G20" s="503">
        <v>2340</v>
      </c>
      <c r="H20" s="503">
        <v>1586</v>
      </c>
      <c r="I20" s="898">
        <f t="shared" si="2"/>
        <v>67.777777777777786</v>
      </c>
      <c r="J20" s="465">
        <f t="shared" si="0"/>
        <v>23991</v>
      </c>
      <c r="K20" s="465">
        <f t="shared" si="0"/>
        <v>20636</v>
      </c>
      <c r="L20" s="899">
        <f t="shared" si="3"/>
        <v>86.015589179275565</v>
      </c>
    </row>
    <row r="21" spans="1:12">
      <c r="A21" s="466">
        <v>13</v>
      </c>
      <c r="B21" s="462">
        <v>1005</v>
      </c>
      <c r="C21" s="502" t="s">
        <v>3387</v>
      </c>
      <c r="D21" s="503">
        <v>211</v>
      </c>
      <c r="E21" s="503">
        <v>0</v>
      </c>
      <c r="F21" s="898">
        <f t="shared" si="1"/>
        <v>0</v>
      </c>
      <c r="G21" s="503">
        <v>0</v>
      </c>
      <c r="H21" s="503">
        <v>0</v>
      </c>
      <c r="I21" s="898" t="e">
        <f t="shared" si="2"/>
        <v>#DIV/0!</v>
      </c>
      <c r="J21" s="465">
        <f t="shared" si="0"/>
        <v>211</v>
      </c>
      <c r="K21" s="465">
        <f t="shared" si="0"/>
        <v>0</v>
      </c>
      <c r="L21" s="899">
        <f t="shared" si="3"/>
        <v>0</v>
      </c>
    </row>
    <row r="22" spans="1:12">
      <c r="A22" s="460">
        <v>14</v>
      </c>
      <c r="B22" s="462">
        <v>1005</v>
      </c>
      <c r="C22" s="502" t="s">
        <v>3388</v>
      </c>
      <c r="D22" s="503">
        <v>208</v>
      </c>
      <c r="E22" s="503">
        <v>416</v>
      </c>
      <c r="F22" s="898">
        <f t="shared" si="1"/>
        <v>200</v>
      </c>
      <c r="G22" s="503">
        <v>628</v>
      </c>
      <c r="H22" s="503">
        <v>0</v>
      </c>
      <c r="I22" s="898">
        <f t="shared" si="2"/>
        <v>0</v>
      </c>
      <c r="J22" s="465">
        <f t="shared" si="0"/>
        <v>836</v>
      </c>
      <c r="K22" s="465">
        <f t="shared" si="0"/>
        <v>416</v>
      </c>
      <c r="L22" s="899">
        <f t="shared" si="3"/>
        <v>49.760765550239235</v>
      </c>
    </row>
    <row r="23" spans="1:12">
      <c r="A23" s="470">
        <v>15</v>
      </c>
      <c r="B23" s="462">
        <v>1005</v>
      </c>
      <c r="C23" s="505" t="s">
        <v>3390</v>
      </c>
      <c r="D23" s="503">
        <v>0</v>
      </c>
      <c r="E23" s="503">
        <v>0</v>
      </c>
      <c r="F23" s="898" t="e">
        <f t="shared" si="1"/>
        <v>#DIV/0!</v>
      </c>
      <c r="G23" s="500">
        <v>68259</v>
      </c>
      <c r="H23" s="503">
        <v>53269</v>
      </c>
      <c r="I23" s="898">
        <f t="shared" si="2"/>
        <v>78.039525923321463</v>
      </c>
      <c r="J23" s="465">
        <f t="shared" si="0"/>
        <v>68259</v>
      </c>
      <c r="K23" s="465">
        <f t="shared" si="0"/>
        <v>53269</v>
      </c>
      <c r="L23" s="899">
        <f t="shared" si="3"/>
        <v>78.039525923321463</v>
      </c>
    </row>
    <row r="24" spans="1:12">
      <c r="A24" s="470">
        <v>16</v>
      </c>
      <c r="B24" s="462">
        <v>1005</v>
      </c>
      <c r="C24" s="505" t="s">
        <v>3391</v>
      </c>
      <c r="D24" s="503">
        <v>0</v>
      </c>
      <c r="E24" s="503">
        <v>0</v>
      </c>
      <c r="F24" s="898" t="e">
        <f t="shared" si="1"/>
        <v>#DIV/0!</v>
      </c>
      <c r="G24" s="503">
        <v>0</v>
      </c>
      <c r="H24" s="503">
        <v>0</v>
      </c>
      <c r="I24" s="898" t="e">
        <f t="shared" si="2"/>
        <v>#DIV/0!</v>
      </c>
      <c r="J24" s="465">
        <f t="shared" si="0"/>
        <v>0</v>
      </c>
      <c r="K24" s="465">
        <f t="shared" si="0"/>
        <v>0</v>
      </c>
      <c r="L24" s="899" t="e">
        <f t="shared" si="3"/>
        <v>#DIV/0!</v>
      </c>
    </row>
    <row r="25" spans="1:12">
      <c r="A25" s="470">
        <v>17</v>
      </c>
      <c r="B25" s="462">
        <v>1005</v>
      </c>
      <c r="C25" s="505" t="s">
        <v>3412</v>
      </c>
      <c r="D25" s="207">
        <v>0</v>
      </c>
      <c r="E25" s="207">
        <v>0</v>
      </c>
      <c r="F25" s="898" t="e">
        <f t="shared" si="1"/>
        <v>#DIV/0!</v>
      </c>
      <c r="G25" s="503">
        <v>0</v>
      </c>
      <c r="H25" s="503">
        <v>0</v>
      </c>
      <c r="I25" s="898" t="e">
        <f t="shared" si="2"/>
        <v>#DIV/0!</v>
      </c>
      <c r="J25" s="465">
        <f t="shared" si="0"/>
        <v>0</v>
      </c>
      <c r="K25" s="465">
        <f t="shared" si="0"/>
        <v>0</v>
      </c>
      <c r="L25" s="899" t="e">
        <f t="shared" si="3"/>
        <v>#DIV/0!</v>
      </c>
    </row>
    <row r="26" spans="1:12">
      <c r="A26" s="470">
        <v>18</v>
      </c>
      <c r="B26" s="462">
        <v>1005</v>
      </c>
      <c r="C26" s="505" t="s">
        <v>2069</v>
      </c>
      <c r="D26" s="503">
        <v>0</v>
      </c>
      <c r="E26" s="503">
        <v>0</v>
      </c>
      <c r="F26" s="898" t="e">
        <f t="shared" si="1"/>
        <v>#DIV/0!</v>
      </c>
      <c r="G26" s="503">
        <v>0</v>
      </c>
      <c r="H26" s="503">
        <v>0</v>
      </c>
      <c r="I26" s="898" t="e">
        <f t="shared" si="2"/>
        <v>#DIV/0!</v>
      </c>
      <c r="J26" s="465">
        <f t="shared" si="0"/>
        <v>0</v>
      </c>
      <c r="K26" s="465">
        <f t="shared" si="0"/>
        <v>0</v>
      </c>
      <c r="L26" s="899" t="e">
        <f t="shared" si="3"/>
        <v>#DIV/0!</v>
      </c>
    </row>
    <row r="27" spans="1:12">
      <c r="A27" s="470">
        <v>19</v>
      </c>
      <c r="B27" s="462">
        <v>1005</v>
      </c>
      <c r="C27" s="505" t="s">
        <v>2103</v>
      </c>
      <c r="D27" s="500">
        <v>2379</v>
      </c>
      <c r="E27" s="500">
        <v>0</v>
      </c>
      <c r="F27" s="898">
        <f t="shared" si="1"/>
        <v>0</v>
      </c>
      <c r="G27" s="500">
        <v>2</v>
      </c>
      <c r="H27" s="500">
        <v>0</v>
      </c>
      <c r="I27" s="898">
        <f t="shared" si="2"/>
        <v>0</v>
      </c>
      <c r="J27" s="465">
        <f t="shared" si="0"/>
        <v>2381</v>
      </c>
      <c r="K27" s="465">
        <f t="shared" si="0"/>
        <v>0</v>
      </c>
      <c r="L27" s="899">
        <f t="shared" si="3"/>
        <v>0</v>
      </c>
    </row>
    <row r="28" spans="1:12">
      <c r="A28" s="470">
        <v>20</v>
      </c>
      <c r="B28" s="462">
        <v>1005</v>
      </c>
      <c r="C28" s="505" t="s">
        <v>3393</v>
      </c>
      <c r="D28" s="503">
        <v>0</v>
      </c>
      <c r="E28" s="503">
        <v>212</v>
      </c>
      <c r="F28" s="898" t="e">
        <f t="shared" si="1"/>
        <v>#DIV/0!</v>
      </c>
      <c r="G28" s="503">
        <v>0</v>
      </c>
      <c r="H28" s="503">
        <v>0</v>
      </c>
      <c r="I28" s="898" t="e">
        <f t="shared" si="2"/>
        <v>#DIV/0!</v>
      </c>
      <c r="J28" s="465">
        <f t="shared" si="0"/>
        <v>0</v>
      </c>
      <c r="K28" s="465">
        <f t="shared" si="0"/>
        <v>212</v>
      </c>
      <c r="L28" s="899" t="e">
        <f t="shared" si="3"/>
        <v>#DIV/0!</v>
      </c>
    </row>
    <row r="29" spans="1:12">
      <c r="A29" s="470">
        <v>21</v>
      </c>
      <c r="B29" s="462">
        <v>1005</v>
      </c>
      <c r="C29" s="505" t="s">
        <v>184</v>
      </c>
      <c r="D29" s="503">
        <v>3905</v>
      </c>
      <c r="E29" s="503">
        <v>2847</v>
      </c>
      <c r="F29" s="898">
        <f t="shared" si="1"/>
        <v>72.906530089628689</v>
      </c>
      <c r="G29" s="503">
        <v>0</v>
      </c>
      <c r="H29" s="503">
        <v>0</v>
      </c>
      <c r="I29" s="898" t="e">
        <f t="shared" si="2"/>
        <v>#DIV/0!</v>
      </c>
      <c r="J29" s="465">
        <f t="shared" si="0"/>
        <v>3905</v>
      </c>
      <c r="K29" s="465">
        <f t="shared" si="0"/>
        <v>2847</v>
      </c>
      <c r="L29" s="899">
        <f t="shared" si="3"/>
        <v>72.906530089628689</v>
      </c>
    </row>
    <row r="30" spans="1:12" ht="13.5" thickBot="1">
      <c r="A30" s="470">
        <v>21</v>
      </c>
      <c r="B30" s="462">
        <v>1005</v>
      </c>
      <c r="C30" s="505" t="s">
        <v>3413</v>
      </c>
      <c r="D30" s="506">
        <v>0</v>
      </c>
      <c r="E30" s="506">
        <v>0</v>
      </c>
      <c r="F30" s="898" t="e">
        <f t="shared" si="1"/>
        <v>#DIV/0!</v>
      </c>
      <c r="G30" s="503">
        <v>0</v>
      </c>
      <c r="H30" s="503">
        <v>0</v>
      </c>
      <c r="I30" s="898" t="e">
        <f t="shared" si="2"/>
        <v>#DIV/0!</v>
      </c>
      <c r="J30" s="465">
        <f t="shared" si="0"/>
        <v>0</v>
      </c>
      <c r="K30" s="465">
        <f t="shared" si="0"/>
        <v>0</v>
      </c>
      <c r="L30" s="899" t="e">
        <f t="shared" si="3"/>
        <v>#DIV/0!</v>
      </c>
    </row>
    <row r="31" spans="1:12" ht="13.5" thickBot="1">
      <c r="A31" s="474"/>
      <c r="B31" s="507"/>
      <c r="C31" s="508" t="s">
        <v>3</v>
      </c>
      <c r="D31" s="509">
        <f t="shared" ref="D31:K31" si="4">SUM(D9:D30)</f>
        <v>83137</v>
      </c>
      <c r="E31" s="509">
        <f t="shared" si="4"/>
        <v>65848</v>
      </c>
      <c r="F31" s="899">
        <f t="shared" si="1"/>
        <v>79.204205107232639</v>
      </c>
      <c r="G31" s="465">
        <f t="shared" si="4"/>
        <v>94086</v>
      </c>
      <c r="H31" s="465">
        <f t="shared" si="4"/>
        <v>69889</v>
      </c>
      <c r="I31" s="899">
        <f t="shared" si="2"/>
        <v>74.282039835894821</v>
      </c>
      <c r="J31" s="509">
        <f t="shared" si="4"/>
        <v>177223</v>
      </c>
      <c r="K31" s="509">
        <f t="shared" si="4"/>
        <v>135737</v>
      </c>
      <c r="L31" s="899">
        <f t="shared" si="3"/>
        <v>76.591074521929997</v>
      </c>
    </row>
    <row r="32" spans="1:12">
      <c r="K32" s="446"/>
    </row>
    <row r="33" spans="10:11">
      <c r="K33" s="449"/>
    </row>
    <row r="35" spans="10:11">
      <c r="K35" s="449"/>
    </row>
    <row r="36" spans="10:11">
      <c r="J36" s="449"/>
    </row>
  </sheetData>
  <mergeCells count="3">
    <mergeCell ref="A3:B3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A17"/>
  <sheetViews>
    <sheetView topLeftCell="A7" workbookViewId="0">
      <selection activeCell="I10" sqref="I10"/>
    </sheetView>
  </sheetViews>
  <sheetFormatPr defaultRowHeight="12.75"/>
  <cols>
    <col min="1" max="2" width="9.140625" style="479"/>
    <col min="3" max="3" width="30.140625" style="479" customWidth="1"/>
    <col min="4" max="4" width="12.7109375" style="479" customWidth="1"/>
    <col min="5" max="5" width="10.5703125" style="479" customWidth="1"/>
    <col min="6" max="6" width="11" style="479" customWidth="1"/>
    <col min="7" max="16384" width="9.140625" style="479"/>
  </cols>
  <sheetData>
    <row r="1" spans="1:27" ht="15.75">
      <c r="A1" s="214"/>
      <c r="B1" s="215" t="s">
        <v>145</v>
      </c>
      <c r="C1" s="202" t="s">
        <v>1757</v>
      </c>
      <c r="D1" s="203"/>
      <c r="E1" s="203"/>
      <c r="V1" s="214"/>
      <c r="W1" s="215" t="s">
        <v>145</v>
      </c>
      <c r="X1" s="202" t="s">
        <v>1757</v>
      </c>
      <c r="Y1" s="203"/>
      <c r="Z1" s="203"/>
    </row>
    <row r="2" spans="1:27" ht="15">
      <c r="A2" s="214"/>
      <c r="B2" s="215" t="s">
        <v>146</v>
      </c>
      <c r="C2" s="480">
        <v>6113079</v>
      </c>
      <c r="D2" s="205"/>
      <c r="E2" s="205"/>
      <c r="V2" s="214"/>
      <c r="W2" s="215" t="s">
        <v>146</v>
      </c>
      <c r="X2" s="204">
        <v>6113079</v>
      </c>
      <c r="Y2" s="205"/>
      <c r="Z2" s="205"/>
    </row>
    <row r="3" spans="1:27">
      <c r="A3" s="214"/>
      <c r="B3" s="215"/>
      <c r="C3" s="481" t="s">
        <v>5434</v>
      </c>
      <c r="D3" s="205"/>
      <c r="E3" s="205"/>
      <c r="V3" s="214"/>
      <c r="W3" s="215"/>
      <c r="X3" s="1511" t="s">
        <v>3414</v>
      </c>
      <c r="Y3" s="1512"/>
      <c r="Z3" s="205"/>
    </row>
    <row r="4" spans="1:27" ht="15">
      <c r="A4" s="214"/>
      <c r="B4" s="215" t="s">
        <v>2892</v>
      </c>
      <c r="C4" s="482" t="s">
        <v>3394</v>
      </c>
      <c r="D4" s="279"/>
      <c r="E4" s="279"/>
      <c r="V4" s="214"/>
      <c r="W4" s="215" t="s">
        <v>2892</v>
      </c>
      <c r="X4" s="219" t="s">
        <v>3415</v>
      </c>
      <c r="Y4" s="279"/>
      <c r="Z4" s="279"/>
    </row>
    <row r="5" spans="1:27">
      <c r="A5" s="483"/>
      <c r="B5" s="484"/>
      <c r="C5" s="485"/>
      <c r="V5" s="483"/>
      <c r="W5" s="484"/>
      <c r="X5" s="485"/>
    </row>
    <row r="6" spans="1:27" s="6" customFormat="1" ht="33.75">
      <c r="A6" s="210" t="s">
        <v>3395</v>
      </c>
      <c r="B6" s="400" t="s">
        <v>3373</v>
      </c>
      <c r="C6" s="400" t="s">
        <v>3374</v>
      </c>
      <c r="D6" s="309" t="s">
        <v>3417</v>
      </c>
      <c r="E6" s="309" t="s">
        <v>5371</v>
      </c>
      <c r="F6" s="309" t="s">
        <v>3729</v>
      </c>
      <c r="G6" s="363"/>
      <c r="V6" s="900" t="s">
        <v>3395</v>
      </c>
      <c r="W6" s="901" t="s">
        <v>3373</v>
      </c>
      <c r="X6" s="901" t="s">
        <v>3374</v>
      </c>
      <c r="Y6" s="290" t="s">
        <v>3417</v>
      </c>
      <c r="Z6" s="290" t="s">
        <v>3738</v>
      </c>
      <c r="AA6" s="309" t="s">
        <v>3729</v>
      </c>
    </row>
    <row r="7" spans="1:27" s="6" customFormat="1" ht="86.25" customHeight="1">
      <c r="A7" s="902" t="s">
        <v>3396</v>
      </c>
      <c r="B7" s="903">
        <v>250104</v>
      </c>
      <c r="C7" s="904" t="s">
        <v>3397</v>
      </c>
      <c r="D7" s="488">
        <v>4</v>
      </c>
      <c r="E7" s="488">
        <v>3</v>
      </c>
      <c r="F7" s="905">
        <f>SUM(E7/D7*100)</f>
        <v>75</v>
      </c>
      <c r="V7" s="902" t="s">
        <v>3396</v>
      </c>
      <c r="W7" s="903" t="s">
        <v>1774</v>
      </c>
      <c r="X7" s="904" t="s">
        <v>1925</v>
      </c>
      <c r="Y7" s="488">
        <v>934</v>
      </c>
      <c r="Z7" s="488"/>
      <c r="AA7" s="905">
        <f>SUM(Z7/Y7*100)</f>
        <v>0</v>
      </c>
    </row>
    <row r="8" spans="1:27" s="6" customFormat="1" ht="109.5" customHeight="1">
      <c r="A8" s="511" t="s">
        <v>3398</v>
      </c>
      <c r="B8" s="489">
        <v>250106</v>
      </c>
      <c r="C8" s="490" t="s">
        <v>3399</v>
      </c>
      <c r="D8" s="512">
        <v>1</v>
      </c>
      <c r="E8" s="512">
        <v>0</v>
      </c>
      <c r="F8" s="906">
        <f t="shared" ref="F8:F14" si="0">SUM(E8/D8*100)</f>
        <v>0</v>
      </c>
      <c r="V8" s="902" t="s">
        <v>3398</v>
      </c>
      <c r="W8" s="903" t="s">
        <v>1775</v>
      </c>
      <c r="X8" s="904" t="s">
        <v>3416</v>
      </c>
      <c r="Y8" s="488">
        <v>2501</v>
      </c>
      <c r="Z8" s="488"/>
      <c r="AA8" s="905">
        <f>SUM(Z8/Y8*100)</f>
        <v>0</v>
      </c>
    </row>
    <row r="9" spans="1:27" s="6" customFormat="1" ht="108" customHeight="1">
      <c r="A9" s="487" t="s">
        <v>3400</v>
      </c>
      <c r="B9" s="489">
        <v>250107</v>
      </c>
      <c r="C9" s="490" t="s">
        <v>3401</v>
      </c>
      <c r="D9" s="488">
        <v>12</v>
      </c>
      <c r="E9" s="488">
        <v>9</v>
      </c>
      <c r="F9" s="905">
        <f t="shared" si="0"/>
        <v>75</v>
      </c>
      <c r="V9" s="902" t="s">
        <v>3400</v>
      </c>
      <c r="W9" s="903"/>
      <c r="X9" s="904"/>
      <c r="Y9" s="488"/>
      <c r="Z9" s="488"/>
      <c r="AA9" s="905"/>
    </row>
    <row r="10" spans="1:27" s="6" customFormat="1" ht="45" customHeight="1">
      <c r="A10" s="487" t="s">
        <v>3402</v>
      </c>
      <c r="B10" s="489">
        <v>250108</v>
      </c>
      <c r="C10" s="490" t="s">
        <v>3403</v>
      </c>
      <c r="D10" s="488">
        <v>4</v>
      </c>
      <c r="E10" s="488">
        <v>3</v>
      </c>
      <c r="F10" s="905">
        <f t="shared" si="0"/>
        <v>75</v>
      </c>
      <c r="V10" s="902" t="s">
        <v>3402</v>
      </c>
      <c r="W10" s="903"/>
      <c r="X10" s="904"/>
      <c r="Y10" s="488"/>
      <c r="Z10" s="488"/>
      <c r="AA10" s="905"/>
    </row>
    <row r="11" spans="1:27" s="6" customFormat="1" ht="31.5">
      <c r="A11" s="487" t="s">
        <v>3404</v>
      </c>
      <c r="B11" s="489">
        <v>250112</v>
      </c>
      <c r="C11" s="490" t="s">
        <v>3405</v>
      </c>
      <c r="D11" s="488">
        <v>12</v>
      </c>
      <c r="E11" s="488">
        <v>9</v>
      </c>
      <c r="F11" s="905">
        <f t="shared" si="0"/>
        <v>75</v>
      </c>
      <c r="V11" s="902" t="s">
        <v>3404</v>
      </c>
      <c r="W11" s="903"/>
      <c r="X11" s="904"/>
      <c r="Y11" s="488"/>
      <c r="Z11" s="488"/>
      <c r="AA11" s="905"/>
    </row>
    <row r="12" spans="1:27" s="6" customFormat="1" ht="33" customHeight="1">
      <c r="A12" s="487" t="s">
        <v>3406</v>
      </c>
      <c r="B12" s="489">
        <v>250115</v>
      </c>
      <c r="C12" s="490" t="s">
        <v>3407</v>
      </c>
      <c r="D12" s="488">
        <v>4</v>
      </c>
      <c r="E12" s="488">
        <v>3</v>
      </c>
      <c r="F12" s="905">
        <f t="shared" si="0"/>
        <v>75</v>
      </c>
      <c r="V12" s="902" t="s">
        <v>3406</v>
      </c>
      <c r="W12" s="903"/>
      <c r="X12" s="904"/>
      <c r="Y12" s="488"/>
      <c r="Z12" s="488"/>
      <c r="AA12" s="905"/>
    </row>
    <row r="13" spans="1:27" s="6" customFormat="1" ht="15">
      <c r="A13" s="491"/>
      <c r="B13" s="486"/>
      <c r="C13" s="486"/>
      <c r="D13" s="211"/>
      <c r="E13" s="211"/>
      <c r="F13" s="905"/>
      <c r="V13" s="211"/>
      <c r="W13" s="486"/>
      <c r="X13" s="486"/>
      <c r="Y13" s="211"/>
      <c r="Z13" s="211"/>
      <c r="AA13" s="905"/>
    </row>
    <row r="14" spans="1:27" s="24" customFormat="1" ht="13.5" thickBot="1">
      <c r="A14" s="907" t="s">
        <v>3408</v>
      </c>
      <c r="B14" s="907"/>
      <c r="C14" s="907"/>
      <c r="D14" s="908">
        <f>SUM(D7:D13)</f>
        <v>37</v>
      </c>
      <c r="E14" s="908">
        <f>SUM(E7:E13)</f>
        <v>27</v>
      </c>
      <c r="F14" s="909">
        <f t="shared" si="0"/>
        <v>72.972972972972968</v>
      </c>
      <c r="V14" s="492" t="s">
        <v>3408</v>
      </c>
      <c r="W14" s="493"/>
      <c r="X14" s="494"/>
      <c r="Y14" s="495">
        <f>SUM(Y7:Y13)</f>
        <v>3435</v>
      </c>
      <c r="Z14" s="495">
        <f>SUM(Z7:Z13)</f>
        <v>0</v>
      </c>
      <c r="AA14" s="910">
        <f t="shared" ref="AA14" si="1">SUM(Z14/Y14*100)</f>
        <v>0</v>
      </c>
    </row>
    <row r="15" spans="1:27">
      <c r="A15" s="496"/>
      <c r="B15" s="496"/>
      <c r="C15" s="496"/>
      <c r="D15" s="496"/>
      <c r="E15" s="496"/>
      <c r="AA15" s="911"/>
    </row>
    <row r="16" spans="1:27">
      <c r="A16" s="496"/>
      <c r="B16" s="496"/>
      <c r="C16" s="496"/>
      <c r="D16" s="496"/>
      <c r="E16" s="496"/>
    </row>
    <row r="17" spans="1:5" ht="15.75">
      <c r="A17" s="496"/>
      <c r="B17" s="496"/>
      <c r="C17" s="497"/>
      <c r="D17" s="496"/>
      <c r="E17" s="496"/>
    </row>
  </sheetData>
  <mergeCells count="1">
    <mergeCell ref="X3:Y3"/>
  </mergeCells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I20" sqref="I19:I20"/>
    </sheetView>
  </sheetViews>
  <sheetFormatPr defaultRowHeight="12.75"/>
  <cols>
    <col min="1" max="2" width="9.140625" style="479"/>
    <col min="3" max="3" width="21.85546875" style="479" customWidth="1"/>
    <col min="4" max="4" width="20.42578125" style="479" customWidth="1"/>
    <col min="5" max="5" width="14.7109375" style="479" customWidth="1"/>
    <col min="6" max="16384" width="9.140625" style="479"/>
  </cols>
  <sheetData>
    <row r="1" spans="1:6" ht="15.75">
      <c r="A1" s="214"/>
      <c r="B1" s="215" t="s">
        <v>145</v>
      </c>
      <c r="C1" s="202" t="s">
        <v>1757</v>
      </c>
      <c r="D1" s="203"/>
      <c r="E1" s="203"/>
    </row>
    <row r="2" spans="1:6" ht="14.25">
      <c r="A2" s="214"/>
      <c r="B2" s="215" t="s">
        <v>146</v>
      </c>
      <c r="C2" s="204">
        <v>6113079</v>
      </c>
      <c r="D2" s="205"/>
      <c r="E2" s="205"/>
    </row>
    <row r="3" spans="1:6">
      <c r="A3" s="214"/>
      <c r="B3" s="215"/>
      <c r="C3" s="1313" t="s">
        <v>5413</v>
      </c>
      <c r="D3" s="1274"/>
      <c r="E3" s="205"/>
    </row>
    <row r="4" spans="1:6" ht="14.25">
      <c r="A4" s="214"/>
      <c r="B4" s="215" t="s">
        <v>2892</v>
      </c>
      <c r="C4" s="219" t="s">
        <v>3415</v>
      </c>
      <c r="D4" s="279"/>
      <c r="E4" s="279"/>
    </row>
    <row r="5" spans="1:6">
      <c r="A5" s="483"/>
      <c r="B5" s="484"/>
      <c r="C5" s="485"/>
    </row>
    <row r="6" spans="1:6" s="6" customFormat="1" ht="22.5">
      <c r="A6" s="513" t="s">
        <v>3395</v>
      </c>
      <c r="B6" s="399" t="s">
        <v>3373</v>
      </c>
      <c r="C6" s="399" t="s">
        <v>3374</v>
      </c>
      <c r="D6" s="309" t="s">
        <v>3417</v>
      </c>
      <c r="E6" s="309" t="s">
        <v>5435</v>
      </c>
      <c r="F6" s="309" t="s">
        <v>3729</v>
      </c>
    </row>
    <row r="7" spans="1:6" s="6" customFormat="1" ht="57" customHeight="1">
      <c r="A7" s="902" t="s">
        <v>3396</v>
      </c>
      <c r="B7" s="903" t="s">
        <v>1774</v>
      </c>
      <c r="C7" s="904" t="s">
        <v>1925</v>
      </c>
      <c r="D7" s="488">
        <v>934</v>
      </c>
      <c r="E7" s="488">
        <v>717</v>
      </c>
      <c r="F7" s="905">
        <f>SUM(E7/D7*100)</f>
        <v>76.766595289079234</v>
      </c>
    </row>
    <row r="8" spans="1:6" s="6" customFormat="1" ht="64.5" customHeight="1">
      <c r="A8" s="902" t="s">
        <v>3398</v>
      </c>
      <c r="B8" s="903" t="s">
        <v>1775</v>
      </c>
      <c r="C8" s="904" t="s">
        <v>3416</v>
      </c>
      <c r="D8" s="488">
        <v>2501</v>
      </c>
      <c r="E8" s="488">
        <v>1734</v>
      </c>
      <c r="F8" s="905">
        <f t="shared" ref="F8" si="0">SUM(E8/D8*100)</f>
        <v>69.332267093162741</v>
      </c>
    </row>
    <row r="9" spans="1:6" s="6" customFormat="1" ht="15.75">
      <c r="A9" s="902" t="s">
        <v>3400</v>
      </c>
      <c r="B9" s="903"/>
      <c r="C9" s="904"/>
      <c r="D9" s="488"/>
      <c r="E9" s="488"/>
      <c r="F9" s="905"/>
    </row>
    <row r="10" spans="1:6" s="6" customFormat="1" ht="15.75">
      <c r="A10" s="902" t="s">
        <v>3402</v>
      </c>
      <c r="B10" s="903"/>
      <c r="C10" s="904"/>
      <c r="D10" s="488"/>
      <c r="E10" s="488"/>
      <c r="F10" s="905"/>
    </row>
    <row r="11" spans="1:6" s="6" customFormat="1" ht="15.75">
      <c r="A11" s="902" t="s">
        <v>3404</v>
      </c>
      <c r="B11" s="903"/>
      <c r="C11" s="904"/>
      <c r="D11" s="488"/>
      <c r="E11" s="488"/>
      <c r="F11" s="905"/>
    </row>
    <row r="12" spans="1:6" s="6" customFormat="1" ht="15.75">
      <c r="A12" s="902" t="s">
        <v>3406</v>
      </c>
      <c r="B12" s="903"/>
      <c r="C12" s="904"/>
      <c r="D12" s="488"/>
      <c r="E12" s="488"/>
      <c r="F12" s="905"/>
    </row>
    <row r="13" spans="1:6" s="6" customFormat="1" ht="15">
      <c r="A13" s="211"/>
      <c r="B13" s="486"/>
      <c r="C13" s="486"/>
      <c r="D13" s="211"/>
      <c r="E13" s="211"/>
      <c r="F13" s="905"/>
    </row>
    <row r="14" spans="1:6" s="24" customFormat="1">
      <c r="A14" s="907" t="s">
        <v>3408</v>
      </c>
      <c r="B14" s="907"/>
      <c r="C14" s="907"/>
      <c r="D14" s="908">
        <f>SUM(D7:D13)</f>
        <v>3435</v>
      </c>
      <c r="E14" s="908">
        <f>SUM(E7:E13)</f>
        <v>2451</v>
      </c>
      <c r="F14" s="909">
        <f t="shared" ref="F14" si="1">SUM(E14/D14*100)</f>
        <v>71.353711790393021</v>
      </c>
    </row>
    <row r="15" spans="1:6">
      <c r="A15" s="496"/>
      <c r="B15" s="496"/>
      <c r="C15" s="496"/>
      <c r="D15" s="496"/>
      <c r="E15" s="496"/>
    </row>
    <row r="16" spans="1:6">
      <c r="A16" s="496"/>
      <c r="B16" s="496"/>
      <c r="C16" s="496"/>
      <c r="D16" s="496"/>
      <c r="E16" s="496"/>
    </row>
    <row r="17" spans="1:5" ht="15.75">
      <c r="A17" s="496"/>
      <c r="B17" s="496"/>
      <c r="C17" s="497"/>
      <c r="D17" s="496"/>
      <c r="E17" s="496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E24"/>
  <sheetViews>
    <sheetView zoomScaleSheetLayoutView="100" workbookViewId="0">
      <selection activeCell="F15" sqref="F15"/>
    </sheetView>
  </sheetViews>
  <sheetFormatPr defaultRowHeight="12.75"/>
  <cols>
    <col min="1" max="1" width="21.5703125" style="21" customWidth="1"/>
    <col min="2" max="2" width="9.140625" style="21"/>
    <col min="3" max="3" width="5.85546875" style="21" customWidth="1"/>
    <col min="4" max="4" width="8" style="21" customWidth="1"/>
    <col min="5" max="5" width="5.85546875" style="20" customWidth="1"/>
    <col min="6" max="7" width="6.28515625" style="20" customWidth="1"/>
    <col min="8" max="8" width="6" style="20" customWidth="1"/>
    <col min="9" max="9" width="5.85546875" style="20" customWidth="1"/>
    <col min="10" max="10" width="6" style="20" customWidth="1"/>
    <col min="11" max="11" width="6.7109375" style="20" customWidth="1"/>
    <col min="12" max="12" width="6.42578125" style="20" customWidth="1"/>
    <col min="13" max="13" width="5.85546875" style="21" customWidth="1"/>
    <col min="14" max="14" width="6.28515625" style="21" customWidth="1"/>
    <col min="15" max="15" width="6.7109375" style="21" customWidth="1"/>
    <col min="16" max="16" width="5.7109375" style="14" customWidth="1"/>
    <col min="17" max="18" width="6.7109375" style="14" customWidth="1"/>
    <col min="19" max="16384" width="9.140625" style="14"/>
  </cols>
  <sheetData>
    <row r="1" spans="1:23" s="10" customFormat="1" ht="15.75">
      <c r="A1" s="155"/>
      <c r="B1" s="156" t="s">
        <v>145</v>
      </c>
      <c r="C1" s="514" t="s">
        <v>3418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3"/>
      <c r="O1" s="12"/>
      <c r="P1" s="12"/>
      <c r="Q1" s="12"/>
      <c r="R1" s="31"/>
      <c r="S1" s="12"/>
      <c r="T1" s="31"/>
      <c r="W1" s="13"/>
    </row>
    <row r="2" spans="1:23" s="10" customFormat="1" ht="15.75">
      <c r="A2" s="155"/>
      <c r="B2" s="156" t="s">
        <v>146</v>
      </c>
      <c r="C2" s="514" t="s">
        <v>5200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3"/>
      <c r="O2" s="12"/>
      <c r="P2" s="12"/>
      <c r="Q2" s="12"/>
      <c r="R2" s="31"/>
      <c r="S2" s="12"/>
      <c r="T2" s="31"/>
      <c r="W2" s="13"/>
    </row>
    <row r="3" spans="1:23" s="10" customFormat="1" ht="15.75">
      <c r="A3" s="155"/>
      <c r="B3" s="156" t="s">
        <v>147</v>
      </c>
      <c r="C3" s="514" t="s">
        <v>5437</v>
      </c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3"/>
      <c r="O3" s="12"/>
      <c r="P3" s="12"/>
      <c r="Q3" s="12"/>
      <c r="R3" s="31"/>
      <c r="S3" s="12"/>
      <c r="T3" s="31"/>
      <c r="W3" s="13"/>
    </row>
    <row r="4" spans="1:23" s="10" customFormat="1" ht="15.75">
      <c r="A4" s="155"/>
      <c r="B4" s="156" t="s">
        <v>2892</v>
      </c>
      <c r="C4" s="150" t="s">
        <v>268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4"/>
      <c r="O4" s="12"/>
      <c r="P4" s="12"/>
      <c r="Q4" s="12"/>
      <c r="R4" s="31"/>
      <c r="S4" s="12"/>
      <c r="T4" s="31"/>
      <c r="W4" s="13"/>
    </row>
    <row r="5" spans="1:23" s="10" customFormat="1" ht="10.5" customHeight="1">
      <c r="A5" s="47"/>
      <c r="C5" s="77"/>
      <c r="F5" s="22"/>
      <c r="G5" s="22"/>
      <c r="H5" s="22"/>
      <c r="I5" s="22"/>
      <c r="J5" s="22"/>
      <c r="K5" s="22"/>
      <c r="L5" s="22"/>
      <c r="M5" s="22"/>
      <c r="O5" s="12"/>
      <c r="P5" s="12"/>
      <c r="Q5" s="12"/>
      <c r="R5" s="31"/>
      <c r="S5" s="12"/>
      <c r="T5" s="31"/>
      <c r="W5" s="13"/>
    </row>
    <row r="6" spans="1:23" ht="55.5" customHeight="1">
      <c r="A6" s="1353" t="s">
        <v>41</v>
      </c>
      <c r="B6" s="1352" t="s">
        <v>153</v>
      </c>
      <c r="C6" s="1352" t="s">
        <v>30</v>
      </c>
      <c r="D6" s="1352" t="s">
        <v>5441</v>
      </c>
      <c r="E6" s="1352" t="s">
        <v>155</v>
      </c>
      <c r="F6" s="1352"/>
      <c r="G6" s="1352"/>
      <c r="H6" s="1352"/>
      <c r="I6" s="1352"/>
      <c r="J6" s="1352"/>
      <c r="K6" s="1352"/>
      <c r="L6" s="1352"/>
      <c r="M6" s="1352"/>
      <c r="N6" s="1352"/>
      <c r="O6" s="1352"/>
      <c r="P6" s="1352" t="s">
        <v>152</v>
      </c>
      <c r="Q6" s="1352"/>
      <c r="R6" s="1352"/>
    </row>
    <row r="7" spans="1:23" s="35" customFormat="1" ht="88.5" customHeight="1">
      <c r="A7" s="1353"/>
      <c r="B7" s="1352"/>
      <c r="C7" s="1352"/>
      <c r="D7" s="1352"/>
      <c r="E7" s="57" t="s">
        <v>114</v>
      </c>
      <c r="F7" s="141" t="s">
        <v>148</v>
      </c>
      <c r="G7" s="141" t="s">
        <v>149</v>
      </c>
      <c r="H7" s="57" t="s">
        <v>163</v>
      </c>
      <c r="I7" s="57" t="s">
        <v>164</v>
      </c>
      <c r="J7" s="57" t="s">
        <v>156</v>
      </c>
      <c r="K7" s="57" t="s">
        <v>157</v>
      </c>
      <c r="L7" s="57" t="s">
        <v>158</v>
      </c>
      <c r="M7" s="57" t="s">
        <v>115</v>
      </c>
      <c r="N7" s="57" t="s">
        <v>159</v>
      </c>
      <c r="O7" s="57" t="s">
        <v>160</v>
      </c>
      <c r="P7" s="57" t="s">
        <v>109</v>
      </c>
      <c r="Q7" s="57" t="s">
        <v>110</v>
      </c>
      <c r="R7" s="57" t="s">
        <v>111</v>
      </c>
    </row>
    <row r="8" spans="1:23" ht="12" customHeight="1">
      <c r="A8" s="59" t="s">
        <v>113</v>
      </c>
      <c r="B8" s="540">
        <v>16</v>
      </c>
      <c r="C8" s="540">
        <v>2</v>
      </c>
      <c r="D8" s="540">
        <v>4755</v>
      </c>
      <c r="E8" s="541">
        <v>5</v>
      </c>
      <c r="F8" s="541">
        <v>3</v>
      </c>
      <c r="G8" s="541">
        <v>1</v>
      </c>
      <c r="H8" s="542">
        <v>2</v>
      </c>
      <c r="I8" s="60">
        <f t="shared" ref="I8:I17" si="0">E8-H8</f>
        <v>3</v>
      </c>
      <c r="J8" s="541">
        <v>13</v>
      </c>
      <c r="K8" s="542">
        <v>7</v>
      </c>
      <c r="L8" s="60">
        <f t="shared" ref="L8:L17" si="1">J8-K8</f>
        <v>6</v>
      </c>
      <c r="M8" s="49"/>
      <c r="N8" s="56"/>
      <c r="O8" s="60">
        <f t="shared" ref="O8:O17" si="2">M8-N8</f>
        <v>0</v>
      </c>
      <c r="P8" s="62"/>
      <c r="Q8" s="62"/>
      <c r="R8" s="62"/>
    </row>
    <row r="9" spans="1:23" ht="12" customHeight="1">
      <c r="A9" s="59" t="s">
        <v>5221</v>
      </c>
      <c r="B9" s="540">
        <v>5</v>
      </c>
      <c r="C9" s="540"/>
      <c r="D9" s="540"/>
      <c r="E9" s="543">
        <v>3</v>
      </c>
      <c r="F9" s="541">
        <v>1</v>
      </c>
      <c r="G9" s="541">
        <v>1</v>
      </c>
      <c r="H9" s="542"/>
      <c r="I9" s="60">
        <f t="shared" si="0"/>
        <v>3</v>
      </c>
      <c r="J9" s="541">
        <v>8</v>
      </c>
      <c r="K9" s="542"/>
      <c r="L9" s="60">
        <f t="shared" si="1"/>
        <v>8</v>
      </c>
      <c r="M9" s="49"/>
      <c r="N9" s="56"/>
      <c r="O9" s="60">
        <f t="shared" si="2"/>
        <v>0</v>
      </c>
      <c r="P9" s="62"/>
      <c r="Q9" s="62"/>
      <c r="R9" s="62"/>
    </row>
    <row r="10" spans="1:23" ht="12" customHeight="1">
      <c r="A10" s="99"/>
      <c r="B10" s="59"/>
      <c r="C10" s="59"/>
      <c r="D10" s="59"/>
      <c r="E10" s="49"/>
      <c r="F10" s="61"/>
      <c r="G10" s="61"/>
      <c r="H10" s="542"/>
      <c r="I10" s="60">
        <f t="shared" si="0"/>
        <v>0</v>
      </c>
      <c r="J10" s="61"/>
      <c r="K10" s="542"/>
      <c r="L10" s="60">
        <f t="shared" si="1"/>
        <v>0</v>
      </c>
      <c r="M10" s="49"/>
      <c r="N10" s="56"/>
      <c r="O10" s="60">
        <f t="shared" si="2"/>
        <v>0</v>
      </c>
      <c r="P10" s="62"/>
      <c r="Q10" s="62"/>
      <c r="R10" s="62"/>
    </row>
    <row r="11" spans="1:23" ht="12" customHeight="1">
      <c r="A11" s="59"/>
      <c r="B11" s="59"/>
      <c r="C11" s="59"/>
      <c r="D11" s="59"/>
      <c r="E11" s="59"/>
      <c r="F11" s="142"/>
      <c r="G11" s="142"/>
      <c r="H11" s="542"/>
      <c r="I11" s="60">
        <f t="shared" si="0"/>
        <v>0</v>
      </c>
      <c r="J11" s="59"/>
      <c r="K11" s="542"/>
      <c r="L11" s="60">
        <f t="shared" si="1"/>
        <v>0</v>
      </c>
      <c r="M11" s="59"/>
      <c r="N11" s="56"/>
      <c r="O11" s="60">
        <f t="shared" si="2"/>
        <v>0</v>
      </c>
      <c r="P11" s="62"/>
      <c r="Q11" s="62"/>
      <c r="R11" s="62"/>
    </row>
    <row r="12" spans="1:23" ht="12" customHeight="1">
      <c r="A12" s="59"/>
      <c r="B12" s="59"/>
      <c r="C12" s="59"/>
      <c r="D12" s="59"/>
      <c r="E12" s="59"/>
      <c r="F12" s="142"/>
      <c r="G12" s="142"/>
      <c r="H12" s="542"/>
      <c r="I12" s="60">
        <f t="shared" si="0"/>
        <v>0</v>
      </c>
      <c r="J12" s="59"/>
      <c r="K12" s="542"/>
      <c r="L12" s="60">
        <f t="shared" si="1"/>
        <v>0</v>
      </c>
      <c r="M12" s="59"/>
      <c r="N12" s="56"/>
      <c r="O12" s="60">
        <f t="shared" si="2"/>
        <v>0</v>
      </c>
      <c r="P12" s="62"/>
      <c r="Q12" s="62"/>
      <c r="R12" s="62"/>
    </row>
    <row r="13" spans="1:23" ht="12" customHeight="1">
      <c r="A13" s="59"/>
      <c r="B13" s="59"/>
      <c r="C13" s="59"/>
      <c r="D13" s="59"/>
      <c r="E13" s="59"/>
      <c r="F13" s="142"/>
      <c r="G13" s="142"/>
      <c r="H13" s="542"/>
      <c r="I13" s="60">
        <f t="shared" si="0"/>
        <v>0</v>
      </c>
      <c r="J13" s="59"/>
      <c r="K13" s="542"/>
      <c r="L13" s="60">
        <f t="shared" si="1"/>
        <v>0</v>
      </c>
      <c r="M13" s="59"/>
      <c r="N13" s="56"/>
      <c r="O13" s="60">
        <f t="shared" si="2"/>
        <v>0</v>
      </c>
      <c r="P13" s="62"/>
      <c r="Q13" s="62"/>
      <c r="R13" s="62"/>
    </row>
    <row r="14" spans="1:23" ht="12" customHeight="1">
      <c r="A14" s="59"/>
      <c r="B14" s="59"/>
      <c r="C14" s="59"/>
      <c r="D14" s="59"/>
      <c r="E14" s="59"/>
      <c r="F14" s="142"/>
      <c r="G14" s="142"/>
      <c r="H14" s="542"/>
      <c r="I14" s="60">
        <f t="shared" si="0"/>
        <v>0</v>
      </c>
      <c r="J14" s="59"/>
      <c r="K14" s="542"/>
      <c r="L14" s="60">
        <f t="shared" si="1"/>
        <v>0</v>
      </c>
      <c r="M14" s="59"/>
      <c r="N14" s="56"/>
      <c r="O14" s="60">
        <f t="shared" si="2"/>
        <v>0</v>
      </c>
      <c r="P14" s="62"/>
      <c r="Q14" s="62"/>
      <c r="R14" s="62"/>
    </row>
    <row r="15" spans="1:23" ht="12" customHeight="1">
      <c r="A15" s="59"/>
      <c r="B15" s="59"/>
      <c r="C15" s="59"/>
      <c r="D15" s="59"/>
      <c r="E15" s="59"/>
      <c r="F15" s="142"/>
      <c r="G15" s="142"/>
      <c r="H15" s="542"/>
      <c r="I15" s="60">
        <f t="shared" si="0"/>
        <v>0</v>
      </c>
      <c r="J15" s="59"/>
      <c r="K15" s="542"/>
      <c r="L15" s="60">
        <f t="shared" si="1"/>
        <v>0</v>
      </c>
      <c r="M15" s="59"/>
      <c r="N15" s="56"/>
      <c r="O15" s="60">
        <f t="shared" si="2"/>
        <v>0</v>
      </c>
      <c r="P15" s="62"/>
      <c r="Q15" s="62"/>
      <c r="R15" s="62"/>
    </row>
    <row r="16" spans="1:23" ht="12" customHeight="1">
      <c r="A16" s="59"/>
      <c r="B16" s="59"/>
      <c r="C16" s="59"/>
      <c r="D16" s="59"/>
      <c r="E16" s="59"/>
      <c r="F16" s="142"/>
      <c r="G16" s="142"/>
      <c r="H16" s="542"/>
      <c r="I16" s="60">
        <f t="shared" si="0"/>
        <v>0</v>
      </c>
      <c r="J16" s="59"/>
      <c r="K16" s="542"/>
      <c r="L16" s="60">
        <f t="shared" si="1"/>
        <v>0</v>
      </c>
      <c r="M16" s="59"/>
      <c r="N16" s="56"/>
      <c r="O16" s="60">
        <f t="shared" si="2"/>
        <v>0</v>
      </c>
      <c r="P16" s="62"/>
      <c r="Q16" s="62"/>
      <c r="R16" s="62"/>
    </row>
    <row r="17" spans="1:31" ht="12" customHeight="1">
      <c r="A17" s="59"/>
      <c r="B17" s="59"/>
      <c r="C17" s="59"/>
      <c r="D17" s="59"/>
      <c r="E17" s="59"/>
      <c r="F17" s="142"/>
      <c r="G17" s="142"/>
      <c r="H17" s="542"/>
      <c r="I17" s="60">
        <f t="shared" si="0"/>
        <v>0</v>
      </c>
      <c r="J17" s="59"/>
      <c r="K17" s="542"/>
      <c r="L17" s="60">
        <f t="shared" si="1"/>
        <v>0</v>
      </c>
      <c r="M17" s="59"/>
      <c r="N17" s="56"/>
      <c r="O17" s="60">
        <f t="shared" si="2"/>
        <v>0</v>
      </c>
      <c r="P17" s="62"/>
      <c r="Q17" s="62"/>
      <c r="R17" s="62"/>
    </row>
    <row r="18" spans="1:31" s="36" customFormat="1" ht="12" customHeight="1">
      <c r="A18" s="122" t="s">
        <v>2</v>
      </c>
      <c r="B18" s="122">
        <v>5</v>
      </c>
      <c r="C18" s="122">
        <v>2</v>
      </c>
      <c r="D18" s="122">
        <f>SUM(D8:D17)</f>
        <v>4755</v>
      </c>
      <c r="E18" s="122">
        <f t="shared" ref="E18:R18" si="3">SUM(E8:E17)</f>
        <v>8</v>
      </c>
      <c r="F18" s="122">
        <f t="shared" si="3"/>
        <v>4</v>
      </c>
      <c r="G18" s="122">
        <f t="shared" si="3"/>
        <v>2</v>
      </c>
      <c r="H18" s="122">
        <f t="shared" si="3"/>
        <v>2</v>
      </c>
      <c r="I18" s="122">
        <f t="shared" si="3"/>
        <v>6</v>
      </c>
      <c r="J18" s="122">
        <f t="shared" si="3"/>
        <v>21</v>
      </c>
      <c r="K18" s="122">
        <f t="shared" si="3"/>
        <v>7</v>
      </c>
      <c r="L18" s="122">
        <f t="shared" si="3"/>
        <v>14</v>
      </c>
      <c r="M18" s="122">
        <f t="shared" si="3"/>
        <v>0</v>
      </c>
      <c r="N18" s="122">
        <f t="shared" si="3"/>
        <v>0</v>
      </c>
      <c r="O18" s="122">
        <f t="shared" si="3"/>
        <v>0</v>
      </c>
      <c r="P18" s="122">
        <f t="shared" si="3"/>
        <v>0</v>
      </c>
      <c r="Q18" s="122">
        <f t="shared" si="3"/>
        <v>0</v>
      </c>
      <c r="R18" s="122">
        <f t="shared" si="3"/>
        <v>0</v>
      </c>
    </row>
    <row r="19" spans="1:31">
      <c r="A19" s="58" t="s">
        <v>154</v>
      </c>
    </row>
    <row r="20" spans="1:31" s="25" customFormat="1" ht="27" customHeight="1">
      <c r="A20" s="14" t="s">
        <v>3420</v>
      </c>
      <c r="B20" s="14"/>
      <c r="C20" s="14"/>
      <c r="D20" s="532"/>
      <c r="E20" s="14" t="s">
        <v>3421</v>
      </c>
      <c r="F20" s="14"/>
      <c r="G20" s="14"/>
      <c r="H20" s="532"/>
      <c r="L20" s="532"/>
      <c r="M20" s="533"/>
      <c r="N20" s="533"/>
      <c r="O20" s="6" t="s">
        <v>3422</v>
      </c>
      <c r="P20" s="6"/>
      <c r="Q20" s="14"/>
      <c r="R20" s="533"/>
      <c r="S20" s="534"/>
      <c r="T20" s="535"/>
      <c r="U20" s="533"/>
      <c r="V20" s="533"/>
      <c r="W20" s="532"/>
      <c r="X20" s="533"/>
      <c r="Y20" s="14"/>
      <c r="AB20" s="533"/>
      <c r="AC20" s="533"/>
      <c r="AD20" s="533"/>
      <c r="AE20" s="533"/>
    </row>
    <row r="21" spans="1:31" s="25" customFormat="1" ht="17.25" customHeight="1">
      <c r="A21" s="14" t="s">
        <v>3425</v>
      </c>
      <c r="B21" s="14"/>
      <c r="C21" s="14"/>
      <c r="D21" s="532"/>
      <c r="E21" s="14" t="s">
        <v>3423</v>
      </c>
      <c r="F21" s="14"/>
      <c r="G21" s="14"/>
      <c r="H21" s="532"/>
      <c r="L21" s="532"/>
      <c r="M21" s="533"/>
      <c r="N21" s="533"/>
      <c r="O21" s="9" t="s">
        <v>3424</v>
      </c>
      <c r="P21" s="9"/>
      <c r="Q21" s="533"/>
      <c r="R21" s="533"/>
      <c r="S21" s="536"/>
      <c r="T21" s="537"/>
      <c r="U21" s="533"/>
      <c r="V21" s="533"/>
      <c r="W21" s="532"/>
      <c r="X21" s="533"/>
      <c r="Y21" s="14"/>
      <c r="AB21" s="533"/>
      <c r="AC21" s="533"/>
      <c r="AD21" s="533"/>
      <c r="AE21" s="533"/>
    </row>
    <row r="22" spans="1:31">
      <c r="A22" s="54"/>
      <c r="B22" s="54"/>
      <c r="C22" s="54"/>
      <c r="D22" s="54"/>
      <c r="E22" s="55"/>
      <c r="F22" s="55"/>
      <c r="G22" s="55"/>
      <c r="H22" s="55"/>
      <c r="I22" s="55"/>
      <c r="J22" s="55"/>
      <c r="K22" s="55"/>
      <c r="L22" s="55"/>
      <c r="M22" s="54"/>
      <c r="N22" s="54"/>
      <c r="O22" s="54"/>
      <c r="R22" s="44"/>
    </row>
    <row r="23" spans="1:31">
      <c r="A23" s="54"/>
      <c r="B23" s="54"/>
      <c r="C23" s="54"/>
      <c r="D23" s="54"/>
      <c r="E23" s="55"/>
      <c r="F23" s="55"/>
      <c r="G23" s="55"/>
      <c r="H23" s="55"/>
      <c r="I23" s="55"/>
      <c r="J23" s="55"/>
      <c r="K23" s="55"/>
      <c r="L23" s="55"/>
      <c r="M23" s="54"/>
      <c r="N23" s="54"/>
      <c r="O23" s="54"/>
    </row>
    <row r="24" spans="1:31">
      <c r="A24" s="54"/>
      <c r="B24" s="54"/>
      <c r="C24" s="54"/>
      <c r="D24" s="54"/>
      <c r="E24" s="55"/>
      <c r="F24" s="55"/>
      <c r="G24" s="55"/>
      <c r="H24" s="55"/>
      <c r="I24" s="55"/>
      <c r="J24" s="55"/>
      <c r="K24" s="55"/>
      <c r="L24" s="55"/>
      <c r="M24" s="54"/>
      <c r="N24" s="54"/>
      <c r="O24" s="54"/>
    </row>
  </sheetData>
  <mergeCells count="6">
    <mergeCell ref="P6:R6"/>
    <mergeCell ref="C6:C7"/>
    <mergeCell ref="D6:D7"/>
    <mergeCell ref="A6:A7"/>
    <mergeCell ref="B6:B7"/>
    <mergeCell ref="E6:O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W26"/>
  <sheetViews>
    <sheetView zoomScaleSheetLayoutView="100" workbookViewId="0">
      <selection activeCell="Z10" sqref="Z10"/>
    </sheetView>
  </sheetViews>
  <sheetFormatPr defaultRowHeight="15.75"/>
  <cols>
    <col min="1" max="1" width="30.42578125" style="10" customWidth="1"/>
    <col min="2" max="2" width="6.7109375" style="13" customWidth="1"/>
    <col min="3" max="3" width="5" style="13" customWidth="1"/>
    <col min="4" max="8" width="5.28515625" style="13" customWidth="1"/>
    <col min="9" max="9" width="5.28515625" style="15" customWidth="1"/>
    <col min="10" max="10" width="4.5703125" style="15" customWidth="1"/>
    <col min="11" max="11" width="4.85546875" style="10" customWidth="1"/>
    <col min="12" max="12" width="5.28515625" style="13" customWidth="1"/>
    <col min="13" max="14" width="5.28515625" style="10" customWidth="1"/>
    <col min="15" max="15" width="4.7109375" style="10" customWidth="1"/>
    <col min="16" max="16" width="4.85546875" style="10" customWidth="1"/>
    <col min="17" max="23" width="5.28515625" style="10" customWidth="1"/>
    <col min="24" max="16384" width="9.140625" style="10"/>
  </cols>
  <sheetData>
    <row r="1" spans="1:23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3"/>
    </row>
    <row r="2" spans="1:23">
      <c r="A2" s="155"/>
      <c r="B2" s="156" t="s">
        <v>146</v>
      </c>
      <c r="C2" s="514" t="s">
        <v>5200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3"/>
    </row>
    <row r="3" spans="1:23">
      <c r="A3" s="155"/>
      <c r="B3" s="156" t="s">
        <v>147</v>
      </c>
      <c r="C3" s="514" t="s">
        <v>5437</v>
      </c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3"/>
    </row>
    <row r="4" spans="1:23">
      <c r="A4" s="155"/>
      <c r="B4" s="156" t="s">
        <v>2892</v>
      </c>
      <c r="C4" s="150" t="s">
        <v>269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4"/>
    </row>
    <row r="5" spans="1:23" ht="9" customHeight="1">
      <c r="A5" s="47"/>
      <c r="B5" s="10"/>
      <c r="C5" s="46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23" ht="45.75" customHeight="1">
      <c r="A6" s="1355" t="s">
        <v>266</v>
      </c>
      <c r="B6" s="1356" t="s">
        <v>31</v>
      </c>
      <c r="C6" s="1347" t="s">
        <v>142</v>
      </c>
      <c r="D6" s="1354" t="s">
        <v>155</v>
      </c>
      <c r="E6" s="1354"/>
      <c r="F6" s="1354"/>
      <c r="G6" s="1354"/>
      <c r="H6" s="1354"/>
      <c r="I6" s="1354"/>
      <c r="J6" s="1354"/>
      <c r="K6" s="1354"/>
      <c r="L6" s="1354"/>
      <c r="M6" s="1354"/>
      <c r="N6" s="1354"/>
      <c r="O6" s="1354"/>
      <c r="P6" s="1354"/>
      <c r="Q6" s="1354"/>
      <c r="R6" s="1354"/>
      <c r="S6" s="1354"/>
      <c r="T6" s="1354" t="s">
        <v>152</v>
      </c>
      <c r="U6" s="1354"/>
      <c r="V6" s="1354"/>
      <c r="W6" s="1354"/>
    </row>
    <row r="7" spans="1:23" s="37" customFormat="1" ht="66" customHeight="1">
      <c r="A7" s="1355"/>
      <c r="B7" s="1356"/>
      <c r="C7" s="1347"/>
      <c r="D7" s="1317" t="s">
        <v>114</v>
      </c>
      <c r="E7" s="1317" t="s">
        <v>165</v>
      </c>
      <c r="F7" s="1315" t="s">
        <v>148</v>
      </c>
      <c r="G7" s="1315" t="s">
        <v>149</v>
      </c>
      <c r="H7" s="1317" t="s">
        <v>276</v>
      </c>
      <c r="I7" s="112" t="s">
        <v>44</v>
      </c>
      <c r="J7" s="1315" t="s">
        <v>277</v>
      </c>
      <c r="K7" s="113" t="s">
        <v>51</v>
      </c>
      <c r="L7" s="113" t="s">
        <v>166</v>
      </c>
      <c r="M7" s="113" t="s">
        <v>276</v>
      </c>
      <c r="N7" s="112" t="s">
        <v>44</v>
      </c>
      <c r="O7" s="1315" t="s">
        <v>277</v>
      </c>
      <c r="P7" s="1317" t="s">
        <v>51</v>
      </c>
      <c r="Q7" s="114" t="s">
        <v>167</v>
      </c>
      <c r="R7" s="114" t="s">
        <v>112</v>
      </c>
      <c r="S7" s="114" t="s">
        <v>29</v>
      </c>
      <c r="T7" s="1317" t="s">
        <v>109</v>
      </c>
      <c r="U7" s="1317" t="s">
        <v>265</v>
      </c>
      <c r="V7" s="1317" t="s">
        <v>116</v>
      </c>
      <c r="W7" s="1317" t="s">
        <v>111</v>
      </c>
    </row>
    <row r="8" spans="1:23">
      <c r="A8" s="100" t="s">
        <v>5222</v>
      </c>
      <c r="B8" s="49"/>
      <c r="C8" s="61"/>
      <c r="D8" s="543">
        <v>4</v>
      </c>
      <c r="E8" s="543"/>
      <c r="F8" s="541"/>
      <c r="G8" s="541">
        <v>4</v>
      </c>
      <c r="H8" s="49">
        <v>4</v>
      </c>
      <c r="I8" s="49"/>
      <c r="J8" s="56">
        <f>SUM(H8:I8)</f>
        <v>4</v>
      </c>
      <c r="K8" s="64">
        <f t="shared" ref="K8:K21" si="0">D8-(H8+I8)</f>
        <v>0</v>
      </c>
      <c r="L8" s="543">
        <v>14</v>
      </c>
      <c r="M8" s="49">
        <v>9</v>
      </c>
      <c r="N8" s="49"/>
      <c r="O8" s="56">
        <f>SUM(M8:N8)</f>
        <v>9</v>
      </c>
      <c r="P8" s="65">
        <f t="shared" ref="P8:P21" si="1">L8-(M8+N8)</f>
        <v>5</v>
      </c>
      <c r="Q8" s="544"/>
      <c r="R8" s="544"/>
      <c r="S8" s="65">
        <f>Q8-R8</f>
        <v>0</v>
      </c>
      <c r="T8" s="68"/>
      <c r="U8" s="68"/>
      <c r="V8" s="68"/>
      <c r="W8" s="68"/>
    </row>
    <row r="9" spans="1:23">
      <c r="A9" s="100" t="s">
        <v>5223</v>
      </c>
      <c r="B9" s="49"/>
      <c r="C9" s="61"/>
      <c r="D9" s="543">
        <v>1</v>
      </c>
      <c r="E9" s="543"/>
      <c r="F9" s="541"/>
      <c r="G9" s="541">
        <v>1</v>
      </c>
      <c r="H9" s="49">
        <v>1</v>
      </c>
      <c r="I9" s="49"/>
      <c r="J9" s="56">
        <f t="shared" ref="J9:J21" si="2">SUM(H9:I9)</f>
        <v>1</v>
      </c>
      <c r="K9" s="64">
        <f t="shared" si="0"/>
        <v>0</v>
      </c>
      <c r="L9" s="543">
        <v>2</v>
      </c>
      <c r="M9" s="49">
        <v>2</v>
      </c>
      <c r="N9" s="49"/>
      <c r="O9" s="56">
        <f t="shared" ref="O9:O21" si="3">SUM(M9:N9)</f>
        <v>2</v>
      </c>
      <c r="P9" s="65">
        <f t="shared" si="1"/>
        <v>0</v>
      </c>
      <c r="Q9" s="544"/>
      <c r="R9" s="544"/>
      <c r="S9" s="65">
        <f t="shared" ref="S9:S22" si="4">Q9-R9</f>
        <v>0</v>
      </c>
      <c r="T9" s="68"/>
      <c r="U9" s="68"/>
      <c r="V9" s="68"/>
      <c r="W9" s="68"/>
    </row>
    <row r="10" spans="1:23">
      <c r="A10" s="100" t="s">
        <v>32</v>
      </c>
      <c r="B10" s="49"/>
      <c r="C10" s="61"/>
      <c r="D10" s="543"/>
      <c r="E10" s="543"/>
      <c r="F10" s="541"/>
      <c r="G10" s="541"/>
      <c r="H10" s="49"/>
      <c r="I10" s="49"/>
      <c r="J10" s="56">
        <f t="shared" si="2"/>
        <v>0</v>
      </c>
      <c r="K10" s="64">
        <f t="shared" si="0"/>
        <v>0</v>
      </c>
      <c r="L10" s="545"/>
      <c r="M10" s="49"/>
      <c r="N10" s="49"/>
      <c r="O10" s="56">
        <f t="shared" si="3"/>
        <v>0</v>
      </c>
      <c r="P10" s="65">
        <f t="shared" si="1"/>
        <v>0</v>
      </c>
      <c r="Q10" s="544"/>
      <c r="R10" s="544"/>
      <c r="S10" s="65">
        <f t="shared" si="4"/>
        <v>0</v>
      </c>
      <c r="T10" s="68"/>
      <c r="U10" s="68"/>
      <c r="V10" s="68"/>
      <c r="W10" s="68"/>
    </row>
    <row r="11" spans="1:23" ht="24">
      <c r="A11" s="100" t="s">
        <v>5224</v>
      </c>
      <c r="B11" s="49"/>
      <c r="C11" s="61"/>
      <c r="D11" s="543">
        <v>1</v>
      </c>
      <c r="E11" s="543">
        <v>1</v>
      </c>
      <c r="F11" s="541"/>
      <c r="G11" s="541">
        <v>1</v>
      </c>
      <c r="H11" s="49">
        <v>6</v>
      </c>
      <c r="I11" s="49"/>
      <c r="J11" s="56">
        <f t="shared" si="2"/>
        <v>6</v>
      </c>
      <c r="K11" s="64">
        <f>(D11+E11)-(H11+I11)</f>
        <v>-4</v>
      </c>
      <c r="L11" s="543">
        <v>19</v>
      </c>
      <c r="M11" s="49">
        <v>35</v>
      </c>
      <c r="N11" s="49"/>
      <c r="O11" s="56">
        <f t="shared" si="3"/>
        <v>35</v>
      </c>
      <c r="P11" s="65">
        <f t="shared" si="1"/>
        <v>-16</v>
      </c>
      <c r="Q11" s="544"/>
      <c r="R11" s="544"/>
      <c r="S11" s="65">
        <f t="shared" si="4"/>
        <v>0</v>
      </c>
      <c r="T11" s="68"/>
      <c r="U11" s="68"/>
      <c r="V11" s="68"/>
      <c r="W11" s="68"/>
    </row>
    <row r="12" spans="1:23">
      <c r="A12" s="100" t="s">
        <v>5225</v>
      </c>
      <c r="B12" s="49"/>
      <c r="C12" s="61"/>
      <c r="D12" s="543">
        <v>1</v>
      </c>
      <c r="E12" s="543">
        <v>0</v>
      </c>
      <c r="F12" s="541">
        <v>1</v>
      </c>
      <c r="G12" s="541">
        <v>0</v>
      </c>
      <c r="H12" s="49">
        <v>1</v>
      </c>
      <c r="I12" s="49"/>
      <c r="J12" s="56">
        <f t="shared" si="2"/>
        <v>1</v>
      </c>
      <c r="K12" s="64">
        <f t="shared" si="0"/>
        <v>0</v>
      </c>
      <c r="L12" s="543">
        <v>2</v>
      </c>
      <c r="M12" s="49">
        <v>2</v>
      </c>
      <c r="N12" s="49"/>
      <c r="O12" s="56">
        <f t="shared" si="3"/>
        <v>2</v>
      </c>
      <c r="P12" s="65">
        <f t="shared" si="1"/>
        <v>0</v>
      </c>
      <c r="Q12" s="544"/>
      <c r="R12" s="544"/>
      <c r="S12" s="65">
        <f t="shared" si="4"/>
        <v>0</v>
      </c>
      <c r="T12" s="68"/>
      <c r="U12" s="68"/>
      <c r="V12" s="68"/>
      <c r="W12" s="68"/>
    </row>
    <row r="13" spans="1:23" ht="24">
      <c r="A13" s="100" t="s">
        <v>5226</v>
      </c>
      <c r="B13" s="49"/>
      <c r="C13" s="61"/>
      <c r="D13" s="543">
        <v>0</v>
      </c>
      <c r="E13" s="543">
        <v>0</v>
      </c>
      <c r="F13" s="541">
        <v>0</v>
      </c>
      <c r="G13" s="541">
        <v>0</v>
      </c>
      <c r="H13" s="49">
        <v>2</v>
      </c>
      <c r="I13" s="49"/>
      <c r="J13" s="56">
        <f t="shared" si="2"/>
        <v>2</v>
      </c>
      <c r="K13" s="64">
        <f t="shared" si="0"/>
        <v>-2</v>
      </c>
      <c r="L13" s="543">
        <v>2</v>
      </c>
      <c r="M13" s="49">
        <v>4</v>
      </c>
      <c r="N13" s="49"/>
      <c r="O13" s="56">
        <f t="shared" si="3"/>
        <v>4</v>
      </c>
      <c r="P13" s="65">
        <f t="shared" si="1"/>
        <v>-2</v>
      </c>
      <c r="Q13" s="544"/>
      <c r="R13" s="544"/>
      <c r="S13" s="65">
        <f t="shared" si="4"/>
        <v>0</v>
      </c>
      <c r="T13" s="68"/>
      <c r="U13" s="68"/>
      <c r="V13" s="68"/>
      <c r="W13" s="68"/>
    </row>
    <row r="14" spans="1:23">
      <c r="A14" s="100" t="s">
        <v>5227</v>
      </c>
      <c r="B14" s="49"/>
      <c r="C14" s="61"/>
      <c r="D14" s="543">
        <v>10</v>
      </c>
      <c r="E14" s="543">
        <v>0</v>
      </c>
      <c r="F14" s="541">
        <v>3</v>
      </c>
      <c r="G14" s="541">
        <v>7</v>
      </c>
      <c r="H14" s="49">
        <v>9</v>
      </c>
      <c r="I14" s="49"/>
      <c r="J14" s="56">
        <f t="shared" si="2"/>
        <v>9</v>
      </c>
      <c r="K14" s="64">
        <f t="shared" si="0"/>
        <v>1</v>
      </c>
      <c r="L14" s="543">
        <v>11</v>
      </c>
      <c r="M14" s="49">
        <v>18</v>
      </c>
      <c r="N14" s="49"/>
      <c r="O14" s="56">
        <f t="shared" si="3"/>
        <v>18</v>
      </c>
      <c r="P14" s="65">
        <f t="shared" si="1"/>
        <v>-7</v>
      </c>
      <c r="Q14" s="544"/>
      <c r="R14" s="544"/>
      <c r="S14" s="65">
        <f t="shared" si="4"/>
        <v>0</v>
      </c>
      <c r="T14" s="68"/>
      <c r="U14" s="68"/>
      <c r="V14" s="68"/>
      <c r="W14" s="68"/>
    </row>
    <row r="15" spans="1:23">
      <c r="A15" s="100" t="s">
        <v>5228</v>
      </c>
      <c r="B15" s="49"/>
      <c r="C15" s="61"/>
      <c r="D15" s="543">
        <v>2</v>
      </c>
      <c r="E15" s="543">
        <v>0</v>
      </c>
      <c r="F15" s="541">
        <v>1</v>
      </c>
      <c r="G15" s="541">
        <v>1</v>
      </c>
      <c r="H15" s="49">
        <v>2</v>
      </c>
      <c r="I15" s="49"/>
      <c r="J15" s="56">
        <f t="shared" si="2"/>
        <v>2</v>
      </c>
      <c r="K15" s="64">
        <f t="shared" si="0"/>
        <v>0</v>
      </c>
      <c r="L15" s="543">
        <v>7</v>
      </c>
      <c r="M15" s="49">
        <v>5</v>
      </c>
      <c r="N15" s="49"/>
      <c r="O15" s="56">
        <f t="shared" si="3"/>
        <v>5</v>
      </c>
      <c r="P15" s="65">
        <f t="shared" si="1"/>
        <v>2</v>
      </c>
      <c r="Q15" s="544"/>
      <c r="R15" s="544"/>
      <c r="S15" s="65">
        <f t="shared" si="4"/>
        <v>0</v>
      </c>
      <c r="T15" s="68"/>
      <c r="U15" s="68"/>
      <c r="V15" s="68"/>
      <c r="W15" s="68"/>
    </row>
    <row r="16" spans="1:23">
      <c r="A16" s="100" t="s">
        <v>5229</v>
      </c>
      <c r="B16" s="49"/>
      <c r="C16" s="61"/>
      <c r="D16" s="49"/>
      <c r="E16" s="49"/>
      <c r="F16" s="61"/>
      <c r="G16" s="61"/>
      <c r="H16" s="49"/>
      <c r="I16" s="49"/>
      <c r="J16" s="56">
        <f t="shared" si="2"/>
        <v>0</v>
      </c>
      <c r="K16" s="64">
        <f t="shared" si="0"/>
        <v>0</v>
      </c>
      <c r="L16" s="49"/>
      <c r="M16" s="49"/>
      <c r="N16" s="49"/>
      <c r="O16" s="56">
        <f t="shared" si="3"/>
        <v>0</v>
      </c>
      <c r="P16" s="65">
        <f t="shared" si="1"/>
        <v>0</v>
      </c>
      <c r="Q16" s="544"/>
      <c r="R16" s="544"/>
      <c r="S16" s="65">
        <f t="shared" si="4"/>
        <v>0</v>
      </c>
      <c r="T16" s="68"/>
      <c r="U16" s="68"/>
      <c r="V16" s="68"/>
      <c r="W16" s="68"/>
    </row>
    <row r="17" spans="1:23" ht="24">
      <c r="A17" s="100" t="s">
        <v>5230</v>
      </c>
      <c r="B17" s="49"/>
      <c r="C17" s="61"/>
      <c r="D17" s="543">
        <v>3</v>
      </c>
      <c r="E17" s="543">
        <v>0</v>
      </c>
      <c r="F17" s="541">
        <v>1</v>
      </c>
      <c r="G17" s="541">
        <v>2</v>
      </c>
      <c r="H17" s="49">
        <v>2</v>
      </c>
      <c r="I17" s="49">
        <v>1</v>
      </c>
      <c r="J17" s="56">
        <f t="shared" si="2"/>
        <v>3</v>
      </c>
      <c r="K17" s="64">
        <f t="shared" si="0"/>
        <v>0</v>
      </c>
      <c r="L17" s="543">
        <v>21</v>
      </c>
      <c r="M17" s="49">
        <v>10</v>
      </c>
      <c r="N17" s="49">
        <v>6</v>
      </c>
      <c r="O17" s="56">
        <f t="shared" si="3"/>
        <v>16</v>
      </c>
      <c r="P17" s="65">
        <f t="shared" si="1"/>
        <v>5</v>
      </c>
      <c r="Q17" s="544"/>
      <c r="R17" s="544"/>
      <c r="S17" s="65">
        <f t="shared" si="4"/>
        <v>0</v>
      </c>
      <c r="T17" s="68"/>
      <c r="U17" s="68"/>
      <c r="V17" s="68"/>
      <c r="W17" s="68"/>
    </row>
    <row r="18" spans="1:23" ht="24">
      <c r="A18" s="100" t="s">
        <v>5231</v>
      </c>
      <c r="B18" s="49"/>
      <c r="C18" s="61"/>
      <c r="D18" s="543"/>
      <c r="E18" s="543">
        <v>1</v>
      </c>
      <c r="F18" s="541"/>
      <c r="G18" s="541"/>
      <c r="H18" s="49">
        <v>1</v>
      </c>
      <c r="I18" s="49"/>
      <c r="J18" s="56">
        <f t="shared" si="2"/>
        <v>1</v>
      </c>
      <c r="K18" s="64">
        <f>E18-(H18+I18)</f>
        <v>0</v>
      </c>
      <c r="L18" s="543">
        <v>4</v>
      </c>
      <c r="M18" s="49">
        <v>2</v>
      </c>
      <c r="N18" s="49"/>
      <c r="O18" s="56">
        <f t="shared" si="3"/>
        <v>2</v>
      </c>
      <c r="P18" s="65">
        <f t="shared" si="1"/>
        <v>2</v>
      </c>
      <c r="Q18" s="544"/>
      <c r="R18" s="544"/>
      <c r="S18" s="65">
        <f t="shared" si="4"/>
        <v>0</v>
      </c>
      <c r="T18" s="68"/>
      <c r="U18" s="68"/>
      <c r="V18" s="68"/>
      <c r="W18" s="68"/>
    </row>
    <row r="19" spans="1:23">
      <c r="A19" s="100" t="s">
        <v>117</v>
      </c>
      <c r="B19" s="49"/>
      <c r="C19" s="61"/>
      <c r="D19" s="545"/>
      <c r="E19" s="545"/>
      <c r="F19" s="546"/>
      <c r="G19" s="61"/>
      <c r="H19" s="49">
        <v>1</v>
      </c>
      <c r="I19" s="49"/>
      <c r="J19" s="56">
        <f t="shared" si="2"/>
        <v>1</v>
      </c>
      <c r="K19" s="64">
        <f t="shared" si="0"/>
        <v>-1</v>
      </c>
      <c r="L19" s="545"/>
      <c r="M19" s="49">
        <v>2</v>
      </c>
      <c r="N19" s="49"/>
      <c r="O19" s="56">
        <f t="shared" si="3"/>
        <v>2</v>
      </c>
      <c r="P19" s="65">
        <f t="shared" si="1"/>
        <v>-2</v>
      </c>
      <c r="Q19" s="544"/>
      <c r="R19" s="544"/>
      <c r="S19" s="65">
        <f t="shared" si="4"/>
        <v>0</v>
      </c>
      <c r="T19" s="68"/>
      <c r="U19" s="68"/>
      <c r="V19" s="68"/>
      <c r="W19" s="68"/>
    </row>
    <row r="20" spans="1:23" ht="24.75">
      <c r="A20" s="1229" t="s">
        <v>5232</v>
      </c>
      <c r="B20" s="49"/>
      <c r="C20" s="61"/>
      <c r="D20" s="545"/>
      <c r="E20" s="545"/>
      <c r="F20" s="546"/>
      <c r="G20" s="61"/>
      <c r="H20" s="49">
        <v>1</v>
      </c>
      <c r="I20" s="49"/>
      <c r="J20" s="56">
        <f t="shared" si="2"/>
        <v>1</v>
      </c>
      <c r="K20" s="64">
        <f t="shared" si="0"/>
        <v>-1</v>
      </c>
      <c r="L20" s="543">
        <v>3</v>
      </c>
      <c r="M20" s="49">
        <v>2</v>
      </c>
      <c r="N20" s="49"/>
      <c r="O20" s="56">
        <f t="shared" si="3"/>
        <v>2</v>
      </c>
      <c r="P20" s="65">
        <f t="shared" si="1"/>
        <v>1</v>
      </c>
      <c r="Q20" s="544"/>
      <c r="R20" s="544"/>
      <c r="S20" s="65">
        <f t="shared" si="4"/>
        <v>0</v>
      </c>
      <c r="T20" s="68"/>
      <c r="U20" s="68"/>
      <c r="V20" s="68"/>
      <c r="W20" s="68"/>
    </row>
    <row r="21" spans="1:23" ht="24.75">
      <c r="A21" s="1229" t="s">
        <v>5233</v>
      </c>
      <c r="B21" s="49"/>
      <c r="C21" s="61"/>
      <c r="D21" s="545"/>
      <c r="E21" s="545"/>
      <c r="F21" s="546"/>
      <c r="G21" s="61"/>
      <c r="H21" s="49"/>
      <c r="I21" s="49"/>
      <c r="J21" s="56">
        <f t="shared" si="2"/>
        <v>0</v>
      </c>
      <c r="K21" s="64">
        <f t="shared" si="0"/>
        <v>0</v>
      </c>
      <c r="L21" s="547"/>
      <c r="M21" s="49">
        <v>1</v>
      </c>
      <c r="N21" s="49"/>
      <c r="O21" s="56">
        <f t="shared" si="3"/>
        <v>1</v>
      </c>
      <c r="P21" s="65">
        <f t="shared" si="1"/>
        <v>-1</v>
      </c>
      <c r="Q21" s="548">
        <v>2</v>
      </c>
      <c r="R21" s="544"/>
      <c r="S21" s="65">
        <f t="shared" si="4"/>
        <v>2</v>
      </c>
      <c r="T21" s="68"/>
      <c r="U21" s="68"/>
      <c r="V21" s="68"/>
      <c r="W21" s="68"/>
    </row>
    <row r="22" spans="1:23" s="14" customFormat="1" ht="30.75" customHeight="1">
      <c r="A22" s="549" t="s">
        <v>1730</v>
      </c>
      <c r="B22" s="550"/>
      <c r="C22" s="550"/>
      <c r="D22" s="551"/>
      <c r="E22" s="551"/>
      <c r="F22" s="551"/>
      <c r="G22" s="551"/>
      <c r="H22" s="550"/>
      <c r="I22" s="550"/>
      <c r="J22" s="56">
        <f>SUM(H22:I22)</f>
        <v>0</v>
      </c>
      <c r="K22" s="64">
        <f>D22-(H22+I22)</f>
        <v>0</v>
      </c>
      <c r="L22" s="552"/>
      <c r="M22" s="550"/>
      <c r="N22" s="550"/>
      <c r="O22" s="56">
        <f>SUM(M22:N22)</f>
        <v>0</v>
      </c>
      <c r="P22" s="65">
        <f>L22-(M22+N22)</f>
        <v>0</v>
      </c>
      <c r="Q22" s="553"/>
      <c r="R22" s="553"/>
      <c r="S22" s="65">
        <f t="shared" si="4"/>
        <v>0</v>
      </c>
      <c r="T22" s="554"/>
      <c r="U22" s="554"/>
      <c r="V22" s="554"/>
      <c r="W22" s="554"/>
    </row>
    <row r="23" spans="1:23" ht="20.25" customHeight="1">
      <c r="A23" s="121" t="s">
        <v>73</v>
      </c>
      <c r="B23" s="56">
        <v>300</v>
      </c>
      <c r="C23" s="56"/>
      <c r="D23" s="56">
        <f t="shared" ref="D23:I23" si="5">SUM(D8:D22)</f>
        <v>22</v>
      </c>
      <c r="E23" s="56">
        <f t="shared" si="5"/>
        <v>2</v>
      </c>
      <c r="F23" s="56">
        <f t="shared" si="5"/>
        <v>6</v>
      </c>
      <c r="G23" s="56">
        <f t="shared" si="5"/>
        <v>16</v>
      </c>
      <c r="H23" s="56">
        <f t="shared" si="5"/>
        <v>30</v>
      </c>
      <c r="I23" s="56">
        <f t="shared" si="5"/>
        <v>1</v>
      </c>
      <c r="J23" s="56">
        <f>SUM(J8:J21)</f>
        <v>31</v>
      </c>
      <c r="K23" s="64">
        <f>SUM(K8:K21)</f>
        <v>-7</v>
      </c>
      <c r="L23" s="56">
        <f>SUM(L8:L22)</f>
        <v>85</v>
      </c>
      <c r="M23" s="56">
        <f>SUM(M8:M22)</f>
        <v>92</v>
      </c>
      <c r="N23" s="56">
        <f>SUM(N8:N22)</f>
        <v>6</v>
      </c>
      <c r="O23" s="56">
        <f>SUM(O8:O21)</f>
        <v>98</v>
      </c>
      <c r="P23" s="65">
        <f>SUM(P8:P21)</f>
        <v>-13</v>
      </c>
      <c r="Q23" s="160">
        <f>SUM(Q8:Q22)</f>
        <v>2</v>
      </c>
      <c r="R23" s="160">
        <f>SUM(R8:R22)</f>
        <v>0</v>
      </c>
      <c r="S23" s="65">
        <f>SUM(S8:S21)</f>
        <v>2</v>
      </c>
      <c r="T23" s="56">
        <f>SUM(T8:T22)</f>
        <v>0</v>
      </c>
      <c r="U23" s="56">
        <f>SUM(U8:U22)</f>
        <v>0</v>
      </c>
      <c r="V23" s="56">
        <f>SUM(V8:V22)</f>
        <v>0</v>
      </c>
      <c r="W23" s="56">
        <f>SUM(W8:W22)</f>
        <v>0</v>
      </c>
    </row>
    <row r="24" spans="1:23" ht="15.75" customHeight="1">
      <c r="A24" s="67" t="s">
        <v>118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3"/>
      <c r="R24" s="63"/>
      <c r="S24" s="63"/>
      <c r="T24" s="63"/>
      <c r="U24" s="63"/>
      <c r="V24" s="63"/>
      <c r="W24" s="63"/>
    </row>
    <row r="25" spans="1:23">
      <c r="A25" s="14" t="s">
        <v>3420</v>
      </c>
      <c r="B25" s="14"/>
      <c r="C25" s="14"/>
      <c r="D25" s="532"/>
      <c r="E25" s="14" t="s">
        <v>3421</v>
      </c>
      <c r="F25" s="14"/>
      <c r="G25" s="14"/>
      <c r="H25" s="532"/>
      <c r="I25" s="25"/>
      <c r="J25" s="25"/>
      <c r="K25" s="25"/>
      <c r="L25" s="532"/>
      <c r="M25" s="533"/>
      <c r="N25" s="533"/>
      <c r="R25" s="533"/>
      <c r="S25" s="6" t="s">
        <v>3422</v>
      </c>
      <c r="T25" s="6"/>
      <c r="U25" s="14"/>
    </row>
    <row r="26" spans="1:23">
      <c r="A26" s="14" t="s">
        <v>3425</v>
      </c>
      <c r="B26" s="14"/>
      <c r="C26" s="14"/>
      <c r="D26" s="532"/>
      <c r="E26" s="14" t="s">
        <v>3423</v>
      </c>
      <c r="F26" s="14"/>
      <c r="G26" s="14"/>
      <c r="H26" s="532"/>
      <c r="I26" s="25"/>
      <c r="J26" s="25"/>
      <c r="K26" s="25"/>
      <c r="L26" s="532"/>
      <c r="M26" s="533"/>
      <c r="N26" s="533"/>
      <c r="R26" s="533"/>
      <c r="S26" s="9" t="s">
        <v>3424</v>
      </c>
      <c r="T26" s="6"/>
      <c r="U26" s="14"/>
    </row>
  </sheetData>
  <mergeCells count="5">
    <mergeCell ref="T6:W6"/>
    <mergeCell ref="D6:S6"/>
    <mergeCell ref="A6:A7"/>
    <mergeCell ref="B6:B7"/>
    <mergeCell ref="C6:C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80" orientation="landscape" r:id="rId1"/>
  <headerFooter alignWithMargins="0">
    <oddFooter>&amp;R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W26"/>
  <sheetViews>
    <sheetView zoomScaleSheetLayoutView="100" workbookViewId="0">
      <selection activeCell="I10" sqref="I10"/>
    </sheetView>
  </sheetViews>
  <sheetFormatPr defaultRowHeight="12.75"/>
  <cols>
    <col min="1" max="1" width="28" style="14" customWidth="1"/>
    <col min="2" max="2" width="15" style="14" customWidth="1"/>
    <col min="3" max="3" width="11.7109375" style="14" customWidth="1"/>
    <col min="4" max="4" width="8.140625" style="14" customWidth="1"/>
    <col min="5" max="5" width="13.140625" style="14" customWidth="1"/>
    <col min="6" max="6" width="10" style="14" customWidth="1"/>
    <col min="7" max="7" width="8" style="14" customWidth="1"/>
    <col min="8" max="8" width="14.28515625" style="14" customWidth="1"/>
    <col min="9" max="9" width="11.42578125" style="14" customWidth="1"/>
    <col min="10" max="16384" width="9.140625" style="14"/>
  </cols>
  <sheetData>
    <row r="1" spans="1:9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3"/>
    </row>
    <row r="2" spans="1:9">
      <c r="A2" s="155"/>
      <c r="B2" s="156" t="s">
        <v>146</v>
      </c>
      <c r="C2" s="96">
        <v>6113079</v>
      </c>
      <c r="D2" s="151"/>
      <c r="E2" s="151"/>
      <c r="F2" s="151"/>
      <c r="G2" s="153"/>
    </row>
    <row r="3" spans="1:9">
      <c r="A3" s="155"/>
      <c r="B3" s="156" t="s">
        <v>147</v>
      </c>
      <c r="C3" s="514" t="s">
        <v>5437</v>
      </c>
      <c r="D3" s="151"/>
      <c r="E3" s="151"/>
      <c r="F3" s="151"/>
      <c r="G3" s="153"/>
    </row>
    <row r="4" spans="1:9" ht="14.25">
      <c r="A4" s="155"/>
      <c r="B4" s="156" t="s">
        <v>2892</v>
      </c>
      <c r="C4" s="150" t="s">
        <v>270</v>
      </c>
      <c r="D4" s="152"/>
      <c r="E4" s="152"/>
      <c r="F4" s="152"/>
      <c r="G4" s="154"/>
    </row>
    <row r="5" spans="1:9" ht="12" customHeight="1">
      <c r="A5" s="47"/>
      <c r="B5" s="10"/>
      <c r="C5" s="46"/>
      <c r="D5" s="34"/>
    </row>
    <row r="6" spans="1:9" ht="21.75" customHeight="1">
      <c r="A6" s="1357" t="s">
        <v>31</v>
      </c>
      <c r="B6" s="1357"/>
      <c r="C6" s="69"/>
      <c r="D6" s="69"/>
      <c r="E6" s="69"/>
      <c r="F6" s="69"/>
    </row>
    <row r="7" spans="1:9">
      <c r="A7" s="71" t="s">
        <v>119</v>
      </c>
      <c r="B7" s="555">
        <v>300</v>
      </c>
      <c r="C7" s="69"/>
      <c r="D7" s="69"/>
      <c r="E7" s="69"/>
      <c r="F7" s="69"/>
    </row>
    <row r="8" spans="1:9">
      <c r="A8" s="71" t="s">
        <v>120</v>
      </c>
      <c r="B8" s="555"/>
      <c r="C8" s="69"/>
      <c r="D8" s="69"/>
      <c r="E8" s="69"/>
      <c r="F8" s="69"/>
    </row>
    <row r="9" spans="1:9">
      <c r="A9" s="71" t="s">
        <v>73</v>
      </c>
      <c r="B9" s="555">
        <v>300</v>
      </c>
      <c r="C9" s="69"/>
      <c r="D9" s="69"/>
      <c r="E9" s="69"/>
      <c r="F9" s="69"/>
    </row>
    <row r="10" spans="1:9">
      <c r="A10" s="69"/>
      <c r="B10" s="69"/>
      <c r="C10" s="69"/>
      <c r="D10" s="69"/>
      <c r="E10" s="69"/>
      <c r="F10" s="69"/>
      <c r="G10" s="69"/>
      <c r="H10" s="69"/>
      <c r="I10" s="70"/>
    </row>
    <row r="11" spans="1:9" ht="57.75" customHeight="1">
      <c r="A11" s="1352" t="s">
        <v>33</v>
      </c>
      <c r="B11" s="1358" t="s">
        <v>155</v>
      </c>
      <c r="C11" s="1358"/>
      <c r="D11" s="1358"/>
      <c r="E11" s="1358"/>
      <c r="F11" s="1358"/>
      <c r="G11" s="1358"/>
      <c r="H11" s="1358" t="s">
        <v>152</v>
      </c>
      <c r="I11" s="1358"/>
    </row>
    <row r="12" spans="1:9" ht="54.75" customHeight="1">
      <c r="A12" s="1352"/>
      <c r="B12" s="120" t="s">
        <v>168</v>
      </c>
      <c r="C12" s="120" t="s">
        <v>35</v>
      </c>
      <c r="D12" s="120" t="s">
        <v>29</v>
      </c>
      <c r="E12" s="120" t="s">
        <v>169</v>
      </c>
      <c r="F12" s="120" t="s">
        <v>35</v>
      </c>
      <c r="G12" s="120" t="s">
        <v>29</v>
      </c>
      <c r="H12" s="120" t="s">
        <v>34</v>
      </c>
      <c r="I12" s="120" t="s">
        <v>36</v>
      </c>
    </row>
    <row r="13" spans="1:9">
      <c r="A13" s="115" t="s">
        <v>5234</v>
      </c>
      <c r="B13" s="72"/>
      <c r="C13" s="72"/>
      <c r="D13" s="116">
        <f t="shared" ref="D13:D23" si="0">B13-C13</f>
        <v>0</v>
      </c>
      <c r="E13" s="556">
        <v>2</v>
      </c>
      <c r="F13" s="74"/>
      <c r="G13" s="116">
        <f t="shared" ref="G13:G23" si="1">E13-F13</f>
        <v>2</v>
      </c>
      <c r="H13" s="73"/>
      <c r="I13" s="74"/>
    </row>
    <row r="14" spans="1:9">
      <c r="A14" s="115" t="s">
        <v>5235</v>
      </c>
      <c r="B14" s="72"/>
      <c r="C14" s="72"/>
      <c r="D14" s="116">
        <f t="shared" si="0"/>
        <v>0</v>
      </c>
      <c r="E14" s="556">
        <v>8</v>
      </c>
      <c r="F14" s="74"/>
      <c r="G14" s="116">
        <f t="shared" si="1"/>
        <v>8</v>
      </c>
      <c r="H14" s="73"/>
      <c r="I14" s="74"/>
    </row>
    <row r="15" spans="1:9">
      <c r="A15" s="115" t="s">
        <v>168</v>
      </c>
      <c r="B15" s="557"/>
      <c r="C15" s="72"/>
      <c r="D15" s="116">
        <f t="shared" si="0"/>
        <v>0</v>
      </c>
      <c r="E15" s="73"/>
      <c r="F15" s="74"/>
      <c r="G15" s="116">
        <f t="shared" si="1"/>
        <v>0</v>
      </c>
      <c r="H15" s="73"/>
      <c r="I15" s="560"/>
    </row>
    <row r="16" spans="1:9">
      <c r="A16" s="115" t="s">
        <v>169</v>
      </c>
      <c r="B16" s="557"/>
      <c r="C16" s="558"/>
      <c r="D16" s="116">
        <f t="shared" si="0"/>
        <v>0</v>
      </c>
      <c r="E16" s="556">
        <v>75</v>
      </c>
      <c r="F16" s="74">
        <v>96</v>
      </c>
      <c r="G16" s="116">
        <f t="shared" si="1"/>
        <v>-21</v>
      </c>
      <c r="H16" s="73"/>
      <c r="I16" s="74"/>
    </row>
    <row r="17" spans="1:23">
      <c r="A17" s="1230" t="s">
        <v>5236</v>
      </c>
      <c r="B17" s="559">
        <v>1</v>
      </c>
      <c r="C17" s="558"/>
      <c r="D17" s="116">
        <f t="shared" si="0"/>
        <v>1</v>
      </c>
      <c r="E17" s="73"/>
      <c r="F17" s="74"/>
      <c r="G17" s="116">
        <f t="shared" si="1"/>
        <v>0</v>
      </c>
      <c r="H17" s="73"/>
      <c r="I17" s="560"/>
    </row>
    <row r="18" spans="1:23">
      <c r="A18" s="1230" t="s">
        <v>5237</v>
      </c>
      <c r="B18" s="559">
        <v>7</v>
      </c>
      <c r="C18" s="72"/>
      <c r="D18" s="116">
        <f t="shared" si="0"/>
        <v>7</v>
      </c>
      <c r="E18" s="73"/>
      <c r="F18" s="74"/>
      <c r="G18" s="116">
        <f t="shared" si="1"/>
        <v>0</v>
      </c>
      <c r="H18" s="73"/>
      <c r="I18" s="74"/>
    </row>
    <row r="19" spans="1:23">
      <c r="A19" s="1231" t="s">
        <v>5238</v>
      </c>
      <c r="B19" s="559">
        <v>12</v>
      </c>
      <c r="C19" s="72">
        <v>21</v>
      </c>
      <c r="D19" s="116">
        <f t="shared" si="0"/>
        <v>-9</v>
      </c>
      <c r="E19" s="73"/>
      <c r="F19" s="74"/>
      <c r="G19" s="116">
        <f t="shared" si="1"/>
        <v>0</v>
      </c>
      <c r="H19" s="73"/>
      <c r="I19" s="74"/>
    </row>
    <row r="20" spans="1:23">
      <c r="A20" s="1232" t="s">
        <v>5239</v>
      </c>
      <c r="B20" s="72"/>
      <c r="C20" s="72"/>
      <c r="D20" s="116">
        <f t="shared" si="0"/>
        <v>0</v>
      </c>
      <c r="E20" s="73">
        <v>3</v>
      </c>
      <c r="F20" s="74"/>
      <c r="G20" s="116">
        <f t="shared" si="1"/>
        <v>3</v>
      </c>
      <c r="H20" s="73"/>
      <c r="I20" s="74"/>
    </row>
    <row r="21" spans="1:23" s="38" customFormat="1">
      <c r="A21" s="1233" t="s">
        <v>5240</v>
      </c>
      <c r="B21" s="559">
        <v>4</v>
      </c>
      <c r="C21" s="72"/>
      <c r="D21" s="116">
        <f t="shared" si="0"/>
        <v>4</v>
      </c>
      <c r="E21" s="73"/>
      <c r="F21" s="74"/>
      <c r="G21" s="116">
        <f t="shared" si="1"/>
        <v>0</v>
      </c>
      <c r="H21" s="73"/>
      <c r="I21" s="74"/>
    </row>
    <row r="22" spans="1:23" s="38" customFormat="1">
      <c r="A22" s="117"/>
      <c r="B22" s="558"/>
      <c r="C22" s="72"/>
      <c r="D22" s="116">
        <f t="shared" si="0"/>
        <v>0</v>
      </c>
      <c r="E22" s="73"/>
      <c r="F22" s="74"/>
      <c r="G22" s="116">
        <f t="shared" si="1"/>
        <v>0</v>
      </c>
      <c r="H22" s="73"/>
      <c r="I22" s="74"/>
    </row>
    <row r="23" spans="1:23" s="38" customFormat="1">
      <c r="A23" s="118" t="s">
        <v>2</v>
      </c>
      <c r="B23" s="75">
        <f>SUM(B13:B22)</f>
        <v>24</v>
      </c>
      <c r="C23" s="75">
        <f>SUM(C13:C22)</f>
        <v>21</v>
      </c>
      <c r="D23" s="119">
        <f t="shared" si="0"/>
        <v>3</v>
      </c>
      <c r="E23" s="75">
        <f>SUM(E13:E22)</f>
        <v>88</v>
      </c>
      <c r="F23" s="75">
        <f>SUM(F13:F22)</f>
        <v>96</v>
      </c>
      <c r="G23" s="119">
        <f t="shared" si="1"/>
        <v>-8</v>
      </c>
      <c r="H23" s="75">
        <f>SUM(H13:H22)</f>
        <v>0</v>
      </c>
      <c r="I23" s="75">
        <f>SUM(I13:I22)</f>
        <v>0</v>
      </c>
    </row>
    <row r="25" spans="1:23" ht="15.75">
      <c r="A25" s="14" t="s">
        <v>3420</v>
      </c>
      <c r="C25" s="14" t="s">
        <v>3421</v>
      </c>
      <c r="D25" s="532"/>
      <c r="H25" s="6" t="s">
        <v>3422</v>
      </c>
      <c r="I25" s="6"/>
      <c r="J25" s="25"/>
      <c r="K25" s="25"/>
      <c r="L25" s="532"/>
      <c r="M25" s="533"/>
      <c r="N25" s="533"/>
      <c r="O25" s="10"/>
      <c r="P25" s="10"/>
      <c r="Q25" s="10"/>
      <c r="R25" s="533"/>
      <c r="V25" s="10"/>
      <c r="W25" s="10"/>
    </row>
    <row r="26" spans="1:23" ht="15.75">
      <c r="A26" s="14" t="s">
        <v>3425</v>
      </c>
      <c r="C26" s="14" t="s">
        <v>3423</v>
      </c>
      <c r="D26" s="532"/>
      <c r="H26" s="9" t="s">
        <v>3424</v>
      </c>
      <c r="I26" s="6"/>
      <c r="J26" s="25"/>
      <c r="K26" s="25"/>
      <c r="L26" s="532"/>
      <c r="M26" s="533"/>
      <c r="N26" s="533"/>
      <c r="O26" s="10"/>
      <c r="P26" s="10"/>
      <c r="Q26" s="10"/>
      <c r="R26" s="533"/>
      <c r="V26" s="10"/>
      <c r="W26" s="10"/>
    </row>
  </sheetData>
  <mergeCells count="4">
    <mergeCell ref="A6:B6"/>
    <mergeCell ref="A11:A12"/>
    <mergeCell ref="B11:G11"/>
    <mergeCell ref="H11:I11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W20"/>
  <sheetViews>
    <sheetView zoomScaleSheetLayoutView="100" workbookViewId="0">
      <selection activeCell="C14" sqref="C14"/>
    </sheetView>
  </sheetViews>
  <sheetFormatPr defaultRowHeight="12.75"/>
  <cols>
    <col min="1" max="1" width="46.5703125" customWidth="1"/>
    <col min="2" max="2" width="2.42578125" customWidth="1"/>
    <col min="3" max="3" width="20" customWidth="1"/>
    <col min="4" max="4" width="10" customWidth="1"/>
    <col min="5" max="5" width="9.42578125" customWidth="1"/>
    <col min="6" max="6" width="14.140625" customWidth="1"/>
    <col min="7" max="7" width="12.42578125" customWidth="1"/>
    <col min="8" max="8" width="14.5703125" customWidth="1"/>
    <col min="9" max="9" width="14.7109375" customWidth="1"/>
    <col min="10" max="10" width="13.7109375" customWidth="1"/>
    <col min="11" max="11" width="17.28515625" customWidth="1"/>
  </cols>
  <sheetData>
    <row r="1" spans="1:23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3"/>
      <c r="H1" s="190"/>
      <c r="I1" s="561"/>
      <c r="J1" s="562"/>
      <c r="K1" s="562"/>
      <c r="L1" s="562"/>
      <c r="M1" s="562"/>
      <c r="N1" s="562"/>
      <c r="O1" s="562"/>
      <c r="P1" s="562"/>
      <c r="Q1" s="562"/>
      <c r="R1" s="39"/>
      <c r="S1" s="39"/>
      <c r="T1" s="39"/>
      <c r="U1" s="39"/>
      <c r="V1" s="39"/>
      <c r="W1" s="39"/>
    </row>
    <row r="2" spans="1:23">
      <c r="A2" s="155"/>
      <c r="B2" s="156" t="s">
        <v>146</v>
      </c>
      <c r="C2" s="96">
        <v>6113079</v>
      </c>
      <c r="D2" s="151"/>
      <c r="E2" s="151"/>
      <c r="F2" s="151"/>
      <c r="G2" s="153"/>
      <c r="H2" s="190"/>
      <c r="I2" s="563"/>
      <c r="J2" s="562"/>
      <c r="K2" s="562"/>
      <c r="L2" s="562"/>
      <c r="M2" s="562"/>
      <c r="N2" s="39"/>
      <c r="O2" s="39"/>
      <c r="P2" s="39"/>
      <c r="Q2" s="39"/>
      <c r="R2" s="39"/>
      <c r="S2" s="39"/>
    </row>
    <row r="3" spans="1:23">
      <c r="A3" s="155"/>
      <c r="B3" s="156" t="s">
        <v>147</v>
      </c>
      <c r="C3" s="514" t="s">
        <v>5442</v>
      </c>
      <c r="D3" s="151"/>
      <c r="E3" s="151"/>
      <c r="F3" s="151"/>
      <c r="G3" s="153"/>
      <c r="H3" s="190"/>
      <c r="I3" s="563"/>
      <c r="J3" s="562"/>
      <c r="K3" s="562"/>
      <c r="L3" s="562"/>
      <c r="M3" s="562"/>
      <c r="N3" s="562"/>
      <c r="O3" s="562"/>
      <c r="P3" s="562"/>
      <c r="Q3" s="562"/>
      <c r="R3" s="39"/>
      <c r="S3" s="39"/>
      <c r="T3" s="39"/>
      <c r="U3" s="39"/>
      <c r="V3" s="39"/>
      <c r="W3" s="39"/>
    </row>
    <row r="4" spans="1:23" ht="14.25">
      <c r="A4" s="155"/>
      <c r="B4" s="156" t="s">
        <v>2892</v>
      </c>
      <c r="C4" s="150" t="s">
        <v>170</v>
      </c>
      <c r="D4" s="152"/>
      <c r="E4" s="152"/>
      <c r="F4" s="152"/>
      <c r="G4" s="154"/>
      <c r="H4" s="140"/>
      <c r="I4" s="564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</row>
    <row r="5" spans="1:23">
      <c r="C5" s="565"/>
      <c r="D5" s="565"/>
      <c r="E5" s="565"/>
      <c r="F5" s="565"/>
      <c r="G5" s="566"/>
      <c r="H5" s="566"/>
      <c r="I5" s="565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23" customHeight="1" thickBot="1">
      <c r="A6" s="41"/>
      <c r="B6" s="41"/>
      <c r="C6" s="567" t="s">
        <v>155</v>
      </c>
      <c r="D6" s="567" t="s">
        <v>35</v>
      </c>
      <c r="E6" s="567" t="s">
        <v>51</v>
      </c>
      <c r="F6" s="567" t="s">
        <v>152</v>
      </c>
      <c r="G6" s="567" t="s">
        <v>171</v>
      </c>
      <c r="H6" s="567" t="s">
        <v>1729</v>
      </c>
      <c r="I6" s="567" t="s">
        <v>1728</v>
      </c>
      <c r="J6" s="568" t="s">
        <v>1727</v>
      </c>
      <c r="K6" s="569" t="s">
        <v>1726</v>
      </c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6" customHeight="1" thickTop="1" thickBot="1">
      <c r="A7" s="41"/>
      <c r="B7" s="41"/>
      <c r="C7" s="41"/>
      <c r="D7" s="41"/>
      <c r="E7" s="41"/>
      <c r="F7" s="41"/>
      <c r="G7" s="41"/>
      <c r="H7" s="41"/>
      <c r="I7" s="40"/>
      <c r="J7" s="570"/>
      <c r="K7" s="571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6.5" thickTop="1" thickBot="1">
      <c r="A8" s="41" t="s">
        <v>45</v>
      </c>
      <c r="B8" s="41"/>
      <c r="C8" s="41">
        <f>SUM([2]Kadar.ode.!I30+[2]Kadar.dne.bol.dij.!E18+[2]Kadar.zaj.med.del.!D23)</f>
        <v>96</v>
      </c>
      <c r="D8" s="76">
        <f>SUM([2]Kadar.ode.!P30+[2]Kadar.dne.bol.dij.!H18+[2]Kadar.zaj.med.del.!J23-[2]Kadar.zaj.med.del.!E11-[2]Kadar.zaj.med.del.!J18)</f>
        <v>100</v>
      </c>
      <c r="E8" s="76">
        <f t="shared" ref="E8:E13" si="0">C8-D8</f>
        <v>-4</v>
      </c>
      <c r="F8" s="41">
        <f>SUM('[3]Palanka tab1'!AD30+'[3]Palanka tab 2'!P18+'[3]Palanka tab3'!T23)</f>
        <v>0</v>
      </c>
      <c r="G8" s="41">
        <f t="shared" ref="G8:G13" si="1">SUM(C8,F8)</f>
        <v>96</v>
      </c>
      <c r="H8" s="572">
        <v>1</v>
      </c>
      <c r="I8" s="573">
        <v>2</v>
      </c>
      <c r="J8" s="574">
        <v>3</v>
      </c>
      <c r="K8" s="574">
        <v>99</v>
      </c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ht="16.5" thickTop="1" thickBot="1">
      <c r="A9" s="41" t="s">
        <v>46</v>
      </c>
      <c r="B9" s="41"/>
      <c r="C9" s="41">
        <f>SUM([2]Kadar.zaj.med.del.!E23)</f>
        <v>2</v>
      </c>
      <c r="D9" s="41">
        <f>SUM([2]Kadar.zaj.med.del.!E11+[2]Kadar.zaj.med.del.!J18)</f>
        <v>2</v>
      </c>
      <c r="E9" s="41">
        <f t="shared" si="0"/>
        <v>0</v>
      </c>
      <c r="F9" s="41">
        <f>SUM('[3]Palanka tab3'!U23)</f>
        <v>0</v>
      </c>
      <c r="G9" s="41">
        <f t="shared" si="1"/>
        <v>2</v>
      </c>
      <c r="H9" s="572">
        <v>0</v>
      </c>
      <c r="I9" s="572">
        <v>1</v>
      </c>
      <c r="J9" s="574">
        <v>1</v>
      </c>
      <c r="K9" s="575">
        <v>3</v>
      </c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16.5" thickTop="1" thickBot="1">
      <c r="A10" s="41" t="s">
        <v>47</v>
      </c>
      <c r="B10" s="41"/>
      <c r="C10" s="41">
        <f>SUM([2]Kadar.ode.!R30+[2]Kadar.dne.bol.dij.!J18+[2]Kadar.zaj.med.del.!L23)</f>
        <v>346</v>
      </c>
      <c r="D10" s="76">
        <f>SUM([2]Kadar.ode.!X30+[2]Kadar.dne.bol.dij.!K18+[2]Kadar.zaj.med.del.!O23)</f>
        <v>362</v>
      </c>
      <c r="E10" s="41">
        <f t="shared" si="0"/>
        <v>-16</v>
      </c>
      <c r="F10" s="41">
        <f>SUM('[3]Palanka tab1'!AE30+'[3]Palanka tab 2'!Q18+'[3]Palanka tab3'!V23)</f>
        <v>0</v>
      </c>
      <c r="G10" s="41">
        <f t="shared" si="1"/>
        <v>346</v>
      </c>
      <c r="H10" s="572">
        <v>15</v>
      </c>
      <c r="I10" s="572">
        <v>25</v>
      </c>
      <c r="J10" s="574">
        <v>40</v>
      </c>
      <c r="K10" s="575">
        <v>386</v>
      </c>
    </row>
    <row r="11" spans="1:23" ht="16.5" thickTop="1" thickBot="1">
      <c r="A11" s="41" t="s">
        <v>48</v>
      </c>
      <c r="B11" s="41"/>
      <c r="C11" s="76">
        <f>SUM([2]Kadar.ode.!Z30+[2]Kadar.dne.bol.dij.!M18+[2]Kadar.zaj.med.del.!Q23)</f>
        <v>6</v>
      </c>
      <c r="D11" s="76">
        <f>SUM([2]Kadar.ode.!AA30+[2]Kadar.ode.!AB30+[2]Kadar.dne.bol.dij.!N18+[2]Kadar.zaj.med.del.!R23)</f>
        <v>5</v>
      </c>
      <c r="E11" s="41">
        <f t="shared" si="0"/>
        <v>1</v>
      </c>
      <c r="F11" s="41">
        <f>SUM('[3]Palanka tab1'!AF30+'[3]Palanka tab 2'!R18+'[3]Palanka tab3'!W23)</f>
        <v>0</v>
      </c>
      <c r="G11" s="41">
        <f t="shared" si="1"/>
        <v>6</v>
      </c>
      <c r="H11" s="572">
        <v>0</v>
      </c>
      <c r="I11" s="572">
        <v>0</v>
      </c>
      <c r="J11" s="574">
        <v>0</v>
      </c>
      <c r="K11" s="575">
        <v>6</v>
      </c>
    </row>
    <row r="12" spans="1:23" ht="16.5" thickTop="1" thickBot="1">
      <c r="A12" s="41" t="s">
        <v>49</v>
      </c>
      <c r="B12" s="41"/>
      <c r="C12" s="41">
        <f>SUM([2]Kadar.nem.!B23)</f>
        <v>24</v>
      </c>
      <c r="D12" s="41">
        <f>SUM([2]Kadar.nem.!C23)</f>
        <v>21</v>
      </c>
      <c r="E12" s="41">
        <f t="shared" si="0"/>
        <v>3</v>
      </c>
      <c r="F12" s="41">
        <f>SUM('[3]Palanka tab4'!H23)</f>
        <v>0</v>
      </c>
      <c r="G12" s="41">
        <f t="shared" si="1"/>
        <v>24</v>
      </c>
      <c r="H12" s="572">
        <v>0</v>
      </c>
      <c r="I12" s="572">
        <v>1</v>
      </c>
      <c r="J12" s="574">
        <v>1</v>
      </c>
      <c r="K12" s="575">
        <v>25</v>
      </c>
    </row>
    <row r="13" spans="1:23" ht="16.5" thickTop="1" thickBot="1">
      <c r="A13" s="41" t="s">
        <v>50</v>
      </c>
      <c r="B13" s="41"/>
      <c r="C13" s="41">
        <f>SUM([2]Kadar.nem.!E23)</f>
        <v>88</v>
      </c>
      <c r="D13" s="41">
        <f>SUM([2]Kadar.nem.!F23)</f>
        <v>96</v>
      </c>
      <c r="E13" s="41">
        <f t="shared" si="0"/>
        <v>-8</v>
      </c>
      <c r="F13" s="41">
        <f>SUM('[3]Palanka tab4'!I23)</f>
        <v>0</v>
      </c>
      <c r="G13" s="41">
        <f t="shared" si="1"/>
        <v>88</v>
      </c>
      <c r="H13" s="572">
        <v>0</v>
      </c>
      <c r="I13" s="572">
        <v>14</v>
      </c>
      <c r="J13" s="574">
        <v>14</v>
      </c>
      <c r="K13" s="575">
        <v>102</v>
      </c>
    </row>
    <row r="14" spans="1:23" ht="16.5" thickTop="1" thickBot="1">
      <c r="A14" s="41" t="s">
        <v>2</v>
      </c>
      <c r="B14" s="41"/>
      <c r="C14" s="41">
        <f t="shared" ref="C14:G14" si="2">SUM(C8:C13)</f>
        <v>562</v>
      </c>
      <c r="D14" s="41">
        <f t="shared" si="2"/>
        <v>586</v>
      </c>
      <c r="E14" s="41">
        <f t="shared" si="2"/>
        <v>-24</v>
      </c>
      <c r="F14" s="41">
        <f t="shared" si="2"/>
        <v>0</v>
      </c>
      <c r="G14" s="41">
        <f t="shared" si="2"/>
        <v>562</v>
      </c>
      <c r="H14" s="41">
        <v>16</v>
      </c>
      <c r="I14" s="41">
        <v>43</v>
      </c>
      <c r="J14" s="575">
        <v>59</v>
      </c>
      <c r="K14" s="575">
        <v>621</v>
      </c>
    </row>
    <row r="15" spans="1:23" ht="13.5" thickTop="1"/>
    <row r="18" spans="10:11">
      <c r="J18" t="s">
        <v>3426</v>
      </c>
    </row>
    <row r="20" spans="10:11" ht="14.25">
      <c r="J20" s="1285" t="s">
        <v>3424</v>
      </c>
      <c r="K20" s="1285"/>
    </row>
  </sheetData>
  <phoneticPr fontId="12" type="noConversion"/>
  <pageMargins left="0.23622047244094491" right="0.23622047244094491" top="0.74803149606299213" bottom="0.74803149606299213" header="0.31496062992125984" footer="0.31496062992125984"/>
  <pageSetup paperSize="9" scale="8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79"/>
  <sheetViews>
    <sheetView topLeftCell="A40" workbookViewId="0">
      <selection activeCell="R60" sqref="R60"/>
    </sheetView>
  </sheetViews>
  <sheetFormatPr defaultRowHeight="12.75"/>
  <cols>
    <col min="1" max="1" width="7.5703125" style="6" customWidth="1"/>
    <col min="2" max="2" width="26.7109375" style="6" customWidth="1"/>
    <col min="3" max="4" width="9.140625" style="6"/>
    <col min="5" max="13" width="9.140625" style="24"/>
    <col min="14" max="14" width="9.140625" style="6"/>
    <col min="15" max="15" width="9.140625" style="24"/>
    <col min="16" max="16384" width="9.140625" style="6"/>
  </cols>
  <sheetData>
    <row r="1" spans="1:16" ht="15">
      <c r="A1" s="214"/>
      <c r="B1" s="215" t="s">
        <v>145</v>
      </c>
      <c r="C1" s="202" t="s">
        <v>2891</v>
      </c>
      <c r="D1" s="205"/>
      <c r="E1" s="216"/>
      <c r="F1" s="216"/>
      <c r="G1" s="776"/>
    </row>
    <row r="2" spans="1:16">
      <c r="A2" s="214"/>
      <c r="B2" s="215" t="s">
        <v>146</v>
      </c>
      <c r="C2" s="217">
        <v>6113079</v>
      </c>
      <c r="D2" s="205"/>
      <c r="E2" s="216"/>
      <c r="F2" s="216"/>
      <c r="G2" s="776"/>
    </row>
    <row r="3" spans="1:16">
      <c r="A3" s="214"/>
      <c r="B3" s="215"/>
      <c r="C3" s="218" t="s">
        <v>5413</v>
      </c>
      <c r="D3" s="205"/>
      <c r="E3" s="216"/>
      <c r="F3" s="216"/>
      <c r="G3" s="776"/>
    </row>
    <row r="4" spans="1:16" ht="14.25">
      <c r="A4" s="214"/>
      <c r="B4" s="215" t="s">
        <v>2892</v>
      </c>
      <c r="C4" s="219" t="s">
        <v>177</v>
      </c>
      <c r="D4" s="220"/>
      <c r="E4" s="220"/>
      <c r="F4" s="220"/>
      <c r="G4" s="777"/>
    </row>
    <row r="6" spans="1:16" ht="33.75" customHeight="1">
      <c r="A6" s="1368" t="s">
        <v>143</v>
      </c>
      <c r="B6" s="1368" t="s">
        <v>41</v>
      </c>
      <c r="C6" s="1359" t="s">
        <v>172</v>
      </c>
      <c r="D6" s="1361"/>
      <c r="E6" s="1359" t="s">
        <v>173</v>
      </c>
      <c r="F6" s="1360"/>
      <c r="G6" s="1361"/>
      <c r="H6" s="1359" t="s">
        <v>176</v>
      </c>
      <c r="I6" s="1360"/>
      <c r="J6" s="1361"/>
      <c r="K6" s="1359" t="s">
        <v>174</v>
      </c>
      <c r="L6" s="1360"/>
      <c r="M6" s="1361"/>
      <c r="N6" s="1359" t="s">
        <v>175</v>
      </c>
      <c r="O6" s="1360"/>
      <c r="P6" s="1361"/>
    </row>
    <row r="7" spans="1:16" ht="36" customHeight="1" thickBot="1">
      <c r="A7" s="1369"/>
      <c r="B7" s="1369"/>
      <c r="C7" s="221" t="s">
        <v>1</v>
      </c>
      <c r="D7" s="222" t="s">
        <v>0</v>
      </c>
      <c r="E7" s="223" t="s">
        <v>3728</v>
      </c>
      <c r="F7" s="223" t="s">
        <v>5414</v>
      </c>
      <c r="G7" s="223" t="s">
        <v>3729</v>
      </c>
      <c r="H7" s="223" t="s">
        <v>3728</v>
      </c>
      <c r="I7" s="223" t="s">
        <v>5414</v>
      </c>
      <c r="J7" s="223" t="s">
        <v>3729</v>
      </c>
      <c r="K7" s="223" t="s">
        <v>3728</v>
      </c>
      <c r="L7" s="223" t="s">
        <v>5414</v>
      </c>
      <c r="M7" s="223" t="s">
        <v>3729</v>
      </c>
      <c r="N7" s="223" t="s">
        <v>3728</v>
      </c>
      <c r="O7" s="223" t="s">
        <v>5414</v>
      </c>
      <c r="P7" s="223" t="s">
        <v>3729</v>
      </c>
    </row>
    <row r="8" spans="1:16" ht="13.5" thickTop="1">
      <c r="A8" s="224"/>
      <c r="B8" s="774"/>
      <c r="C8" s="225" t="s">
        <v>2</v>
      </c>
      <c r="D8" s="226">
        <v>57</v>
      </c>
      <c r="E8" s="227">
        <v>1567</v>
      </c>
      <c r="F8" s="227">
        <v>1227</v>
      </c>
      <c r="G8" s="228">
        <f>SUM(F8/E8*100)</f>
        <v>78.302488832163377</v>
      </c>
      <c r="H8" s="227">
        <v>12930</v>
      </c>
      <c r="I8" s="227">
        <v>9225</v>
      </c>
      <c r="J8" s="228">
        <f>SUM(I8/H8*100)</f>
        <v>71.345707656612532</v>
      </c>
      <c r="K8" s="228">
        <f t="shared" ref="K8:L39" si="0">H8/E8</f>
        <v>8.2514358647096362</v>
      </c>
      <c r="L8" s="228">
        <f t="shared" si="0"/>
        <v>7.5183374083129584</v>
      </c>
      <c r="M8" s="228">
        <f>SUM(L8/K8*100)</f>
        <v>91.115504399276148</v>
      </c>
      <c r="N8" s="228">
        <f>H8/(365*D8)*100</f>
        <v>62.148521989906271</v>
      </c>
      <c r="O8" s="228">
        <f>I8/(273*D8)*100</f>
        <v>59.282822440717176</v>
      </c>
      <c r="P8" s="228">
        <f>SUM(O8/N8*100)</f>
        <v>95.388949797302473</v>
      </c>
    </row>
    <row r="9" spans="1:16">
      <c r="A9" s="229">
        <v>110</v>
      </c>
      <c r="B9" s="230" t="s">
        <v>2893</v>
      </c>
      <c r="C9" s="231" t="s">
        <v>4</v>
      </c>
      <c r="D9" s="226">
        <v>6</v>
      </c>
      <c r="E9" s="227">
        <v>391</v>
      </c>
      <c r="F9" s="227">
        <v>324</v>
      </c>
      <c r="G9" s="228">
        <f t="shared" ref="G9:G71" si="1">SUM(F9/E9*100)</f>
        <v>82.864450127877248</v>
      </c>
      <c r="H9" s="227">
        <v>1612</v>
      </c>
      <c r="I9" s="227">
        <v>1031</v>
      </c>
      <c r="J9" s="228">
        <f t="shared" ref="J9:J71" si="2">SUM(I9/H9*100)</f>
        <v>63.95781637717122</v>
      </c>
      <c r="K9" s="228">
        <f t="shared" si="0"/>
        <v>4.1227621483375962</v>
      </c>
      <c r="L9" s="228">
        <f t="shared" si="0"/>
        <v>3.1820987654320989</v>
      </c>
      <c r="M9" s="228">
        <f t="shared" ref="M9:M71" si="3">SUM(L9/K9*100)</f>
        <v>77.183661121833154</v>
      </c>
      <c r="N9" s="228">
        <f t="shared" ref="N9:N71" si="4">H9/(365*D9)*100</f>
        <v>73.607305936073061</v>
      </c>
      <c r="O9" s="228">
        <f t="shared" ref="O9:O71" si="5">I9/(273*D9)*100</f>
        <v>62.942612942612939</v>
      </c>
      <c r="P9" s="228">
        <f t="shared" ref="P9:P71" si="6">SUM(O9/N9*100)</f>
        <v>85.511366218562245</v>
      </c>
    </row>
    <row r="10" spans="1:16">
      <c r="A10" s="774"/>
      <c r="B10" s="774"/>
      <c r="C10" s="231" t="s">
        <v>5</v>
      </c>
      <c r="D10" s="226"/>
      <c r="E10" s="227"/>
      <c r="F10" s="227"/>
      <c r="G10" s="228" t="e">
        <f t="shared" si="1"/>
        <v>#DIV/0!</v>
      </c>
      <c r="H10" s="227"/>
      <c r="I10" s="227"/>
      <c r="J10" s="228" t="e">
        <f t="shared" si="2"/>
        <v>#DIV/0!</v>
      </c>
      <c r="K10" s="228" t="e">
        <f t="shared" si="0"/>
        <v>#DIV/0!</v>
      </c>
      <c r="L10" s="228" t="e">
        <f t="shared" si="0"/>
        <v>#DIV/0!</v>
      </c>
      <c r="M10" s="228" t="e">
        <f t="shared" si="3"/>
        <v>#DIV/0!</v>
      </c>
      <c r="N10" s="228" t="e">
        <f t="shared" si="4"/>
        <v>#DIV/0!</v>
      </c>
      <c r="O10" s="228" t="e">
        <f t="shared" si="5"/>
        <v>#DIV/0!</v>
      </c>
      <c r="P10" s="228" t="e">
        <f t="shared" si="6"/>
        <v>#DIV/0!</v>
      </c>
    </row>
    <row r="11" spans="1:16" ht="13.5" thickBot="1">
      <c r="A11" s="775"/>
      <c r="B11" s="775"/>
      <c r="C11" s="232" t="s">
        <v>9</v>
      </c>
      <c r="D11" s="233">
        <v>51</v>
      </c>
      <c r="E11" s="234">
        <v>1177</v>
      </c>
      <c r="F11" s="234">
        <v>903</v>
      </c>
      <c r="G11" s="764">
        <f t="shared" si="1"/>
        <v>76.72047578589634</v>
      </c>
      <c r="H11" s="234">
        <v>11319</v>
      </c>
      <c r="I11" s="234">
        <v>8194</v>
      </c>
      <c r="J11" s="764">
        <f t="shared" si="2"/>
        <v>72.391554024207082</v>
      </c>
      <c r="K11" s="235">
        <f t="shared" si="0"/>
        <v>9.6168224299065415</v>
      </c>
      <c r="L11" s="235">
        <f t="shared" si="0"/>
        <v>9.0741971207087477</v>
      </c>
      <c r="M11" s="764">
        <f t="shared" si="3"/>
        <v>94.357540516602143</v>
      </c>
      <c r="N11" s="764">
        <f t="shared" si="4"/>
        <v>60.8058017727639</v>
      </c>
      <c r="O11" s="228">
        <f t="shared" si="5"/>
        <v>58.852258852258856</v>
      </c>
      <c r="P11" s="764">
        <f t="shared" si="6"/>
        <v>96.78724255983731</v>
      </c>
    </row>
    <row r="12" spans="1:16" ht="13.5" thickTop="1">
      <c r="A12" s="224"/>
      <c r="B12" s="224"/>
      <c r="C12" s="237" t="s">
        <v>2</v>
      </c>
      <c r="D12" s="226">
        <v>13</v>
      </c>
      <c r="E12" s="238">
        <v>231</v>
      </c>
      <c r="F12" s="238">
        <v>145</v>
      </c>
      <c r="G12" s="239">
        <f t="shared" si="1"/>
        <v>62.770562770562762</v>
      </c>
      <c r="H12" s="240">
        <v>2521</v>
      </c>
      <c r="I12" s="240">
        <v>1591</v>
      </c>
      <c r="J12" s="241">
        <f t="shared" si="2"/>
        <v>63.109877032923443</v>
      </c>
      <c r="K12" s="241">
        <f t="shared" si="0"/>
        <v>10.913419913419913</v>
      </c>
      <c r="L12" s="241">
        <f t="shared" si="0"/>
        <v>10.972413793103449</v>
      </c>
      <c r="M12" s="241">
        <f t="shared" si="3"/>
        <v>100.54056272141598</v>
      </c>
      <c r="N12" s="241">
        <f t="shared" si="4"/>
        <v>53.129610115911483</v>
      </c>
      <c r="O12" s="228">
        <f t="shared" si="5"/>
        <v>44.829529444914066</v>
      </c>
      <c r="P12" s="241">
        <f t="shared" si="6"/>
        <v>84.377674421307916</v>
      </c>
    </row>
    <row r="13" spans="1:16">
      <c r="A13" s="229">
        <v>112</v>
      </c>
      <c r="B13" s="242" t="s">
        <v>2894</v>
      </c>
      <c r="C13" s="231" t="s">
        <v>4</v>
      </c>
      <c r="D13" s="226"/>
      <c r="E13" s="227"/>
      <c r="F13" s="227">
        <v>1</v>
      </c>
      <c r="G13" s="766" t="e">
        <f t="shared" si="1"/>
        <v>#DIV/0!</v>
      </c>
      <c r="H13" s="227"/>
      <c r="I13" s="227">
        <v>2</v>
      </c>
      <c r="J13" s="228" t="e">
        <f t="shared" si="2"/>
        <v>#DIV/0!</v>
      </c>
      <c r="K13" s="228" t="e">
        <f t="shared" si="0"/>
        <v>#DIV/0!</v>
      </c>
      <c r="L13" s="228">
        <f t="shared" si="0"/>
        <v>2</v>
      </c>
      <c r="M13" s="228" t="e">
        <f t="shared" si="3"/>
        <v>#DIV/0!</v>
      </c>
      <c r="N13" s="228" t="e">
        <f t="shared" si="4"/>
        <v>#DIV/0!</v>
      </c>
      <c r="O13" s="228" t="e">
        <f t="shared" si="5"/>
        <v>#DIV/0!</v>
      </c>
      <c r="P13" s="228" t="e">
        <f t="shared" si="6"/>
        <v>#DIV/0!</v>
      </c>
    </row>
    <row r="14" spans="1:16">
      <c r="A14" s="774"/>
      <c r="B14" s="774"/>
      <c r="C14" s="231" t="s">
        <v>5</v>
      </c>
      <c r="D14" s="226"/>
      <c r="E14" s="227"/>
      <c r="F14" s="227"/>
      <c r="G14" s="766" t="e">
        <f t="shared" si="1"/>
        <v>#DIV/0!</v>
      </c>
      <c r="H14" s="227"/>
      <c r="I14" s="227"/>
      <c r="J14" s="228" t="e">
        <f t="shared" si="2"/>
        <v>#DIV/0!</v>
      </c>
      <c r="K14" s="228" t="e">
        <f t="shared" si="0"/>
        <v>#DIV/0!</v>
      </c>
      <c r="L14" s="228" t="e">
        <f t="shared" si="0"/>
        <v>#DIV/0!</v>
      </c>
      <c r="M14" s="228" t="e">
        <f t="shared" si="3"/>
        <v>#DIV/0!</v>
      </c>
      <c r="N14" s="228" t="e">
        <f t="shared" si="4"/>
        <v>#DIV/0!</v>
      </c>
      <c r="O14" s="228" t="e">
        <f t="shared" si="5"/>
        <v>#DIV/0!</v>
      </c>
      <c r="P14" s="228" t="e">
        <f t="shared" si="6"/>
        <v>#DIV/0!</v>
      </c>
    </row>
    <row r="15" spans="1:16" ht="13.5" thickBot="1">
      <c r="A15" s="775"/>
      <c r="B15" s="775"/>
      <c r="C15" s="232" t="s">
        <v>9</v>
      </c>
      <c r="D15" s="233">
        <v>13</v>
      </c>
      <c r="E15" s="243">
        <v>231</v>
      </c>
      <c r="F15" s="243">
        <v>144</v>
      </c>
      <c r="G15" s="767">
        <f t="shared" si="1"/>
        <v>62.337662337662337</v>
      </c>
      <c r="H15" s="244">
        <v>2521</v>
      </c>
      <c r="I15" s="244">
        <v>1589</v>
      </c>
      <c r="J15" s="778">
        <f t="shared" si="2"/>
        <v>63.030543435144779</v>
      </c>
      <c r="K15" s="245">
        <f t="shared" si="0"/>
        <v>10.913419913419913</v>
      </c>
      <c r="L15" s="245">
        <f t="shared" si="0"/>
        <v>11.034722222222221</v>
      </c>
      <c r="M15" s="778">
        <f t="shared" si="3"/>
        <v>101.11149676054477</v>
      </c>
      <c r="N15" s="778">
        <f t="shared" si="4"/>
        <v>53.129610115911483</v>
      </c>
      <c r="O15" s="228">
        <f t="shared" si="5"/>
        <v>44.773175542406314</v>
      </c>
      <c r="P15" s="778">
        <f t="shared" si="6"/>
        <v>84.271605691677095</v>
      </c>
    </row>
    <row r="16" spans="1:16" ht="13.5" thickTop="1">
      <c r="A16" s="774"/>
      <c r="B16" s="774"/>
      <c r="C16" s="237" t="s">
        <v>2</v>
      </c>
      <c r="D16" s="247">
        <v>16</v>
      </c>
      <c r="E16" s="248">
        <v>833</v>
      </c>
      <c r="F16" s="248">
        <v>610</v>
      </c>
      <c r="G16" s="765">
        <f t="shared" si="1"/>
        <v>73.229291716686674</v>
      </c>
      <c r="H16" s="248">
        <v>3344</v>
      </c>
      <c r="I16" s="248">
        <v>2064</v>
      </c>
      <c r="J16" s="765">
        <f t="shared" si="2"/>
        <v>61.722488038277511</v>
      </c>
      <c r="K16" s="249">
        <f t="shared" si="0"/>
        <v>4.0144057623049223</v>
      </c>
      <c r="L16" s="249">
        <f t="shared" si="0"/>
        <v>3.3836065573770493</v>
      </c>
      <c r="M16" s="765">
        <f t="shared" si="3"/>
        <v>84.286610714565853</v>
      </c>
      <c r="N16" s="765">
        <f t="shared" si="4"/>
        <v>57.260273972602739</v>
      </c>
      <c r="O16" s="228">
        <f t="shared" si="5"/>
        <v>47.252747252747248</v>
      </c>
      <c r="P16" s="765">
        <f t="shared" si="6"/>
        <v>82.522740417477252</v>
      </c>
    </row>
    <row r="17" spans="1:16">
      <c r="A17" s="229">
        <v>310</v>
      </c>
      <c r="B17" s="242" t="s">
        <v>2895</v>
      </c>
      <c r="C17" s="231" t="s">
        <v>4</v>
      </c>
      <c r="D17" s="247"/>
      <c r="E17" s="250"/>
      <c r="F17" s="250"/>
      <c r="G17" s="228" t="e">
        <f t="shared" si="1"/>
        <v>#DIV/0!</v>
      </c>
      <c r="H17" s="250"/>
      <c r="I17" s="250"/>
      <c r="J17" s="228" t="e">
        <f t="shared" si="2"/>
        <v>#DIV/0!</v>
      </c>
      <c r="K17" s="251" t="e">
        <f t="shared" si="0"/>
        <v>#DIV/0!</v>
      </c>
      <c r="L17" s="251" t="e">
        <f t="shared" si="0"/>
        <v>#DIV/0!</v>
      </c>
      <c r="M17" s="228" t="e">
        <f t="shared" si="3"/>
        <v>#DIV/0!</v>
      </c>
      <c r="N17" s="228" t="e">
        <f t="shared" si="4"/>
        <v>#DIV/0!</v>
      </c>
      <c r="O17" s="228" t="e">
        <f t="shared" si="5"/>
        <v>#DIV/0!</v>
      </c>
      <c r="P17" s="228" t="e">
        <f t="shared" si="6"/>
        <v>#DIV/0!</v>
      </c>
    </row>
    <row r="18" spans="1:16">
      <c r="A18" s="774"/>
      <c r="B18" s="774"/>
      <c r="C18" s="231" t="s">
        <v>5</v>
      </c>
      <c r="D18" s="247"/>
      <c r="E18" s="250"/>
      <c r="F18" s="250"/>
      <c r="G18" s="228" t="e">
        <f t="shared" si="1"/>
        <v>#DIV/0!</v>
      </c>
      <c r="H18" s="250"/>
      <c r="I18" s="250"/>
      <c r="J18" s="228" t="e">
        <f t="shared" si="2"/>
        <v>#DIV/0!</v>
      </c>
      <c r="K18" s="251" t="e">
        <f t="shared" si="0"/>
        <v>#DIV/0!</v>
      </c>
      <c r="L18" s="251" t="e">
        <f t="shared" si="0"/>
        <v>#DIV/0!</v>
      </c>
      <c r="M18" s="228" t="e">
        <f t="shared" si="3"/>
        <v>#DIV/0!</v>
      </c>
      <c r="N18" s="228" t="e">
        <f t="shared" si="4"/>
        <v>#DIV/0!</v>
      </c>
      <c r="O18" s="228" t="e">
        <f t="shared" si="5"/>
        <v>#DIV/0!</v>
      </c>
      <c r="P18" s="228" t="e">
        <f t="shared" si="6"/>
        <v>#DIV/0!</v>
      </c>
    </row>
    <row r="19" spans="1:16" ht="13.5" thickBot="1">
      <c r="A19" s="775"/>
      <c r="B19" s="775"/>
      <c r="C19" s="232" t="s">
        <v>9</v>
      </c>
      <c r="D19" s="252">
        <v>16</v>
      </c>
      <c r="E19" s="253">
        <v>833</v>
      </c>
      <c r="F19" s="253">
        <v>610</v>
      </c>
      <c r="G19" s="764">
        <f t="shared" si="1"/>
        <v>73.229291716686674</v>
      </c>
      <c r="H19" s="253">
        <v>3344</v>
      </c>
      <c r="I19" s="253">
        <v>2064</v>
      </c>
      <c r="J19" s="764">
        <f t="shared" si="2"/>
        <v>61.722488038277511</v>
      </c>
      <c r="K19" s="236">
        <f t="shared" si="0"/>
        <v>4.0144057623049223</v>
      </c>
      <c r="L19" s="236">
        <f t="shared" si="0"/>
        <v>3.3836065573770493</v>
      </c>
      <c r="M19" s="764">
        <f t="shared" si="3"/>
        <v>84.286610714565853</v>
      </c>
      <c r="N19" s="764">
        <f t="shared" si="4"/>
        <v>57.260273972602739</v>
      </c>
      <c r="O19" s="228">
        <f t="shared" si="5"/>
        <v>47.252747252747248</v>
      </c>
      <c r="P19" s="764">
        <f t="shared" si="6"/>
        <v>82.522740417477252</v>
      </c>
    </row>
    <row r="20" spans="1:16" ht="13.5" thickTop="1">
      <c r="A20" s="774"/>
      <c r="B20" s="774"/>
      <c r="C20" s="237" t="s">
        <v>2</v>
      </c>
      <c r="D20" s="247">
        <v>20</v>
      </c>
      <c r="E20" s="254">
        <v>433</v>
      </c>
      <c r="F20" s="254">
        <v>273</v>
      </c>
      <c r="G20" s="239">
        <f t="shared" si="1"/>
        <v>63.048498845265591</v>
      </c>
      <c r="H20" s="254">
        <v>3634</v>
      </c>
      <c r="I20" s="254">
        <v>2374</v>
      </c>
      <c r="J20" s="241">
        <f t="shared" si="2"/>
        <v>65.327462850853053</v>
      </c>
      <c r="K20" s="239">
        <f t="shared" si="0"/>
        <v>8.3926096997690536</v>
      </c>
      <c r="L20" s="239">
        <f t="shared" si="0"/>
        <v>8.6959706959706953</v>
      </c>
      <c r="M20" s="241">
        <f t="shared" si="3"/>
        <v>103.6146205656387</v>
      </c>
      <c r="N20" s="241">
        <f t="shared" si="4"/>
        <v>49.780821917808218</v>
      </c>
      <c r="O20" s="228">
        <f t="shared" si="5"/>
        <v>43.479853479853482</v>
      </c>
      <c r="P20" s="241">
        <f t="shared" si="6"/>
        <v>87.342578536854816</v>
      </c>
    </row>
    <row r="21" spans="1:16">
      <c r="A21" s="229">
        <v>120</v>
      </c>
      <c r="B21" s="242" t="s">
        <v>2896</v>
      </c>
      <c r="C21" s="231" t="s">
        <v>4</v>
      </c>
      <c r="D21" s="247"/>
      <c r="E21" s="250">
        <v>11</v>
      </c>
      <c r="F21" s="250">
        <v>8</v>
      </c>
      <c r="G21" s="766">
        <f t="shared" si="1"/>
        <v>72.727272727272734</v>
      </c>
      <c r="H21" s="250">
        <v>74</v>
      </c>
      <c r="I21" s="250">
        <v>133</v>
      </c>
      <c r="J21" s="228">
        <f t="shared" si="2"/>
        <v>179.72972972972974</v>
      </c>
      <c r="K21" s="251">
        <f t="shared" si="0"/>
        <v>6.7272727272727275</v>
      </c>
      <c r="L21" s="251">
        <f t="shared" si="0"/>
        <v>16.625</v>
      </c>
      <c r="M21" s="228">
        <f t="shared" si="3"/>
        <v>247.12837837837839</v>
      </c>
      <c r="N21" s="228" t="e">
        <f t="shared" si="4"/>
        <v>#DIV/0!</v>
      </c>
      <c r="O21" s="228" t="e">
        <f t="shared" si="5"/>
        <v>#DIV/0!</v>
      </c>
      <c r="P21" s="228" t="e">
        <f t="shared" si="6"/>
        <v>#DIV/0!</v>
      </c>
    </row>
    <row r="22" spans="1:16">
      <c r="A22" s="229"/>
      <c r="B22" s="255" t="s">
        <v>2897</v>
      </c>
      <c r="C22" s="231" t="s">
        <v>5</v>
      </c>
      <c r="D22" s="247"/>
      <c r="E22" s="250"/>
      <c r="F22" s="250"/>
      <c r="G22" s="766" t="e">
        <f t="shared" si="1"/>
        <v>#DIV/0!</v>
      </c>
      <c r="H22" s="250"/>
      <c r="I22" s="250"/>
      <c r="J22" s="228" t="e">
        <f t="shared" si="2"/>
        <v>#DIV/0!</v>
      </c>
      <c r="K22" s="251" t="e">
        <f t="shared" si="0"/>
        <v>#DIV/0!</v>
      </c>
      <c r="L22" s="251" t="e">
        <f t="shared" si="0"/>
        <v>#DIV/0!</v>
      </c>
      <c r="M22" s="228" t="e">
        <f t="shared" si="3"/>
        <v>#DIV/0!</v>
      </c>
      <c r="N22" s="228" t="e">
        <f t="shared" si="4"/>
        <v>#DIV/0!</v>
      </c>
      <c r="O22" s="228" t="e">
        <f t="shared" si="5"/>
        <v>#DIV/0!</v>
      </c>
      <c r="P22" s="228" t="e">
        <f t="shared" si="6"/>
        <v>#DIV/0!</v>
      </c>
    </row>
    <row r="23" spans="1:16" ht="13.5" thickBot="1">
      <c r="A23" s="775"/>
      <c r="B23" s="775"/>
      <c r="C23" s="232" t="s">
        <v>9</v>
      </c>
      <c r="D23" s="252">
        <v>20</v>
      </c>
      <c r="E23" s="256">
        <v>422</v>
      </c>
      <c r="F23" s="256">
        <v>265</v>
      </c>
      <c r="G23" s="767">
        <f t="shared" si="1"/>
        <v>62.796208530805686</v>
      </c>
      <c r="H23" s="256">
        <v>3560</v>
      </c>
      <c r="I23" s="256">
        <v>2241</v>
      </c>
      <c r="J23" s="778">
        <f t="shared" si="2"/>
        <v>62.949438202247187</v>
      </c>
      <c r="K23" s="246">
        <f t="shared" si="0"/>
        <v>8.4360189573459721</v>
      </c>
      <c r="L23" s="246">
        <f t="shared" si="0"/>
        <v>8.4566037735849058</v>
      </c>
      <c r="M23" s="778">
        <f t="shared" si="3"/>
        <v>100.24401102395591</v>
      </c>
      <c r="N23" s="778">
        <f t="shared" si="4"/>
        <v>48.767123287671232</v>
      </c>
      <c r="O23" s="228">
        <f t="shared" si="5"/>
        <v>41.043956043956044</v>
      </c>
      <c r="P23" s="778">
        <f t="shared" si="6"/>
        <v>84.163168292381769</v>
      </c>
    </row>
    <row r="24" spans="1:16" ht="13.5" thickTop="1">
      <c r="A24" s="224"/>
      <c r="B24" s="224"/>
      <c r="C24" s="257" t="s">
        <v>2</v>
      </c>
      <c r="D24" s="258">
        <v>30</v>
      </c>
      <c r="E24" s="248">
        <v>225</v>
      </c>
      <c r="F24" s="248">
        <v>184</v>
      </c>
      <c r="G24" s="765">
        <f t="shared" si="1"/>
        <v>81.777777777777786</v>
      </c>
      <c r="H24" s="248">
        <v>4014</v>
      </c>
      <c r="I24" s="248">
        <v>2792</v>
      </c>
      <c r="J24" s="765">
        <f t="shared" si="2"/>
        <v>69.556552067762837</v>
      </c>
      <c r="K24" s="249">
        <f t="shared" si="0"/>
        <v>17.84</v>
      </c>
      <c r="L24" s="249">
        <f t="shared" si="0"/>
        <v>15.173913043478262</v>
      </c>
      <c r="M24" s="765">
        <f t="shared" si="3"/>
        <v>85.055566387209993</v>
      </c>
      <c r="N24" s="765">
        <f t="shared" si="4"/>
        <v>36.657534246575338</v>
      </c>
      <c r="O24" s="228">
        <f t="shared" si="5"/>
        <v>34.09035409035409</v>
      </c>
      <c r="P24" s="765">
        <f t="shared" si="6"/>
        <v>92.996855328693911</v>
      </c>
    </row>
    <row r="25" spans="1:16">
      <c r="A25" s="229">
        <v>130</v>
      </c>
      <c r="B25" s="242" t="s">
        <v>2896</v>
      </c>
      <c r="C25" s="231" t="s">
        <v>4</v>
      </c>
      <c r="D25" s="247"/>
      <c r="E25" s="250"/>
      <c r="F25" s="250"/>
      <c r="G25" s="228" t="e">
        <f t="shared" si="1"/>
        <v>#DIV/0!</v>
      </c>
      <c r="H25" s="250"/>
      <c r="I25" s="250"/>
      <c r="J25" s="228" t="e">
        <f t="shared" si="2"/>
        <v>#DIV/0!</v>
      </c>
      <c r="K25" s="251" t="e">
        <f t="shared" si="0"/>
        <v>#DIV/0!</v>
      </c>
      <c r="L25" s="251" t="e">
        <f t="shared" si="0"/>
        <v>#DIV/0!</v>
      </c>
      <c r="M25" s="228" t="e">
        <f t="shared" si="3"/>
        <v>#DIV/0!</v>
      </c>
      <c r="N25" s="228" t="e">
        <f t="shared" si="4"/>
        <v>#DIV/0!</v>
      </c>
      <c r="O25" s="228" t="e">
        <f t="shared" si="5"/>
        <v>#DIV/0!</v>
      </c>
      <c r="P25" s="228" t="e">
        <f t="shared" si="6"/>
        <v>#DIV/0!</v>
      </c>
    </row>
    <row r="26" spans="1:16">
      <c r="A26" s="229"/>
      <c r="B26" s="255" t="s">
        <v>2898</v>
      </c>
      <c r="C26" s="231" t="s">
        <v>5</v>
      </c>
      <c r="D26" s="247"/>
      <c r="E26" s="250"/>
      <c r="F26" s="250"/>
      <c r="G26" s="228" t="e">
        <f t="shared" si="1"/>
        <v>#DIV/0!</v>
      </c>
      <c r="H26" s="250"/>
      <c r="I26" s="250"/>
      <c r="J26" s="228" t="e">
        <f t="shared" si="2"/>
        <v>#DIV/0!</v>
      </c>
      <c r="K26" s="251" t="e">
        <f t="shared" si="0"/>
        <v>#DIV/0!</v>
      </c>
      <c r="L26" s="251" t="e">
        <f t="shared" si="0"/>
        <v>#DIV/0!</v>
      </c>
      <c r="M26" s="228" t="e">
        <f t="shared" si="3"/>
        <v>#DIV/0!</v>
      </c>
      <c r="N26" s="228" t="e">
        <f t="shared" si="4"/>
        <v>#DIV/0!</v>
      </c>
      <c r="O26" s="228" t="e">
        <f t="shared" si="5"/>
        <v>#DIV/0!</v>
      </c>
      <c r="P26" s="228" t="e">
        <f t="shared" si="6"/>
        <v>#DIV/0!</v>
      </c>
    </row>
    <row r="27" spans="1:16" ht="13.5" thickBot="1">
      <c r="A27" s="775"/>
      <c r="B27" s="775"/>
      <c r="C27" s="232" t="s">
        <v>9</v>
      </c>
      <c r="D27" s="252">
        <v>30</v>
      </c>
      <c r="E27" s="253">
        <v>225</v>
      </c>
      <c r="F27" s="253">
        <v>184</v>
      </c>
      <c r="G27" s="764">
        <f t="shared" si="1"/>
        <v>81.777777777777786</v>
      </c>
      <c r="H27" s="253">
        <v>4014</v>
      </c>
      <c r="I27" s="253">
        <v>2792</v>
      </c>
      <c r="J27" s="764">
        <f t="shared" si="2"/>
        <v>69.556552067762837</v>
      </c>
      <c r="K27" s="236">
        <f t="shared" si="0"/>
        <v>17.84</v>
      </c>
      <c r="L27" s="236">
        <f t="shared" si="0"/>
        <v>15.173913043478262</v>
      </c>
      <c r="M27" s="764">
        <f t="shared" si="3"/>
        <v>85.055566387209993</v>
      </c>
      <c r="N27" s="764">
        <f t="shared" si="4"/>
        <v>36.657534246575338</v>
      </c>
      <c r="O27" s="228">
        <f t="shared" si="5"/>
        <v>34.09035409035409</v>
      </c>
      <c r="P27" s="764">
        <f t="shared" si="6"/>
        <v>92.996855328693911</v>
      </c>
    </row>
    <row r="28" spans="1:16" ht="13.5" thickTop="1">
      <c r="A28" s="224"/>
      <c r="B28" s="224"/>
      <c r="C28" s="257" t="s">
        <v>2</v>
      </c>
      <c r="D28" s="247">
        <v>10</v>
      </c>
      <c r="E28" s="254">
        <v>239</v>
      </c>
      <c r="F28" s="254">
        <v>206</v>
      </c>
      <c r="G28" s="239">
        <f t="shared" si="1"/>
        <v>86.192468619246867</v>
      </c>
      <c r="H28" s="254">
        <v>1505</v>
      </c>
      <c r="I28" s="254">
        <v>1316</v>
      </c>
      <c r="J28" s="241">
        <f t="shared" si="2"/>
        <v>87.441860465116278</v>
      </c>
      <c r="K28" s="239">
        <f t="shared" si="0"/>
        <v>6.2970711297071134</v>
      </c>
      <c r="L28" s="239">
        <f t="shared" si="0"/>
        <v>6.3883495145631066</v>
      </c>
      <c r="M28" s="241">
        <f t="shared" si="3"/>
        <v>101.44953714156692</v>
      </c>
      <c r="N28" s="241">
        <f t="shared" si="4"/>
        <v>41.232876712328768</v>
      </c>
      <c r="O28" s="228">
        <f t="shared" si="5"/>
        <v>48.205128205128204</v>
      </c>
      <c r="P28" s="241">
        <f t="shared" si="6"/>
        <v>116.90944714200529</v>
      </c>
    </row>
    <row r="29" spans="1:16">
      <c r="A29" s="229"/>
      <c r="B29" s="229"/>
      <c r="C29" s="231" t="s">
        <v>4</v>
      </c>
      <c r="D29" s="247"/>
      <c r="E29" s="250"/>
      <c r="F29" s="250"/>
      <c r="G29" s="766" t="e">
        <f t="shared" si="1"/>
        <v>#DIV/0!</v>
      </c>
      <c r="H29" s="250"/>
      <c r="I29" s="250"/>
      <c r="J29" s="228" t="e">
        <f t="shared" si="2"/>
        <v>#DIV/0!</v>
      </c>
      <c r="K29" s="251" t="e">
        <f t="shared" si="0"/>
        <v>#DIV/0!</v>
      </c>
      <c r="L29" s="251" t="e">
        <f t="shared" si="0"/>
        <v>#DIV/0!</v>
      </c>
      <c r="M29" s="228" t="e">
        <f t="shared" si="3"/>
        <v>#DIV/0!</v>
      </c>
      <c r="N29" s="228" t="e">
        <f t="shared" si="4"/>
        <v>#DIV/0!</v>
      </c>
      <c r="O29" s="228" t="e">
        <f t="shared" si="5"/>
        <v>#DIV/0!</v>
      </c>
      <c r="P29" s="228" t="e">
        <f t="shared" si="6"/>
        <v>#DIV/0!</v>
      </c>
    </row>
    <row r="30" spans="1:16">
      <c r="A30" s="229">
        <v>140</v>
      </c>
      <c r="B30" s="242" t="s">
        <v>2899</v>
      </c>
      <c r="C30" s="231" t="s">
        <v>5</v>
      </c>
      <c r="D30" s="247"/>
      <c r="E30" s="250"/>
      <c r="F30" s="250"/>
      <c r="G30" s="766" t="e">
        <f t="shared" si="1"/>
        <v>#DIV/0!</v>
      </c>
      <c r="H30" s="250"/>
      <c r="I30" s="250"/>
      <c r="J30" s="228" t="e">
        <f t="shared" si="2"/>
        <v>#DIV/0!</v>
      </c>
      <c r="K30" s="251" t="e">
        <f t="shared" si="0"/>
        <v>#DIV/0!</v>
      </c>
      <c r="L30" s="251" t="e">
        <f t="shared" si="0"/>
        <v>#DIV/0!</v>
      </c>
      <c r="M30" s="228" t="e">
        <f t="shared" si="3"/>
        <v>#DIV/0!</v>
      </c>
      <c r="N30" s="228" t="e">
        <f t="shared" si="4"/>
        <v>#DIV/0!</v>
      </c>
      <c r="O30" s="228" t="e">
        <f t="shared" si="5"/>
        <v>#DIV/0!</v>
      </c>
      <c r="P30" s="228" t="e">
        <f t="shared" si="6"/>
        <v>#DIV/0!</v>
      </c>
    </row>
    <row r="31" spans="1:16" ht="13.5" thickBot="1">
      <c r="A31" s="229"/>
      <c r="B31" s="242" t="s">
        <v>2900</v>
      </c>
      <c r="C31" s="232" t="s">
        <v>9</v>
      </c>
      <c r="D31" s="252">
        <v>10</v>
      </c>
      <c r="E31" s="256">
        <v>239</v>
      </c>
      <c r="F31" s="256">
        <v>206</v>
      </c>
      <c r="G31" s="767">
        <f t="shared" si="1"/>
        <v>86.192468619246867</v>
      </c>
      <c r="H31" s="256">
        <v>1505</v>
      </c>
      <c r="I31" s="256">
        <v>1316</v>
      </c>
      <c r="J31" s="778">
        <f t="shared" si="2"/>
        <v>87.441860465116278</v>
      </c>
      <c r="K31" s="246">
        <f t="shared" si="0"/>
        <v>6.2970711297071134</v>
      </c>
      <c r="L31" s="246">
        <f t="shared" si="0"/>
        <v>6.3883495145631066</v>
      </c>
      <c r="M31" s="778">
        <f t="shared" si="3"/>
        <v>101.44953714156692</v>
      </c>
      <c r="N31" s="778">
        <f t="shared" si="4"/>
        <v>41.232876712328768</v>
      </c>
      <c r="O31" s="228">
        <f t="shared" si="5"/>
        <v>48.205128205128204</v>
      </c>
      <c r="P31" s="778">
        <f t="shared" si="6"/>
        <v>116.90944714200529</v>
      </c>
    </row>
    <row r="32" spans="1:16" ht="13.5" thickTop="1">
      <c r="A32" s="224"/>
      <c r="B32" s="224"/>
      <c r="C32" s="257" t="s">
        <v>2</v>
      </c>
      <c r="D32" s="247">
        <v>44</v>
      </c>
      <c r="E32" s="248">
        <v>1105</v>
      </c>
      <c r="F32" s="248">
        <v>811</v>
      </c>
      <c r="G32" s="765">
        <f t="shared" si="1"/>
        <v>73.393665158371036</v>
      </c>
      <c r="H32" s="248">
        <v>9051</v>
      </c>
      <c r="I32" s="248">
        <v>6933</v>
      </c>
      <c r="J32" s="765">
        <f t="shared" si="2"/>
        <v>76.599270798806756</v>
      </c>
      <c r="K32" s="249">
        <f t="shared" si="0"/>
        <v>8.1909502262443432</v>
      </c>
      <c r="L32" s="249">
        <f t="shared" si="0"/>
        <v>8.5487053020961774</v>
      </c>
      <c r="M32" s="765">
        <f t="shared" si="3"/>
        <v>104.36768709331872</v>
      </c>
      <c r="N32" s="765">
        <f t="shared" si="4"/>
        <v>56.3574097135741</v>
      </c>
      <c r="O32" s="228">
        <f t="shared" si="5"/>
        <v>57.717282717282714</v>
      </c>
      <c r="P32" s="765">
        <f t="shared" si="6"/>
        <v>102.41294447459511</v>
      </c>
    </row>
    <row r="33" spans="1:16">
      <c r="A33" s="229">
        <v>420</v>
      </c>
      <c r="B33" s="242" t="s">
        <v>2901</v>
      </c>
      <c r="C33" s="231" t="s">
        <v>4</v>
      </c>
      <c r="D33" s="247"/>
      <c r="E33" s="250">
        <v>186</v>
      </c>
      <c r="F33" s="250">
        <v>130</v>
      </c>
      <c r="G33" s="228">
        <f t="shared" si="1"/>
        <v>69.892473118279568</v>
      </c>
      <c r="H33" s="250">
        <v>687</v>
      </c>
      <c r="I33" s="250">
        <v>584</v>
      </c>
      <c r="J33" s="228">
        <f t="shared" si="2"/>
        <v>85.00727802037845</v>
      </c>
      <c r="K33" s="251">
        <f t="shared" si="0"/>
        <v>3.693548387096774</v>
      </c>
      <c r="L33" s="251">
        <f t="shared" si="0"/>
        <v>4.4923076923076923</v>
      </c>
      <c r="M33" s="228">
        <f t="shared" si="3"/>
        <v>121.62579778300302</v>
      </c>
      <c r="N33" s="228" t="e">
        <f t="shared" si="4"/>
        <v>#DIV/0!</v>
      </c>
      <c r="O33" s="228" t="e">
        <f t="shared" si="5"/>
        <v>#DIV/0!</v>
      </c>
      <c r="P33" s="228" t="e">
        <f t="shared" si="6"/>
        <v>#DIV/0!</v>
      </c>
    </row>
    <row r="34" spans="1:16">
      <c r="A34" s="774"/>
      <c r="B34" s="774"/>
      <c r="C34" s="231" t="s">
        <v>5</v>
      </c>
      <c r="D34" s="247"/>
      <c r="E34" s="250"/>
      <c r="F34" s="250"/>
      <c r="G34" s="228" t="e">
        <f t="shared" si="1"/>
        <v>#DIV/0!</v>
      </c>
      <c r="H34" s="250"/>
      <c r="I34" s="250"/>
      <c r="J34" s="228" t="e">
        <f t="shared" si="2"/>
        <v>#DIV/0!</v>
      </c>
      <c r="K34" s="251" t="e">
        <f t="shared" si="0"/>
        <v>#DIV/0!</v>
      </c>
      <c r="L34" s="251" t="e">
        <f t="shared" si="0"/>
        <v>#DIV/0!</v>
      </c>
      <c r="M34" s="228" t="e">
        <f t="shared" si="3"/>
        <v>#DIV/0!</v>
      </c>
      <c r="N34" s="228" t="e">
        <f t="shared" si="4"/>
        <v>#DIV/0!</v>
      </c>
      <c r="O34" s="228" t="e">
        <f t="shared" si="5"/>
        <v>#DIV/0!</v>
      </c>
      <c r="P34" s="228" t="e">
        <f t="shared" si="6"/>
        <v>#DIV/0!</v>
      </c>
    </row>
    <row r="35" spans="1:16" ht="13.5" thickBot="1">
      <c r="A35" s="775"/>
      <c r="B35" s="775"/>
      <c r="C35" s="232" t="s">
        <v>9</v>
      </c>
      <c r="D35" s="252">
        <v>44</v>
      </c>
      <c r="E35" s="253">
        <v>919</v>
      </c>
      <c r="F35" s="253">
        <v>681</v>
      </c>
      <c r="G35" s="764">
        <f t="shared" si="1"/>
        <v>74.10228509249184</v>
      </c>
      <c r="H35" s="253">
        <v>8364</v>
      </c>
      <c r="I35" s="253">
        <v>6349</v>
      </c>
      <c r="J35" s="764">
        <f t="shared" si="2"/>
        <v>75.908656145384981</v>
      </c>
      <c r="K35" s="236">
        <f t="shared" si="0"/>
        <v>9.1011969532100103</v>
      </c>
      <c r="L35" s="236">
        <f t="shared" si="0"/>
        <v>9.3230543318649044</v>
      </c>
      <c r="M35" s="764">
        <f t="shared" si="3"/>
        <v>102.43767253687048</v>
      </c>
      <c r="N35" s="764">
        <f t="shared" si="4"/>
        <v>52.079701120797004</v>
      </c>
      <c r="O35" s="228">
        <f t="shared" si="5"/>
        <v>52.855477855477851</v>
      </c>
      <c r="P35" s="764">
        <f t="shared" si="6"/>
        <v>101.48959521269421</v>
      </c>
    </row>
    <row r="36" spans="1:16" ht="13.5" thickTop="1">
      <c r="A36" s="259"/>
      <c r="B36" s="259"/>
      <c r="C36" s="257" t="s">
        <v>2</v>
      </c>
      <c r="D36" s="247">
        <v>6</v>
      </c>
      <c r="E36" s="254">
        <v>186</v>
      </c>
      <c r="F36" s="254">
        <v>197</v>
      </c>
      <c r="G36" s="239">
        <f t="shared" si="1"/>
        <v>105.91397849462365</v>
      </c>
      <c r="H36" s="254">
        <v>687</v>
      </c>
      <c r="I36" s="254">
        <v>825</v>
      </c>
      <c r="J36" s="241">
        <f t="shared" si="2"/>
        <v>120.08733624454149</v>
      </c>
      <c r="K36" s="239">
        <f t="shared" si="0"/>
        <v>3.693548387096774</v>
      </c>
      <c r="L36" s="239">
        <f t="shared" si="0"/>
        <v>4.187817258883249</v>
      </c>
      <c r="M36" s="241">
        <f t="shared" si="3"/>
        <v>113.38195198723207</v>
      </c>
      <c r="N36" s="241">
        <f t="shared" si="4"/>
        <v>31.36986301369863</v>
      </c>
      <c r="O36" s="228">
        <f t="shared" si="5"/>
        <v>50.366300366300365</v>
      </c>
      <c r="P36" s="241">
        <f t="shared" si="6"/>
        <v>160.55632867859941</v>
      </c>
    </row>
    <row r="37" spans="1:16">
      <c r="A37" s="229"/>
      <c r="B37" s="242" t="s">
        <v>2902</v>
      </c>
      <c r="C37" s="231" t="s">
        <v>4</v>
      </c>
      <c r="D37" s="247">
        <v>6</v>
      </c>
      <c r="E37" s="250">
        <v>186</v>
      </c>
      <c r="F37" s="250">
        <v>197</v>
      </c>
      <c r="G37" s="766">
        <f t="shared" si="1"/>
        <v>105.91397849462365</v>
      </c>
      <c r="H37" s="250">
        <v>687</v>
      </c>
      <c r="I37" s="250">
        <v>825</v>
      </c>
      <c r="J37" s="228">
        <f t="shared" si="2"/>
        <v>120.08733624454149</v>
      </c>
      <c r="K37" s="251">
        <f t="shared" si="0"/>
        <v>3.693548387096774</v>
      </c>
      <c r="L37" s="251">
        <f t="shared" si="0"/>
        <v>4.187817258883249</v>
      </c>
      <c r="M37" s="228">
        <f t="shared" si="3"/>
        <v>113.38195198723207</v>
      </c>
      <c r="N37" s="228">
        <f t="shared" si="4"/>
        <v>31.36986301369863</v>
      </c>
      <c r="O37" s="228">
        <f t="shared" si="5"/>
        <v>50.366300366300365</v>
      </c>
      <c r="P37" s="228">
        <f t="shared" si="6"/>
        <v>160.55632867859941</v>
      </c>
    </row>
    <row r="38" spans="1:16">
      <c r="A38" s="229"/>
      <c r="B38" s="242" t="s">
        <v>2903</v>
      </c>
      <c r="C38" s="231" t="s">
        <v>5</v>
      </c>
      <c r="D38" s="247"/>
      <c r="E38" s="250"/>
      <c r="F38" s="250"/>
      <c r="G38" s="766" t="e">
        <f t="shared" si="1"/>
        <v>#DIV/0!</v>
      </c>
      <c r="H38" s="250"/>
      <c r="I38" s="250"/>
      <c r="J38" s="228" t="e">
        <f t="shared" si="2"/>
        <v>#DIV/0!</v>
      </c>
      <c r="K38" s="251" t="e">
        <f t="shared" si="0"/>
        <v>#DIV/0!</v>
      </c>
      <c r="L38" s="251" t="e">
        <f t="shared" si="0"/>
        <v>#DIV/0!</v>
      </c>
      <c r="M38" s="228" t="e">
        <f t="shared" si="3"/>
        <v>#DIV/0!</v>
      </c>
      <c r="N38" s="228" t="e">
        <f t="shared" si="4"/>
        <v>#DIV/0!</v>
      </c>
      <c r="O38" s="228" t="e">
        <f t="shared" si="5"/>
        <v>#DIV/0!</v>
      </c>
      <c r="P38" s="228" t="e">
        <f t="shared" si="6"/>
        <v>#DIV/0!</v>
      </c>
    </row>
    <row r="39" spans="1:16" ht="13.5" thickBot="1">
      <c r="A39" s="260"/>
      <c r="B39" s="261" t="s">
        <v>2904</v>
      </c>
      <c r="C39" s="232" t="s">
        <v>9</v>
      </c>
      <c r="D39" s="252"/>
      <c r="E39" s="256"/>
      <c r="F39" s="256"/>
      <c r="G39" s="767" t="e">
        <f t="shared" si="1"/>
        <v>#DIV/0!</v>
      </c>
      <c r="H39" s="256"/>
      <c r="I39" s="256"/>
      <c r="J39" s="778" t="e">
        <f t="shared" si="2"/>
        <v>#DIV/0!</v>
      </c>
      <c r="K39" s="246" t="e">
        <f t="shared" si="0"/>
        <v>#DIV/0!</v>
      </c>
      <c r="L39" s="246" t="e">
        <f t="shared" si="0"/>
        <v>#DIV/0!</v>
      </c>
      <c r="M39" s="778" t="e">
        <f t="shared" si="3"/>
        <v>#DIV/0!</v>
      </c>
      <c r="N39" s="778" t="e">
        <f t="shared" si="4"/>
        <v>#DIV/0!</v>
      </c>
      <c r="O39" s="228" t="e">
        <f t="shared" si="5"/>
        <v>#DIV/0!</v>
      </c>
      <c r="P39" s="778" t="e">
        <f t="shared" si="6"/>
        <v>#DIV/0!</v>
      </c>
    </row>
    <row r="40" spans="1:16" ht="13.5" thickTop="1">
      <c r="A40" s="224"/>
      <c r="B40" s="224"/>
      <c r="C40" s="257" t="s">
        <v>2</v>
      </c>
      <c r="D40" s="247">
        <v>18</v>
      </c>
      <c r="E40" s="248">
        <v>264</v>
      </c>
      <c r="F40" s="248">
        <v>196</v>
      </c>
      <c r="G40" s="765">
        <f t="shared" si="1"/>
        <v>74.242424242424249</v>
      </c>
      <c r="H40" s="248">
        <v>2615</v>
      </c>
      <c r="I40" s="248">
        <v>1992</v>
      </c>
      <c r="J40" s="765">
        <f t="shared" si="2"/>
        <v>76.175908221797329</v>
      </c>
      <c r="K40" s="249">
        <f t="shared" ref="K40:L71" si="7">H40/E40</f>
        <v>9.9053030303030312</v>
      </c>
      <c r="L40" s="249">
        <f t="shared" si="7"/>
        <v>10.163265306122449</v>
      </c>
      <c r="M40" s="765">
        <f t="shared" si="3"/>
        <v>102.60428454364536</v>
      </c>
      <c r="N40" s="765">
        <f t="shared" si="4"/>
        <v>39.802130898021311</v>
      </c>
      <c r="O40" s="228">
        <f t="shared" si="5"/>
        <v>40.537240537240535</v>
      </c>
      <c r="P40" s="765">
        <f t="shared" si="6"/>
        <v>101.84691025991216</v>
      </c>
    </row>
    <row r="41" spans="1:16">
      <c r="A41" s="229">
        <v>421</v>
      </c>
      <c r="B41" s="242" t="s">
        <v>2905</v>
      </c>
      <c r="C41" s="231" t="s">
        <v>4</v>
      </c>
      <c r="D41" s="247"/>
      <c r="E41" s="250">
        <v>1</v>
      </c>
      <c r="F41" s="250">
        <v>1</v>
      </c>
      <c r="G41" s="228">
        <f t="shared" si="1"/>
        <v>100</v>
      </c>
      <c r="H41" s="250">
        <v>1</v>
      </c>
      <c r="I41" s="250">
        <v>3</v>
      </c>
      <c r="J41" s="228">
        <f t="shared" si="2"/>
        <v>300</v>
      </c>
      <c r="K41" s="251">
        <f t="shared" si="7"/>
        <v>1</v>
      </c>
      <c r="L41" s="251">
        <f t="shared" si="7"/>
        <v>3</v>
      </c>
      <c r="M41" s="228">
        <f t="shared" si="3"/>
        <v>300</v>
      </c>
      <c r="N41" s="228" t="e">
        <f t="shared" si="4"/>
        <v>#DIV/0!</v>
      </c>
      <c r="O41" s="228" t="e">
        <f t="shared" si="5"/>
        <v>#DIV/0!</v>
      </c>
      <c r="P41" s="228" t="e">
        <f t="shared" si="6"/>
        <v>#DIV/0!</v>
      </c>
    </row>
    <row r="42" spans="1:16">
      <c r="A42" s="229"/>
      <c r="B42" s="242" t="s">
        <v>2906</v>
      </c>
      <c r="C42" s="231" t="s">
        <v>5</v>
      </c>
      <c r="D42" s="247"/>
      <c r="E42" s="250"/>
      <c r="F42" s="250"/>
      <c r="G42" s="228" t="e">
        <f t="shared" si="1"/>
        <v>#DIV/0!</v>
      </c>
      <c r="H42" s="250"/>
      <c r="I42" s="250"/>
      <c r="J42" s="228" t="e">
        <f t="shared" si="2"/>
        <v>#DIV/0!</v>
      </c>
      <c r="K42" s="251" t="e">
        <f t="shared" si="7"/>
        <v>#DIV/0!</v>
      </c>
      <c r="L42" s="251" t="e">
        <f t="shared" si="7"/>
        <v>#DIV/0!</v>
      </c>
      <c r="M42" s="228" t="e">
        <f t="shared" si="3"/>
        <v>#DIV/0!</v>
      </c>
      <c r="N42" s="228" t="e">
        <f t="shared" si="4"/>
        <v>#DIV/0!</v>
      </c>
      <c r="O42" s="228" t="e">
        <f t="shared" si="5"/>
        <v>#DIV/0!</v>
      </c>
      <c r="P42" s="228" t="e">
        <f t="shared" si="6"/>
        <v>#DIV/0!</v>
      </c>
    </row>
    <row r="43" spans="1:16" ht="13.5" thickBot="1">
      <c r="A43" s="775"/>
      <c r="B43" s="775"/>
      <c r="C43" s="232" t="s">
        <v>9</v>
      </c>
      <c r="D43" s="252">
        <v>18</v>
      </c>
      <c r="E43" s="253">
        <v>263</v>
      </c>
      <c r="F43" s="253">
        <v>195</v>
      </c>
      <c r="G43" s="764">
        <f t="shared" si="1"/>
        <v>74.144486692015207</v>
      </c>
      <c r="H43" s="253">
        <v>2614</v>
      </c>
      <c r="I43" s="253">
        <v>1989</v>
      </c>
      <c r="J43" s="764">
        <f t="shared" si="2"/>
        <v>76.090283091048207</v>
      </c>
      <c r="K43" s="236">
        <f t="shared" si="7"/>
        <v>9.9391634980988588</v>
      </c>
      <c r="L43" s="236">
        <f t="shared" si="7"/>
        <v>10.199999999999999</v>
      </c>
      <c r="M43" s="764">
        <f t="shared" si="3"/>
        <v>102.62433052792655</v>
      </c>
      <c r="N43" s="764">
        <f t="shared" si="4"/>
        <v>39.786910197869105</v>
      </c>
      <c r="O43" s="228">
        <f t="shared" si="5"/>
        <v>40.476190476190474</v>
      </c>
      <c r="P43" s="764">
        <f t="shared" si="6"/>
        <v>101.73242977374575</v>
      </c>
    </row>
    <row r="44" spans="1:16" ht="13.5" thickTop="1">
      <c r="A44" s="224"/>
      <c r="B44" s="224"/>
      <c r="C44" s="257" t="s">
        <v>2</v>
      </c>
      <c r="D44" s="247">
        <v>12</v>
      </c>
      <c r="E44" s="254">
        <v>256</v>
      </c>
      <c r="F44" s="254">
        <v>200</v>
      </c>
      <c r="G44" s="239">
        <f t="shared" si="1"/>
        <v>78.125</v>
      </c>
      <c r="H44" s="254">
        <v>1729</v>
      </c>
      <c r="I44" s="254">
        <v>1323</v>
      </c>
      <c r="J44" s="241">
        <f t="shared" si="2"/>
        <v>76.518218623481786</v>
      </c>
      <c r="K44" s="239">
        <f t="shared" si="7"/>
        <v>6.75390625</v>
      </c>
      <c r="L44" s="239">
        <f t="shared" si="7"/>
        <v>6.6150000000000002</v>
      </c>
      <c r="M44" s="241">
        <f t="shared" si="3"/>
        <v>97.943319838056681</v>
      </c>
      <c r="N44" s="241">
        <f t="shared" si="4"/>
        <v>39.474885844748862</v>
      </c>
      <c r="O44" s="228">
        <f t="shared" si="5"/>
        <v>40.384615384615387</v>
      </c>
      <c r="P44" s="241">
        <f t="shared" si="6"/>
        <v>102.30457801308003</v>
      </c>
    </row>
    <row r="45" spans="1:16">
      <c r="A45" s="229">
        <v>422</v>
      </c>
      <c r="B45" s="242" t="s">
        <v>2907</v>
      </c>
      <c r="C45" s="231" t="s">
        <v>4</v>
      </c>
      <c r="D45" s="247"/>
      <c r="E45" s="250">
        <v>34</v>
      </c>
      <c r="F45" s="250">
        <v>21</v>
      </c>
      <c r="G45" s="766">
        <f t="shared" si="1"/>
        <v>61.764705882352942</v>
      </c>
      <c r="H45" s="250">
        <v>99</v>
      </c>
      <c r="I45" s="250">
        <v>39</v>
      </c>
      <c r="J45" s="228">
        <f t="shared" si="2"/>
        <v>39.393939393939391</v>
      </c>
      <c r="K45" s="251">
        <f t="shared" si="7"/>
        <v>2.9117647058823528</v>
      </c>
      <c r="L45" s="251">
        <f t="shared" si="7"/>
        <v>1.8571428571428572</v>
      </c>
      <c r="M45" s="228">
        <f t="shared" si="3"/>
        <v>63.78066378066378</v>
      </c>
      <c r="N45" s="228" t="e">
        <f t="shared" si="4"/>
        <v>#DIV/0!</v>
      </c>
      <c r="O45" s="228" t="e">
        <f t="shared" si="5"/>
        <v>#DIV/0!</v>
      </c>
      <c r="P45" s="228" t="e">
        <f t="shared" si="6"/>
        <v>#DIV/0!</v>
      </c>
    </row>
    <row r="46" spans="1:16">
      <c r="A46" s="774"/>
      <c r="B46" s="774"/>
      <c r="C46" s="231" t="s">
        <v>5</v>
      </c>
      <c r="D46" s="247"/>
      <c r="E46" s="250"/>
      <c r="F46" s="250"/>
      <c r="G46" s="766" t="e">
        <f t="shared" si="1"/>
        <v>#DIV/0!</v>
      </c>
      <c r="H46" s="250"/>
      <c r="I46" s="250"/>
      <c r="J46" s="228" t="e">
        <f t="shared" si="2"/>
        <v>#DIV/0!</v>
      </c>
      <c r="K46" s="251" t="e">
        <f t="shared" si="7"/>
        <v>#DIV/0!</v>
      </c>
      <c r="L46" s="251" t="e">
        <f t="shared" si="7"/>
        <v>#DIV/0!</v>
      </c>
      <c r="M46" s="228" t="e">
        <f t="shared" si="3"/>
        <v>#DIV/0!</v>
      </c>
      <c r="N46" s="228" t="e">
        <f t="shared" si="4"/>
        <v>#DIV/0!</v>
      </c>
      <c r="O46" s="228" t="e">
        <f t="shared" si="5"/>
        <v>#DIV/0!</v>
      </c>
      <c r="P46" s="228" t="e">
        <f t="shared" si="6"/>
        <v>#DIV/0!</v>
      </c>
    </row>
    <row r="47" spans="1:16" ht="13.5" thickBot="1">
      <c r="A47" s="775"/>
      <c r="B47" s="775"/>
      <c r="C47" s="232" t="s">
        <v>9</v>
      </c>
      <c r="D47" s="252">
        <v>12</v>
      </c>
      <c r="E47" s="256">
        <v>222</v>
      </c>
      <c r="F47" s="256">
        <v>179</v>
      </c>
      <c r="G47" s="767">
        <f t="shared" si="1"/>
        <v>80.630630630630634</v>
      </c>
      <c r="H47" s="256">
        <v>1630</v>
      </c>
      <c r="I47" s="256">
        <v>1284</v>
      </c>
      <c r="J47" s="778">
        <f t="shared" si="2"/>
        <v>78.773006134969322</v>
      </c>
      <c r="K47" s="246">
        <f t="shared" si="7"/>
        <v>7.3423423423423424</v>
      </c>
      <c r="L47" s="246">
        <f t="shared" si="7"/>
        <v>7.1731843575418992</v>
      </c>
      <c r="M47" s="778">
        <f t="shared" si="3"/>
        <v>97.696130513760835</v>
      </c>
      <c r="N47" s="778">
        <f t="shared" si="4"/>
        <v>37.214611872146122</v>
      </c>
      <c r="O47" s="228">
        <f t="shared" si="5"/>
        <v>39.194139194139197</v>
      </c>
      <c r="P47" s="778">
        <f t="shared" si="6"/>
        <v>105.31922065664396</v>
      </c>
    </row>
    <row r="48" spans="1:16" ht="13.5" thickTop="1">
      <c r="A48" s="224"/>
      <c r="B48" s="224"/>
      <c r="C48" s="257" t="s">
        <v>2</v>
      </c>
      <c r="D48" s="247">
        <v>20</v>
      </c>
      <c r="E48" s="248">
        <v>506</v>
      </c>
      <c r="F48" s="248">
        <v>557</v>
      </c>
      <c r="G48" s="765">
        <f t="shared" si="1"/>
        <v>110.07905138339922</v>
      </c>
      <c r="H48" s="248">
        <v>1572</v>
      </c>
      <c r="I48" s="248">
        <v>1765</v>
      </c>
      <c r="J48" s="765">
        <f t="shared" si="2"/>
        <v>112.27735368956743</v>
      </c>
      <c r="K48" s="249">
        <f t="shared" si="7"/>
        <v>3.1067193675889326</v>
      </c>
      <c r="L48" s="249">
        <f t="shared" si="7"/>
        <v>3.1687612208258527</v>
      </c>
      <c r="M48" s="765">
        <f t="shared" si="3"/>
        <v>101.99702148459806</v>
      </c>
      <c r="N48" s="765">
        <f t="shared" si="4"/>
        <v>21.534246575342468</v>
      </c>
      <c r="O48" s="228">
        <f t="shared" si="5"/>
        <v>32.326007326007328</v>
      </c>
      <c r="P48" s="765">
        <f t="shared" si="6"/>
        <v>150.11441061059381</v>
      </c>
    </row>
    <row r="49" spans="1:16">
      <c r="A49" s="229">
        <v>211</v>
      </c>
      <c r="B49" s="242" t="s">
        <v>2908</v>
      </c>
      <c r="C49" s="231" t="s">
        <v>4</v>
      </c>
      <c r="D49" s="247"/>
      <c r="E49" s="250">
        <v>30</v>
      </c>
      <c r="F49" s="250">
        <v>29</v>
      </c>
      <c r="G49" s="228">
        <f t="shared" si="1"/>
        <v>96.666666666666671</v>
      </c>
      <c r="H49" s="250">
        <v>39</v>
      </c>
      <c r="I49" s="250">
        <v>32</v>
      </c>
      <c r="J49" s="228">
        <f t="shared" si="2"/>
        <v>82.051282051282044</v>
      </c>
      <c r="K49" s="251">
        <f t="shared" si="7"/>
        <v>1.3</v>
      </c>
      <c r="L49" s="251">
        <f t="shared" si="7"/>
        <v>1.103448275862069</v>
      </c>
      <c r="M49" s="228">
        <f t="shared" si="3"/>
        <v>84.880636604774523</v>
      </c>
      <c r="N49" s="228" t="e">
        <f t="shared" si="4"/>
        <v>#DIV/0!</v>
      </c>
      <c r="O49" s="228" t="e">
        <f t="shared" si="5"/>
        <v>#DIV/0!</v>
      </c>
      <c r="P49" s="228" t="e">
        <f t="shared" si="6"/>
        <v>#DIV/0!</v>
      </c>
    </row>
    <row r="50" spans="1:16">
      <c r="A50" s="229"/>
      <c r="B50" s="255" t="s">
        <v>2909</v>
      </c>
      <c r="C50" s="231" t="s">
        <v>5</v>
      </c>
      <c r="D50" s="247"/>
      <c r="E50" s="250"/>
      <c r="F50" s="250"/>
      <c r="G50" s="228" t="e">
        <f t="shared" si="1"/>
        <v>#DIV/0!</v>
      </c>
      <c r="H50" s="250"/>
      <c r="I50" s="250"/>
      <c r="J50" s="228" t="e">
        <f t="shared" si="2"/>
        <v>#DIV/0!</v>
      </c>
      <c r="K50" s="251" t="e">
        <f t="shared" si="7"/>
        <v>#DIV/0!</v>
      </c>
      <c r="L50" s="251" t="e">
        <f t="shared" si="7"/>
        <v>#DIV/0!</v>
      </c>
      <c r="M50" s="228" t="e">
        <f t="shared" si="3"/>
        <v>#DIV/0!</v>
      </c>
      <c r="N50" s="228" t="e">
        <f t="shared" si="4"/>
        <v>#DIV/0!</v>
      </c>
      <c r="O50" s="228" t="e">
        <f t="shared" si="5"/>
        <v>#DIV/0!</v>
      </c>
      <c r="P50" s="228" t="e">
        <f t="shared" si="6"/>
        <v>#DIV/0!</v>
      </c>
    </row>
    <row r="51" spans="1:16" ht="13.5" thickBot="1">
      <c r="A51" s="775"/>
      <c r="B51" s="775"/>
      <c r="C51" s="232" t="s">
        <v>9</v>
      </c>
      <c r="D51" s="252">
        <v>20</v>
      </c>
      <c r="E51" s="253">
        <v>476</v>
      </c>
      <c r="F51" s="253">
        <v>528</v>
      </c>
      <c r="G51" s="764">
        <f t="shared" si="1"/>
        <v>110.92436974789916</v>
      </c>
      <c r="H51" s="253">
        <v>1533</v>
      </c>
      <c r="I51" s="253">
        <v>1733</v>
      </c>
      <c r="J51" s="764">
        <f t="shared" si="2"/>
        <v>113.04631441617742</v>
      </c>
      <c r="K51" s="236">
        <f t="shared" si="7"/>
        <v>3.2205882352941178</v>
      </c>
      <c r="L51" s="236">
        <f t="shared" si="7"/>
        <v>3.2821969696969697</v>
      </c>
      <c r="M51" s="764">
        <f t="shared" si="3"/>
        <v>101.91296526912966</v>
      </c>
      <c r="N51" s="764">
        <f t="shared" si="4"/>
        <v>21</v>
      </c>
      <c r="O51" s="228">
        <f t="shared" si="5"/>
        <v>31.739926739926737</v>
      </c>
      <c r="P51" s="764">
        <f t="shared" si="6"/>
        <v>151.14250828536541</v>
      </c>
    </row>
    <row r="52" spans="1:16" ht="13.5" thickTop="1">
      <c r="A52" s="224"/>
      <c r="B52" s="224"/>
      <c r="C52" s="257" t="s">
        <v>2</v>
      </c>
      <c r="D52" s="247">
        <v>20</v>
      </c>
      <c r="E52" s="254">
        <v>472</v>
      </c>
      <c r="F52" s="254">
        <v>328</v>
      </c>
      <c r="G52" s="239">
        <f t="shared" si="1"/>
        <v>69.491525423728817</v>
      </c>
      <c r="H52" s="254">
        <v>2081</v>
      </c>
      <c r="I52" s="254">
        <v>1482</v>
      </c>
      <c r="J52" s="241">
        <f t="shared" si="2"/>
        <v>71.215761653051416</v>
      </c>
      <c r="K52" s="239">
        <f t="shared" si="7"/>
        <v>4.4088983050847457</v>
      </c>
      <c r="L52" s="239">
        <f t="shared" si="7"/>
        <v>4.5182926829268295</v>
      </c>
      <c r="M52" s="241">
        <f t="shared" si="3"/>
        <v>102.48121798853742</v>
      </c>
      <c r="N52" s="241">
        <f t="shared" si="4"/>
        <v>28.506849315068493</v>
      </c>
      <c r="O52" s="228">
        <f t="shared" si="5"/>
        <v>27.142857142857142</v>
      </c>
      <c r="P52" s="241">
        <f t="shared" si="6"/>
        <v>95.215212466533956</v>
      </c>
    </row>
    <row r="53" spans="1:16">
      <c r="A53" s="229">
        <v>220</v>
      </c>
      <c r="B53" s="242" t="s">
        <v>2908</v>
      </c>
      <c r="C53" s="231" t="s">
        <v>4</v>
      </c>
      <c r="D53" s="247"/>
      <c r="E53" s="250">
        <v>5</v>
      </c>
      <c r="F53" s="250">
        <v>2</v>
      </c>
      <c r="G53" s="766">
        <f t="shared" si="1"/>
        <v>40</v>
      </c>
      <c r="H53" s="250">
        <v>6</v>
      </c>
      <c r="I53" s="250">
        <v>6</v>
      </c>
      <c r="J53" s="228">
        <f t="shared" si="2"/>
        <v>100</v>
      </c>
      <c r="K53" s="251">
        <f t="shared" si="7"/>
        <v>1.2</v>
      </c>
      <c r="L53" s="251">
        <f t="shared" si="7"/>
        <v>3</v>
      </c>
      <c r="M53" s="228">
        <f t="shared" si="3"/>
        <v>250</v>
      </c>
      <c r="N53" s="228" t="e">
        <f t="shared" si="4"/>
        <v>#DIV/0!</v>
      </c>
      <c r="O53" s="228" t="e">
        <f t="shared" si="5"/>
        <v>#DIV/0!</v>
      </c>
      <c r="P53" s="228" t="e">
        <f t="shared" si="6"/>
        <v>#DIV/0!</v>
      </c>
    </row>
    <row r="54" spans="1:16">
      <c r="A54" s="229"/>
      <c r="B54" s="255" t="s">
        <v>2910</v>
      </c>
      <c r="C54" s="231" t="s">
        <v>5</v>
      </c>
      <c r="D54" s="247"/>
      <c r="E54" s="250"/>
      <c r="F54" s="250"/>
      <c r="G54" s="766" t="e">
        <f t="shared" si="1"/>
        <v>#DIV/0!</v>
      </c>
      <c r="H54" s="250"/>
      <c r="I54" s="250"/>
      <c r="J54" s="228" t="e">
        <f t="shared" si="2"/>
        <v>#DIV/0!</v>
      </c>
      <c r="K54" s="251" t="e">
        <f t="shared" si="7"/>
        <v>#DIV/0!</v>
      </c>
      <c r="L54" s="251" t="e">
        <f t="shared" si="7"/>
        <v>#DIV/0!</v>
      </c>
      <c r="M54" s="228" t="e">
        <f t="shared" si="3"/>
        <v>#DIV/0!</v>
      </c>
      <c r="N54" s="228" t="e">
        <f t="shared" si="4"/>
        <v>#DIV/0!</v>
      </c>
      <c r="O54" s="228" t="e">
        <f t="shared" si="5"/>
        <v>#DIV/0!</v>
      </c>
      <c r="P54" s="228" t="e">
        <f t="shared" si="6"/>
        <v>#DIV/0!</v>
      </c>
    </row>
    <row r="55" spans="1:16" ht="13.5" thickBot="1">
      <c r="A55" s="775"/>
      <c r="B55" s="775"/>
      <c r="C55" s="232" t="s">
        <v>9</v>
      </c>
      <c r="D55" s="252">
        <v>20</v>
      </c>
      <c r="E55" s="256">
        <v>467</v>
      </c>
      <c r="F55" s="256">
        <v>326</v>
      </c>
      <c r="G55" s="767">
        <f t="shared" si="1"/>
        <v>69.807280513918641</v>
      </c>
      <c r="H55" s="256">
        <v>2075</v>
      </c>
      <c r="I55" s="256">
        <v>1476</v>
      </c>
      <c r="J55" s="778">
        <f t="shared" si="2"/>
        <v>71.132530120481931</v>
      </c>
      <c r="K55" s="246">
        <f t="shared" si="7"/>
        <v>4.4432548179871523</v>
      </c>
      <c r="L55" s="246">
        <f t="shared" si="7"/>
        <v>4.5276073619631898</v>
      </c>
      <c r="M55" s="778">
        <f t="shared" si="3"/>
        <v>101.89844038731613</v>
      </c>
      <c r="N55" s="778">
        <f t="shared" si="4"/>
        <v>28.424657534246577</v>
      </c>
      <c r="O55" s="228">
        <f t="shared" si="5"/>
        <v>27.032967032967033</v>
      </c>
      <c r="P55" s="778">
        <f t="shared" si="6"/>
        <v>95.103932212365933</v>
      </c>
    </row>
    <row r="56" spans="1:16" ht="13.5" thickTop="1">
      <c r="A56" s="224"/>
      <c r="B56" s="224"/>
      <c r="C56" s="257" t="s">
        <v>2</v>
      </c>
      <c r="D56" s="247">
        <v>10</v>
      </c>
      <c r="E56" s="248">
        <v>145</v>
      </c>
      <c r="F56" s="248">
        <v>99</v>
      </c>
      <c r="G56" s="765">
        <f t="shared" si="1"/>
        <v>68.275862068965523</v>
      </c>
      <c r="H56" s="248">
        <v>907</v>
      </c>
      <c r="I56" s="248">
        <v>548</v>
      </c>
      <c r="J56" s="765">
        <f t="shared" si="2"/>
        <v>60.418963616317534</v>
      </c>
      <c r="K56" s="249">
        <f t="shared" si="7"/>
        <v>6.2551724137931037</v>
      </c>
      <c r="L56" s="249">
        <f t="shared" si="7"/>
        <v>5.5353535353535355</v>
      </c>
      <c r="M56" s="765">
        <f t="shared" si="3"/>
        <v>88.492421458242845</v>
      </c>
      <c r="N56" s="765">
        <f t="shared" si="4"/>
        <v>24.849315068493148</v>
      </c>
      <c r="O56" s="228">
        <f t="shared" si="5"/>
        <v>20.073260073260073</v>
      </c>
      <c r="P56" s="765">
        <f t="shared" si="6"/>
        <v>80.779933040131496</v>
      </c>
    </row>
    <row r="57" spans="1:16">
      <c r="A57" s="229">
        <v>434</v>
      </c>
      <c r="B57" s="242" t="s">
        <v>2911</v>
      </c>
      <c r="C57" s="231" t="s">
        <v>4</v>
      </c>
      <c r="D57" s="247"/>
      <c r="E57" s="250"/>
      <c r="F57" s="250"/>
      <c r="G57" s="228" t="e">
        <f t="shared" si="1"/>
        <v>#DIV/0!</v>
      </c>
      <c r="H57" s="250"/>
      <c r="I57" s="250"/>
      <c r="J57" s="228" t="e">
        <f t="shared" si="2"/>
        <v>#DIV/0!</v>
      </c>
      <c r="K57" s="251" t="e">
        <f t="shared" si="7"/>
        <v>#DIV/0!</v>
      </c>
      <c r="L57" s="251" t="e">
        <f t="shared" si="7"/>
        <v>#DIV/0!</v>
      </c>
      <c r="M57" s="228" t="e">
        <f t="shared" si="3"/>
        <v>#DIV/0!</v>
      </c>
      <c r="N57" s="228" t="e">
        <f t="shared" si="4"/>
        <v>#DIV/0!</v>
      </c>
      <c r="O57" s="228" t="e">
        <f t="shared" si="5"/>
        <v>#DIV/0!</v>
      </c>
      <c r="P57" s="228" t="e">
        <f t="shared" si="6"/>
        <v>#DIV/0!</v>
      </c>
    </row>
    <row r="58" spans="1:16">
      <c r="A58" s="774"/>
      <c r="B58" s="774"/>
      <c r="C58" s="231" t="s">
        <v>5</v>
      </c>
      <c r="D58" s="247"/>
      <c r="E58" s="250"/>
      <c r="F58" s="250"/>
      <c r="G58" s="228" t="e">
        <f t="shared" si="1"/>
        <v>#DIV/0!</v>
      </c>
      <c r="H58" s="250"/>
      <c r="I58" s="250"/>
      <c r="J58" s="228" t="e">
        <f t="shared" si="2"/>
        <v>#DIV/0!</v>
      </c>
      <c r="K58" s="251" t="e">
        <f t="shared" si="7"/>
        <v>#DIV/0!</v>
      </c>
      <c r="L58" s="251" t="e">
        <f t="shared" si="7"/>
        <v>#DIV/0!</v>
      </c>
      <c r="M58" s="228" t="e">
        <f t="shared" si="3"/>
        <v>#DIV/0!</v>
      </c>
      <c r="N58" s="228" t="e">
        <f t="shared" si="4"/>
        <v>#DIV/0!</v>
      </c>
      <c r="O58" s="228" t="e">
        <f t="shared" si="5"/>
        <v>#DIV/0!</v>
      </c>
      <c r="P58" s="228" t="e">
        <f t="shared" si="6"/>
        <v>#DIV/0!</v>
      </c>
    </row>
    <row r="59" spans="1:16" ht="13.5" thickBot="1">
      <c r="A59" s="775"/>
      <c r="B59" s="775"/>
      <c r="C59" s="232" t="s">
        <v>9</v>
      </c>
      <c r="D59" s="252">
        <v>10</v>
      </c>
      <c r="E59" s="253">
        <v>145</v>
      </c>
      <c r="F59" s="253">
        <v>99</v>
      </c>
      <c r="G59" s="764">
        <f t="shared" si="1"/>
        <v>68.275862068965523</v>
      </c>
      <c r="H59" s="253">
        <v>907</v>
      </c>
      <c r="I59" s="253">
        <v>548</v>
      </c>
      <c r="J59" s="764">
        <f t="shared" si="2"/>
        <v>60.418963616317534</v>
      </c>
      <c r="K59" s="236">
        <f t="shared" si="7"/>
        <v>6.2551724137931037</v>
      </c>
      <c r="L59" s="236">
        <f t="shared" si="7"/>
        <v>5.5353535353535355</v>
      </c>
      <c r="M59" s="764">
        <f t="shared" si="3"/>
        <v>88.492421458242845</v>
      </c>
      <c r="N59" s="764">
        <f t="shared" si="4"/>
        <v>24.849315068493148</v>
      </c>
      <c r="O59" s="228">
        <f t="shared" si="5"/>
        <v>20.073260073260073</v>
      </c>
      <c r="P59" s="764">
        <f t="shared" si="6"/>
        <v>80.779933040131496</v>
      </c>
    </row>
    <row r="60" spans="1:16" ht="13.5" thickTop="1">
      <c r="A60" s="224"/>
      <c r="B60" s="224"/>
      <c r="C60" s="257" t="s">
        <v>2</v>
      </c>
      <c r="D60" s="247">
        <v>10</v>
      </c>
      <c r="E60" s="254">
        <v>384</v>
      </c>
      <c r="F60" s="254">
        <v>293</v>
      </c>
      <c r="G60" s="239">
        <f t="shared" si="1"/>
        <v>76.302083333333343</v>
      </c>
      <c r="H60" s="254">
        <v>2034</v>
      </c>
      <c r="I60" s="254">
        <v>1685</v>
      </c>
      <c r="J60" s="241">
        <f t="shared" si="2"/>
        <v>82.8416912487709</v>
      </c>
      <c r="K60" s="239">
        <f t="shared" si="7"/>
        <v>5.296875</v>
      </c>
      <c r="L60" s="239">
        <f t="shared" si="7"/>
        <v>5.7508532423208187</v>
      </c>
      <c r="M60" s="241">
        <f t="shared" si="3"/>
        <v>108.57068068098302</v>
      </c>
      <c r="N60" s="241">
        <f t="shared" si="4"/>
        <v>55.726027397260268</v>
      </c>
      <c r="O60" s="228">
        <f t="shared" si="5"/>
        <v>61.721611721611723</v>
      </c>
      <c r="P60" s="241">
        <f t="shared" si="6"/>
        <v>110.7590377501882</v>
      </c>
    </row>
    <row r="61" spans="1:16">
      <c r="A61" s="229">
        <v>433</v>
      </c>
      <c r="B61" s="242" t="s">
        <v>2912</v>
      </c>
      <c r="C61" s="231" t="s">
        <v>4</v>
      </c>
      <c r="D61" s="247"/>
      <c r="E61" s="250"/>
      <c r="F61" s="250">
        <v>1</v>
      </c>
      <c r="G61" s="766" t="e">
        <f t="shared" si="1"/>
        <v>#DIV/0!</v>
      </c>
      <c r="H61" s="250"/>
      <c r="I61" s="250">
        <v>14</v>
      </c>
      <c r="J61" s="228" t="e">
        <f t="shared" si="2"/>
        <v>#DIV/0!</v>
      </c>
      <c r="K61" s="251" t="e">
        <f t="shared" si="7"/>
        <v>#DIV/0!</v>
      </c>
      <c r="L61" s="251">
        <f t="shared" si="7"/>
        <v>14</v>
      </c>
      <c r="M61" s="228" t="e">
        <f t="shared" si="3"/>
        <v>#DIV/0!</v>
      </c>
      <c r="N61" s="228" t="e">
        <f t="shared" si="4"/>
        <v>#DIV/0!</v>
      </c>
      <c r="O61" s="228" t="e">
        <f t="shared" si="5"/>
        <v>#DIV/0!</v>
      </c>
      <c r="P61" s="228" t="e">
        <f t="shared" si="6"/>
        <v>#DIV/0!</v>
      </c>
    </row>
    <row r="62" spans="1:16">
      <c r="A62" s="774"/>
      <c r="B62" s="774"/>
      <c r="C62" s="231" t="s">
        <v>5</v>
      </c>
      <c r="D62" s="247"/>
      <c r="E62" s="250"/>
      <c r="F62" s="250"/>
      <c r="G62" s="766" t="e">
        <f t="shared" si="1"/>
        <v>#DIV/0!</v>
      </c>
      <c r="H62" s="250"/>
      <c r="I62" s="250"/>
      <c r="J62" s="228" t="e">
        <f t="shared" si="2"/>
        <v>#DIV/0!</v>
      </c>
      <c r="K62" s="251" t="e">
        <f t="shared" si="7"/>
        <v>#DIV/0!</v>
      </c>
      <c r="L62" s="251" t="e">
        <f t="shared" si="7"/>
        <v>#DIV/0!</v>
      </c>
      <c r="M62" s="228" t="e">
        <f t="shared" si="3"/>
        <v>#DIV/0!</v>
      </c>
      <c r="N62" s="228" t="e">
        <f t="shared" si="4"/>
        <v>#DIV/0!</v>
      </c>
      <c r="O62" s="228" t="e">
        <f t="shared" si="5"/>
        <v>#DIV/0!</v>
      </c>
      <c r="P62" s="228" t="e">
        <f t="shared" si="6"/>
        <v>#DIV/0!</v>
      </c>
    </row>
    <row r="63" spans="1:16" ht="13.5" thickBot="1">
      <c r="A63" s="775"/>
      <c r="B63" s="775"/>
      <c r="C63" s="232" t="s">
        <v>9</v>
      </c>
      <c r="D63" s="252">
        <v>10</v>
      </c>
      <c r="E63" s="256">
        <v>384</v>
      </c>
      <c r="F63" s="256">
        <v>292</v>
      </c>
      <c r="G63" s="767">
        <f t="shared" si="1"/>
        <v>76.041666666666657</v>
      </c>
      <c r="H63" s="256">
        <v>2034</v>
      </c>
      <c r="I63" s="256">
        <v>1671</v>
      </c>
      <c r="J63" s="778">
        <f t="shared" si="2"/>
        <v>82.153392330383483</v>
      </c>
      <c r="K63" s="246">
        <f t="shared" si="7"/>
        <v>5.296875</v>
      </c>
      <c r="L63" s="246">
        <f t="shared" si="7"/>
        <v>5.7226027397260273</v>
      </c>
      <c r="M63" s="778">
        <f t="shared" si="3"/>
        <v>108.03733785913442</v>
      </c>
      <c r="N63" s="778">
        <f t="shared" si="4"/>
        <v>55.726027397260268</v>
      </c>
      <c r="O63" s="228">
        <f t="shared" si="5"/>
        <v>61.208791208791212</v>
      </c>
      <c r="P63" s="778">
        <f t="shared" si="6"/>
        <v>109.8387846175457</v>
      </c>
    </row>
    <row r="64" spans="1:16" ht="13.5" thickTop="1">
      <c r="A64" s="224">
        <v>190</v>
      </c>
      <c r="B64" s="242" t="s">
        <v>2913</v>
      </c>
      <c r="C64" s="257" t="s">
        <v>2</v>
      </c>
      <c r="D64" s="247">
        <v>14</v>
      </c>
      <c r="E64" s="248">
        <v>2</v>
      </c>
      <c r="F64" s="248">
        <v>1</v>
      </c>
      <c r="G64" s="765">
        <f t="shared" si="1"/>
        <v>50</v>
      </c>
      <c r="H64" s="248">
        <v>28</v>
      </c>
      <c r="I64" s="248">
        <v>4</v>
      </c>
      <c r="J64" s="765">
        <f t="shared" si="2"/>
        <v>14.285714285714285</v>
      </c>
      <c r="K64" s="249">
        <f t="shared" si="7"/>
        <v>14</v>
      </c>
      <c r="L64" s="249">
        <f t="shared" si="7"/>
        <v>4</v>
      </c>
      <c r="M64" s="765">
        <f t="shared" si="3"/>
        <v>28.571428571428569</v>
      </c>
      <c r="N64" s="765">
        <f t="shared" si="4"/>
        <v>0.54794520547945202</v>
      </c>
      <c r="O64" s="228">
        <f t="shared" si="5"/>
        <v>0.10465724751439037</v>
      </c>
      <c r="P64" s="765">
        <f t="shared" si="6"/>
        <v>19.099947671376245</v>
      </c>
    </row>
    <row r="65" spans="1:16">
      <c r="A65" s="229"/>
      <c r="B65" s="229" t="s">
        <v>2914</v>
      </c>
      <c r="C65" s="231" t="s">
        <v>4</v>
      </c>
      <c r="D65" s="247"/>
      <c r="E65" s="250"/>
      <c r="F65" s="250"/>
      <c r="G65" s="228" t="e">
        <f t="shared" si="1"/>
        <v>#DIV/0!</v>
      </c>
      <c r="H65" s="250"/>
      <c r="I65" s="250"/>
      <c r="J65" s="228" t="e">
        <f t="shared" si="2"/>
        <v>#DIV/0!</v>
      </c>
      <c r="K65" s="251" t="e">
        <f t="shared" si="7"/>
        <v>#DIV/0!</v>
      </c>
      <c r="L65" s="251" t="e">
        <f t="shared" si="7"/>
        <v>#DIV/0!</v>
      </c>
      <c r="M65" s="228" t="e">
        <f t="shared" si="3"/>
        <v>#DIV/0!</v>
      </c>
      <c r="N65" s="228" t="e">
        <f t="shared" si="4"/>
        <v>#DIV/0!</v>
      </c>
      <c r="O65" s="228" t="e">
        <f t="shared" si="5"/>
        <v>#DIV/0!</v>
      </c>
      <c r="P65" s="228" t="e">
        <f t="shared" si="6"/>
        <v>#DIV/0!</v>
      </c>
    </row>
    <row r="66" spans="1:16">
      <c r="A66" s="774"/>
      <c r="B66" s="242" t="s">
        <v>2915</v>
      </c>
      <c r="C66" s="231" t="s">
        <v>5</v>
      </c>
      <c r="D66" s="247"/>
      <c r="E66" s="250"/>
      <c r="F66" s="250"/>
      <c r="G66" s="228" t="e">
        <f t="shared" si="1"/>
        <v>#DIV/0!</v>
      </c>
      <c r="H66" s="250"/>
      <c r="I66" s="250"/>
      <c r="J66" s="228" t="e">
        <f t="shared" si="2"/>
        <v>#DIV/0!</v>
      </c>
      <c r="K66" s="251" t="e">
        <f t="shared" si="7"/>
        <v>#DIV/0!</v>
      </c>
      <c r="L66" s="251" t="e">
        <f t="shared" si="7"/>
        <v>#DIV/0!</v>
      </c>
      <c r="M66" s="228" t="e">
        <f t="shared" si="3"/>
        <v>#DIV/0!</v>
      </c>
      <c r="N66" s="228" t="e">
        <f t="shared" si="4"/>
        <v>#DIV/0!</v>
      </c>
      <c r="O66" s="228" t="e">
        <f t="shared" si="5"/>
        <v>#DIV/0!</v>
      </c>
      <c r="P66" s="228" t="e">
        <f t="shared" si="6"/>
        <v>#DIV/0!</v>
      </c>
    </row>
    <row r="67" spans="1:16" ht="13.5" thickBot="1">
      <c r="A67" s="775"/>
      <c r="B67" s="775"/>
      <c r="C67" s="232" t="s">
        <v>9</v>
      </c>
      <c r="D67" s="252">
        <v>14</v>
      </c>
      <c r="E67" s="253">
        <v>2</v>
      </c>
      <c r="F67" s="253">
        <v>1</v>
      </c>
      <c r="G67" s="764">
        <f t="shared" si="1"/>
        <v>50</v>
      </c>
      <c r="H67" s="253">
        <v>28</v>
      </c>
      <c r="I67" s="253">
        <v>4</v>
      </c>
      <c r="J67" s="764">
        <f t="shared" si="2"/>
        <v>14.285714285714285</v>
      </c>
      <c r="K67" s="236">
        <f t="shared" si="7"/>
        <v>14</v>
      </c>
      <c r="L67" s="236">
        <f t="shared" si="7"/>
        <v>4</v>
      </c>
      <c r="M67" s="764">
        <f t="shared" si="3"/>
        <v>28.571428571428569</v>
      </c>
      <c r="N67" s="764">
        <f t="shared" si="4"/>
        <v>0.54794520547945202</v>
      </c>
      <c r="O67" s="228">
        <f t="shared" si="5"/>
        <v>0.10465724751439037</v>
      </c>
      <c r="P67" s="764">
        <f t="shared" si="6"/>
        <v>19.099947671376245</v>
      </c>
    </row>
    <row r="68" spans="1:16" ht="13.5" thickTop="1">
      <c r="A68" s="1362" t="s">
        <v>3</v>
      </c>
      <c r="B68" s="1363"/>
      <c r="C68" s="262" t="s">
        <v>2</v>
      </c>
      <c r="D68" s="209">
        <f>SUM(D8+D12+D16+D20+D24+D28+D32+D36+D40+D44+D48+D52+D56+D60+D64)</f>
        <v>300</v>
      </c>
      <c r="E68" s="263">
        <f>SUM(E8+E12+E16+E20+E24+E28+E32+E40+E44+E48+E52+E56+E60+E64)</f>
        <v>6662</v>
      </c>
      <c r="F68" s="263">
        <f t="shared" ref="F68:I69" si="8">SUM(F8+F12+F16+F20+F24+F28+F32+F40+F44+F48+F52+F56+F60+F64)</f>
        <v>5130</v>
      </c>
      <c r="G68" s="264">
        <f t="shared" si="1"/>
        <v>77.003902731912348</v>
      </c>
      <c r="H68" s="265">
        <f>SUM(H8+H12+H16+H20+H24+H28+H32+H40+H44+H48+H52+H56+H60+H64)</f>
        <v>47965</v>
      </c>
      <c r="I68" s="265">
        <f t="shared" si="8"/>
        <v>35094</v>
      </c>
      <c r="J68" s="779">
        <f t="shared" si="2"/>
        <v>73.165850099030536</v>
      </c>
      <c r="K68" s="264">
        <f t="shared" si="7"/>
        <v>7.1997898528970277</v>
      </c>
      <c r="L68" s="264">
        <f t="shared" si="7"/>
        <v>6.84093567251462</v>
      </c>
      <c r="M68" s="779">
        <f t="shared" si="3"/>
        <v>95.015768686109453</v>
      </c>
      <c r="N68" s="779">
        <f>H68/(365*D68)*100</f>
        <v>43.803652968036531</v>
      </c>
      <c r="O68" s="1334">
        <f t="shared" si="5"/>
        <v>42.849816849816854</v>
      </c>
      <c r="P68" s="779">
        <f t="shared" si="6"/>
        <v>97.82247357562693</v>
      </c>
    </row>
    <row r="69" spans="1:16">
      <c r="A69" s="1364"/>
      <c r="B69" s="1365"/>
      <c r="C69" s="266" t="s">
        <v>4</v>
      </c>
      <c r="D69" s="772">
        <f>SUM(D9+D13+D17+D21+D25+D29+D33+D37+D41+D45+D49+D53+D57+D61+D65)</f>
        <v>12</v>
      </c>
      <c r="E69" s="267">
        <f>SUM(E9+E13+E17+E21+E25+E29+E33+E41+E45+E49+E53+E57+E61+E65)</f>
        <v>658</v>
      </c>
      <c r="F69" s="267">
        <f t="shared" si="8"/>
        <v>517</v>
      </c>
      <c r="G69" s="768">
        <f t="shared" si="1"/>
        <v>78.571428571428569</v>
      </c>
      <c r="H69" s="268">
        <f>SUM(H9+H13+H17+H21+H25+H29+H33+H41+H45+H49+H53+H57+H61+H65)</f>
        <v>2518</v>
      </c>
      <c r="I69" s="268">
        <f t="shared" si="8"/>
        <v>1844</v>
      </c>
      <c r="J69" s="780">
        <f t="shared" si="2"/>
        <v>73.232724384432089</v>
      </c>
      <c r="K69" s="269">
        <f t="shared" si="7"/>
        <v>3.8267477203647418</v>
      </c>
      <c r="L69" s="269">
        <f t="shared" si="7"/>
        <v>3.5667311411992264</v>
      </c>
      <c r="M69" s="780">
        <f t="shared" si="3"/>
        <v>93.205285580186299</v>
      </c>
      <c r="N69" s="780">
        <f t="shared" si="4"/>
        <v>57.48858447488584</v>
      </c>
      <c r="O69" s="1334">
        <f t="shared" si="5"/>
        <v>56.288156288156287</v>
      </c>
      <c r="P69" s="780">
        <f t="shared" si="6"/>
        <v>97.911884250248036</v>
      </c>
    </row>
    <row r="70" spans="1:16">
      <c r="A70" s="1364"/>
      <c r="B70" s="1365"/>
      <c r="C70" s="266" t="s">
        <v>5</v>
      </c>
      <c r="D70" s="772">
        <f>SUM(D10+D14+D18+D22+D26+D30+D34+D38+D42+D46+D50+D54+D58+D62+D66)</f>
        <v>0</v>
      </c>
      <c r="E70" s="270">
        <v>0</v>
      </c>
      <c r="F70" s="270">
        <v>0</v>
      </c>
      <c r="G70" s="768" t="e">
        <f t="shared" si="1"/>
        <v>#DIV/0!</v>
      </c>
      <c r="H70" s="271">
        <v>0</v>
      </c>
      <c r="I70" s="271">
        <v>0</v>
      </c>
      <c r="J70" s="780" t="e">
        <f t="shared" si="2"/>
        <v>#DIV/0!</v>
      </c>
      <c r="K70" s="269" t="e">
        <f t="shared" si="7"/>
        <v>#DIV/0!</v>
      </c>
      <c r="L70" s="269" t="e">
        <f t="shared" si="7"/>
        <v>#DIV/0!</v>
      </c>
      <c r="M70" s="780" t="e">
        <f t="shared" si="3"/>
        <v>#DIV/0!</v>
      </c>
      <c r="N70" s="780" t="e">
        <f t="shared" si="4"/>
        <v>#DIV/0!</v>
      </c>
      <c r="O70" s="1334" t="e">
        <f t="shared" si="5"/>
        <v>#DIV/0!</v>
      </c>
      <c r="P70" s="780" t="e">
        <f t="shared" si="6"/>
        <v>#DIV/0!</v>
      </c>
    </row>
    <row r="71" spans="1:16" ht="13.5" thickBot="1">
      <c r="A71" s="1366"/>
      <c r="B71" s="1367"/>
      <c r="C71" s="272" t="s">
        <v>9</v>
      </c>
      <c r="D71" s="772">
        <f>SUM(D11+D15+D19+D23+D27+D31+D35+D39+D43+D47+D51+D55+D59+D63+D67)</f>
        <v>288</v>
      </c>
      <c r="E71" s="267">
        <f>SUM(E11+E15+E19+E23+E27+E31+E35+E43+E47+E51+E55+E59+E63+E67)</f>
        <v>6005</v>
      </c>
      <c r="F71" s="267">
        <f>SUM(F11+F15+F19+F23+F27+F31+F35+F43+F47+F51+F55+F59+F63+F67)</f>
        <v>4613</v>
      </c>
      <c r="G71" s="769">
        <f t="shared" si="1"/>
        <v>76.819317235636973</v>
      </c>
      <c r="H71" s="781">
        <f>SUM(H11+H15+H19+H23+H27+H31+H35+H43+H47+H51+H55+H59+H63+H67)</f>
        <v>45448</v>
      </c>
      <c r="I71" s="781">
        <f>SUM(I11+I15+I19+I23+I27+I31+I35+I43+I47+I51+I55+I59+I63+I67)</f>
        <v>33250</v>
      </c>
      <c r="J71" s="782">
        <f t="shared" si="2"/>
        <v>73.160535117056853</v>
      </c>
      <c r="K71" s="783">
        <f t="shared" si="7"/>
        <v>7.5683597002497915</v>
      </c>
      <c r="L71" s="783">
        <f t="shared" si="7"/>
        <v>7.207890743550835</v>
      </c>
      <c r="M71" s="782">
        <f t="shared" si="3"/>
        <v>95.237158763912092</v>
      </c>
      <c r="N71" s="782">
        <f t="shared" si="4"/>
        <v>43.234398782343987</v>
      </c>
      <c r="O71" s="1334">
        <f t="shared" si="5"/>
        <v>42.289886039886035</v>
      </c>
      <c r="P71" s="782">
        <f t="shared" si="6"/>
        <v>97.815367464196896</v>
      </c>
    </row>
    <row r="72" spans="1:16" ht="13.5" thickTop="1"/>
    <row r="73" spans="1:16" ht="15.75">
      <c r="B73" s="273"/>
    </row>
    <row r="74" spans="1:16" ht="15.75">
      <c r="B74" s="273"/>
      <c r="C74" s="24"/>
      <c r="D74" s="24"/>
      <c r="N74" s="24"/>
    </row>
    <row r="75" spans="1:16" ht="15.75">
      <c r="B75" s="273"/>
    </row>
    <row r="76" spans="1:16" ht="15.75">
      <c r="A76" s="274"/>
      <c r="B76" s="273"/>
    </row>
    <row r="77" spans="1:16" ht="14.25">
      <c r="B77" s="275"/>
      <c r="C77" s="275"/>
      <c r="D77" s="275"/>
      <c r="E77" s="275"/>
      <c r="F77" s="275"/>
      <c r="G77" s="275"/>
      <c r="H77" s="275"/>
      <c r="I77" s="275"/>
      <c r="J77" s="275"/>
    </row>
    <row r="78" spans="1:16" ht="14.25">
      <c r="B78" s="275"/>
      <c r="C78" s="275"/>
      <c r="D78" s="275"/>
      <c r="E78" s="275"/>
      <c r="F78" s="275"/>
      <c r="G78" s="275"/>
      <c r="H78" s="275"/>
      <c r="I78" s="275"/>
      <c r="J78" s="275"/>
    </row>
    <row r="79" spans="1:16" ht="14.25">
      <c r="B79" s="275"/>
      <c r="C79" s="275"/>
      <c r="D79" s="275"/>
      <c r="E79" s="275"/>
      <c r="F79" s="275"/>
      <c r="G79" s="275"/>
      <c r="H79" s="275"/>
      <c r="I79" s="275"/>
      <c r="J79" s="275"/>
    </row>
  </sheetData>
  <mergeCells count="8">
    <mergeCell ref="N6:P6"/>
    <mergeCell ref="A68:B71"/>
    <mergeCell ref="A6:A7"/>
    <mergeCell ref="B6:B7"/>
    <mergeCell ref="C6:D6"/>
    <mergeCell ref="E6:G6"/>
    <mergeCell ref="H6:J6"/>
    <mergeCell ref="K6:M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8"/>
  <sheetViews>
    <sheetView zoomScaleSheetLayoutView="100" workbookViewId="0">
      <selection activeCell="K12" sqref="K12"/>
    </sheetView>
  </sheetViews>
  <sheetFormatPr defaultRowHeight="12.75"/>
  <cols>
    <col min="1" max="1" width="8.140625" style="2" customWidth="1"/>
    <col min="2" max="2" width="24.140625" style="2" customWidth="1"/>
    <col min="3" max="3" width="10.140625" style="2" customWidth="1"/>
    <col min="4" max="7" width="9.7109375" style="1" customWidth="1"/>
    <col min="8" max="8" width="9.85546875" style="1" customWidth="1"/>
    <col min="9" max="9" width="10.85546875" style="2" customWidth="1"/>
    <col min="10" max="16384" width="9.140625" style="2"/>
  </cols>
  <sheetData>
    <row r="1" spans="1:9" s="1" customFormat="1">
      <c r="A1" s="214"/>
      <c r="B1" s="215" t="s">
        <v>145</v>
      </c>
      <c r="C1" s="276" t="s">
        <v>2891</v>
      </c>
      <c r="D1" s="216"/>
      <c r="E1" s="216"/>
      <c r="F1" s="216"/>
      <c r="G1" s="277"/>
      <c r="H1" s="277"/>
    </row>
    <row r="2" spans="1:9">
      <c r="A2" s="214"/>
      <c r="B2" s="215" t="s">
        <v>146</v>
      </c>
      <c r="C2" s="278">
        <v>6113079</v>
      </c>
      <c r="D2" s="216"/>
      <c r="E2" s="216"/>
      <c r="F2" s="216"/>
      <c r="G2" s="277"/>
      <c r="H2" s="277"/>
    </row>
    <row r="3" spans="1:9">
      <c r="A3" s="214"/>
      <c r="B3" s="215"/>
      <c r="C3" s="218" t="s">
        <v>5415</v>
      </c>
      <c r="D3" s="216"/>
      <c r="E3" s="216"/>
      <c r="F3" s="216"/>
      <c r="G3" s="277"/>
      <c r="H3" s="277"/>
    </row>
    <row r="4" spans="1:9" ht="15.75" customHeight="1">
      <c r="A4" s="214"/>
      <c r="B4" s="215" t="s">
        <v>2892</v>
      </c>
      <c r="C4" s="219" t="s">
        <v>178</v>
      </c>
      <c r="D4" s="220"/>
      <c r="E4" s="220"/>
      <c r="F4" s="220"/>
      <c r="G4" s="279"/>
      <c r="H4" s="279"/>
    </row>
    <row r="6" spans="1:9" ht="34.5" customHeight="1">
      <c r="A6" s="1370" t="s">
        <v>143</v>
      </c>
      <c r="B6" s="1372" t="s">
        <v>41</v>
      </c>
      <c r="C6" s="1372" t="s">
        <v>144</v>
      </c>
      <c r="D6" s="1374" t="s">
        <v>3730</v>
      </c>
      <c r="E6" s="1375"/>
      <c r="F6" s="1376"/>
      <c r="G6" s="1374" t="s">
        <v>183</v>
      </c>
      <c r="H6" s="1375"/>
      <c r="I6" s="1376"/>
    </row>
    <row r="7" spans="1:9" ht="35.25" customHeight="1" thickBot="1">
      <c r="A7" s="1371"/>
      <c r="B7" s="1373"/>
      <c r="C7" s="1373"/>
      <c r="D7" s="223" t="s">
        <v>3728</v>
      </c>
      <c r="E7" s="223" t="s">
        <v>5416</v>
      </c>
      <c r="F7" s="223" t="s">
        <v>3729</v>
      </c>
      <c r="G7" s="223" t="s">
        <v>3728</v>
      </c>
      <c r="H7" s="223" t="s">
        <v>5416</v>
      </c>
      <c r="I7" s="223" t="s">
        <v>3729</v>
      </c>
    </row>
    <row r="8" spans="1:9" ht="24.95" customHeight="1" thickTop="1">
      <c r="A8" s="280">
        <v>310</v>
      </c>
      <c r="B8" s="1235" t="s">
        <v>2916</v>
      </c>
      <c r="C8" s="281">
        <v>6</v>
      </c>
      <c r="D8" s="213">
        <v>635</v>
      </c>
      <c r="E8" s="213">
        <v>509</v>
      </c>
      <c r="F8" s="784">
        <f>SUM(E8/D8*100)</f>
        <v>80.157480314960623</v>
      </c>
      <c r="G8" s="282">
        <v>1887</v>
      </c>
      <c r="H8" s="282">
        <v>1422</v>
      </c>
      <c r="I8" s="784">
        <f>SUM(H8/G8*100)</f>
        <v>75.357710651828299</v>
      </c>
    </row>
    <row r="9" spans="1:9" ht="24.95" customHeight="1">
      <c r="A9" s="773">
        <v>140</v>
      </c>
      <c r="B9" s="1234" t="s">
        <v>2917</v>
      </c>
      <c r="C9" s="283">
        <v>1</v>
      </c>
      <c r="D9" s="282">
        <v>0</v>
      </c>
      <c r="E9" s="282">
        <v>0</v>
      </c>
      <c r="F9" s="784" t="e">
        <f t="shared" ref="F9:F14" si="0">SUM(E9/D9*100)</f>
        <v>#DIV/0!</v>
      </c>
      <c r="G9" s="282">
        <v>0</v>
      </c>
      <c r="H9" s="282">
        <v>0</v>
      </c>
      <c r="I9" s="784" t="e">
        <f t="shared" ref="I9:I14" si="1">SUM(H9/G9*100)</f>
        <v>#DIV/0!</v>
      </c>
    </row>
    <row r="10" spans="1:9" ht="24.95" customHeight="1">
      <c r="A10" s="773">
        <v>433</v>
      </c>
      <c r="B10" s="284" t="s">
        <v>2918</v>
      </c>
      <c r="C10" s="282">
        <v>2</v>
      </c>
      <c r="D10" s="282">
        <v>20</v>
      </c>
      <c r="E10" s="282">
        <v>6</v>
      </c>
      <c r="F10" s="784">
        <f t="shared" si="0"/>
        <v>30</v>
      </c>
      <c r="G10" s="282">
        <v>96</v>
      </c>
      <c r="H10" s="282">
        <v>35</v>
      </c>
      <c r="I10" s="784">
        <f t="shared" si="1"/>
        <v>36.458333333333329</v>
      </c>
    </row>
    <row r="11" spans="1:9" ht="24.95" customHeight="1">
      <c r="A11" s="773">
        <v>422</v>
      </c>
      <c r="B11" s="285" t="s">
        <v>2919</v>
      </c>
      <c r="C11" s="282">
        <v>1</v>
      </c>
      <c r="D11" s="282">
        <v>0</v>
      </c>
      <c r="E11" s="282">
        <v>0</v>
      </c>
      <c r="F11" s="784" t="e">
        <f t="shared" si="0"/>
        <v>#DIV/0!</v>
      </c>
      <c r="G11" s="282">
        <v>0</v>
      </c>
      <c r="H11" s="282">
        <v>0</v>
      </c>
      <c r="I11" s="784" t="e">
        <f t="shared" si="1"/>
        <v>#DIV/0!</v>
      </c>
    </row>
    <row r="12" spans="1:9" ht="24.95" customHeight="1">
      <c r="A12" s="773">
        <v>434</v>
      </c>
      <c r="B12" s="286" t="s">
        <v>2911</v>
      </c>
      <c r="C12" s="282">
        <v>1</v>
      </c>
      <c r="D12" s="282">
        <v>0</v>
      </c>
      <c r="E12" s="282">
        <v>0</v>
      </c>
      <c r="F12" s="784" t="e">
        <f t="shared" si="0"/>
        <v>#DIV/0!</v>
      </c>
      <c r="G12" s="282">
        <v>0</v>
      </c>
      <c r="H12" s="282">
        <v>0</v>
      </c>
      <c r="I12" s="784" t="e">
        <f t="shared" si="1"/>
        <v>#DIV/0!</v>
      </c>
    </row>
    <row r="13" spans="1:9" ht="24.95" customHeight="1">
      <c r="A13" s="773">
        <v>420</v>
      </c>
      <c r="B13" s="285" t="s">
        <v>2920</v>
      </c>
      <c r="C13" s="282">
        <v>1</v>
      </c>
      <c r="D13" s="282">
        <v>4</v>
      </c>
      <c r="E13" s="282">
        <v>0</v>
      </c>
      <c r="F13" s="784">
        <f t="shared" si="0"/>
        <v>0</v>
      </c>
      <c r="G13" s="282">
        <v>19</v>
      </c>
      <c r="H13" s="282">
        <v>0</v>
      </c>
      <c r="I13" s="784">
        <f t="shared" si="1"/>
        <v>0</v>
      </c>
    </row>
    <row r="14" spans="1:9" ht="24.95" customHeight="1">
      <c r="A14" s="287" t="s">
        <v>73</v>
      </c>
      <c r="B14" s="288"/>
      <c r="C14" s="289">
        <f>SUM(C8:C13)</f>
        <v>12</v>
      </c>
      <c r="D14" s="289">
        <f>SUM(D8:D13)</f>
        <v>659</v>
      </c>
      <c r="E14" s="289">
        <f>SUM(E8:E13)</f>
        <v>515</v>
      </c>
      <c r="F14" s="784">
        <f t="shared" si="0"/>
        <v>78.148710166919571</v>
      </c>
      <c r="G14" s="289">
        <f>SUM(G8:G13)</f>
        <v>2002</v>
      </c>
      <c r="H14" s="289">
        <f>SUM(H8:H13)</f>
        <v>1457</v>
      </c>
      <c r="I14" s="784">
        <f t="shared" si="1"/>
        <v>72.777222777222775</v>
      </c>
    </row>
    <row r="15" spans="1:9" ht="24.95" customHeight="1"/>
    <row r="16" spans="1:9" ht="24.95" customHeight="1"/>
    <row r="17" ht="24.95" customHeight="1"/>
    <row r="18" ht="24.95" customHeight="1"/>
  </sheetData>
  <mergeCells count="5">
    <mergeCell ref="A6:A7"/>
    <mergeCell ref="B6:B7"/>
    <mergeCell ref="C6:C7"/>
    <mergeCell ref="D6:F6"/>
    <mergeCell ref="G6:I6"/>
  </mergeCells>
  <phoneticPr fontId="12" type="noConversion"/>
  <pageMargins left="0.75" right="0.75" top="1" bottom="1" header="0.5" footer="0.5"/>
  <pageSetup paperSize="9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26"/>
  <sheetViews>
    <sheetView topLeftCell="A4" zoomScaleSheetLayoutView="100" workbookViewId="0">
      <selection activeCell="M20" sqref="M20"/>
    </sheetView>
  </sheetViews>
  <sheetFormatPr defaultRowHeight="12.75"/>
  <cols>
    <col min="1" max="1" width="7.42578125" style="2" customWidth="1"/>
    <col min="2" max="2" width="42" style="2" customWidth="1"/>
    <col min="3" max="3" width="17.5703125" style="2" customWidth="1"/>
    <col min="4" max="4" width="9.7109375" style="1" customWidth="1"/>
    <col min="5" max="6" width="9.85546875" style="1" customWidth="1"/>
    <col min="7" max="7" width="11.28515625" style="1" customWidth="1"/>
    <col min="8" max="8" width="9.85546875" style="1" customWidth="1"/>
    <col min="9" max="9" width="10.5703125" style="2" customWidth="1"/>
    <col min="10" max="16384" width="9.140625" style="2"/>
  </cols>
  <sheetData>
    <row r="1" spans="1:9" ht="15">
      <c r="A1" s="214"/>
      <c r="B1" s="215" t="s">
        <v>145</v>
      </c>
      <c r="C1" s="202" t="s">
        <v>2891</v>
      </c>
      <c r="D1" s="216"/>
      <c r="E1" s="216"/>
      <c r="F1" s="216"/>
      <c r="G1" s="277"/>
      <c r="H1" s="277"/>
    </row>
    <row r="2" spans="1:9">
      <c r="A2" s="214"/>
      <c r="B2" s="215" t="s">
        <v>146</v>
      </c>
      <c r="C2" s="278">
        <v>6113079</v>
      </c>
      <c r="D2" s="216"/>
      <c r="E2" s="216"/>
      <c r="F2" s="216"/>
      <c r="G2" s="277"/>
      <c r="H2" s="277"/>
    </row>
    <row r="3" spans="1:9">
      <c r="A3" s="214"/>
      <c r="B3" s="215"/>
      <c r="C3" s="218" t="s">
        <v>5417</v>
      </c>
      <c r="D3" s="216"/>
      <c r="E3" s="216"/>
      <c r="F3" s="216"/>
      <c r="G3" s="277"/>
      <c r="H3" s="277"/>
    </row>
    <row r="4" spans="1:9" ht="14.25">
      <c r="A4" s="214"/>
      <c r="B4" s="215" t="s">
        <v>2892</v>
      </c>
      <c r="C4" s="219" t="s">
        <v>253</v>
      </c>
      <c r="D4" s="220"/>
      <c r="E4" s="220"/>
      <c r="F4" s="220"/>
      <c r="G4" s="279"/>
      <c r="H4" s="279"/>
    </row>
    <row r="5" spans="1:9" ht="12.75" customHeight="1"/>
    <row r="6" spans="1:9" s="1" customFormat="1" ht="23.25" customHeight="1">
      <c r="A6" s="1370" t="s">
        <v>143</v>
      </c>
      <c r="B6" s="1377" t="s">
        <v>41</v>
      </c>
      <c r="C6" s="1372" t="s">
        <v>108</v>
      </c>
      <c r="D6" s="1374" t="s">
        <v>3731</v>
      </c>
      <c r="E6" s="1375"/>
      <c r="F6" s="1376"/>
      <c r="G6" s="1374" t="s">
        <v>3732</v>
      </c>
      <c r="H6" s="1375"/>
      <c r="I6" s="1376"/>
    </row>
    <row r="7" spans="1:9" s="1" customFormat="1" ht="32.25" customHeight="1" thickBot="1">
      <c r="A7" s="1371"/>
      <c r="B7" s="1378"/>
      <c r="C7" s="1373"/>
      <c r="D7" s="223" t="s">
        <v>3733</v>
      </c>
      <c r="E7" s="223" t="s">
        <v>5414</v>
      </c>
      <c r="F7" s="290" t="s">
        <v>3729</v>
      </c>
      <c r="G7" s="223" t="s">
        <v>3728</v>
      </c>
      <c r="H7" s="223" t="s">
        <v>5414</v>
      </c>
      <c r="I7" s="223" t="s">
        <v>3729</v>
      </c>
    </row>
    <row r="8" spans="1:9" ht="21.95" customHeight="1" thickTop="1">
      <c r="A8" s="291">
        <v>805</v>
      </c>
      <c r="B8" s="292" t="s">
        <v>2893</v>
      </c>
      <c r="C8" s="293" t="s">
        <v>2921</v>
      </c>
      <c r="D8" s="212">
        <v>91</v>
      </c>
      <c r="E8" s="212">
        <v>78</v>
      </c>
      <c r="F8" s="784">
        <f>SUM(E8/D8*100)</f>
        <v>85.714285714285708</v>
      </c>
      <c r="G8" s="212">
        <v>91</v>
      </c>
      <c r="H8" s="212">
        <v>78</v>
      </c>
      <c r="I8" s="784">
        <f>SUM(H8/G8*100)</f>
        <v>85.714285714285708</v>
      </c>
    </row>
    <row r="9" spans="1:9" ht="21.95" customHeight="1">
      <c r="A9" s="294">
        <v>800</v>
      </c>
      <c r="B9" s="295" t="s">
        <v>2922</v>
      </c>
      <c r="C9" s="296">
        <v>5</v>
      </c>
      <c r="D9" s="213">
        <v>1346</v>
      </c>
      <c r="E9" s="213">
        <v>1213</v>
      </c>
      <c r="F9" s="784">
        <f t="shared" ref="F9:F22" si="0">SUM(E9/D9*100)</f>
        <v>90.118870728083209</v>
      </c>
      <c r="G9" s="213">
        <v>1346</v>
      </c>
      <c r="H9" s="213">
        <v>1213</v>
      </c>
      <c r="I9" s="784">
        <f t="shared" ref="I9:I22" si="1">SUM(H9/G9*100)</f>
        <v>90.118870728083209</v>
      </c>
    </row>
    <row r="10" spans="1:9" ht="21.95" customHeight="1">
      <c r="A10" s="297">
        <v>819</v>
      </c>
      <c r="B10" s="298" t="s">
        <v>2923</v>
      </c>
      <c r="C10" s="296" t="s">
        <v>5241</v>
      </c>
      <c r="D10" s="213">
        <v>20</v>
      </c>
      <c r="E10" s="213">
        <v>15</v>
      </c>
      <c r="F10" s="784">
        <f t="shared" si="0"/>
        <v>75</v>
      </c>
      <c r="G10" s="213">
        <v>20</v>
      </c>
      <c r="H10" s="213">
        <v>15</v>
      </c>
      <c r="I10" s="784">
        <f t="shared" si="1"/>
        <v>75</v>
      </c>
    </row>
    <row r="11" spans="1:9" ht="21.95" customHeight="1">
      <c r="A11" s="294">
        <v>806</v>
      </c>
      <c r="B11" s="298" t="s">
        <v>2924</v>
      </c>
      <c r="C11" s="296">
        <v>0</v>
      </c>
      <c r="D11" s="213">
        <v>0</v>
      </c>
      <c r="E11" s="213">
        <v>0</v>
      </c>
      <c r="F11" s="784" t="e">
        <f t="shared" si="0"/>
        <v>#DIV/0!</v>
      </c>
      <c r="G11" s="213">
        <v>0</v>
      </c>
      <c r="H11" s="213">
        <v>0</v>
      </c>
      <c r="I11" s="784" t="e">
        <f t="shared" si="1"/>
        <v>#DIV/0!</v>
      </c>
    </row>
    <row r="12" spans="1:9" ht="21.95" customHeight="1">
      <c r="A12" s="294">
        <v>812</v>
      </c>
      <c r="B12" s="298" t="s">
        <v>2925</v>
      </c>
      <c r="C12" s="296" t="s">
        <v>5241</v>
      </c>
      <c r="D12" s="213">
        <v>4</v>
      </c>
      <c r="E12" s="213">
        <v>1</v>
      </c>
      <c r="F12" s="784">
        <f t="shared" si="0"/>
        <v>25</v>
      </c>
      <c r="G12" s="213">
        <v>4</v>
      </c>
      <c r="H12" s="213">
        <v>1</v>
      </c>
      <c r="I12" s="784">
        <f t="shared" si="1"/>
        <v>25</v>
      </c>
    </row>
    <row r="13" spans="1:9" ht="21.95" customHeight="1">
      <c r="A13" s="297">
        <v>433</v>
      </c>
      <c r="B13" s="298" t="s">
        <v>2926</v>
      </c>
      <c r="C13" s="296" t="s">
        <v>5241</v>
      </c>
      <c r="D13" s="213">
        <v>11</v>
      </c>
      <c r="E13" s="213">
        <v>15</v>
      </c>
      <c r="F13" s="784">
        <f t="shared" si="0"/>
        <v>136.36363636363635</v>
      </c>
      <c r="G13" s="213">
        <v>11</v>
      </c>
      <c r="H13" s="213">
        <v>15</v>
      </c>
      <c r="I13" s="784">
        <f t="shared" si="1"/>
        <v>136.36363636363635</v>
      </c>
    </row>
    <row r="14" spans="1:9" ht="21.95" customHeight="1">
      <c r="A14" s="299">
        <v>814</v>
      </c>
      <c r="B14" s="300" t="s">
        <v>2908</v>
      </c>
      <c r="C14" s="296" t="s">
        <v>5241</v>
      </c>
      <c r="D14" s="213">
        <v>173</v>
      </c>
      <c r="E14" s="213">
        <v>79</v>
      </c>
      <c r="F14" s="784">
        <f t="shared" si="0"/>
        <v>45.664739884393065</v>
      </c>
      <c r="G14" s="213">
        <v>173</v>
      </c>
      <c r="H14" s="213">
        <v>79</v>
      </c>
      <c r="I14" s="784">
        <f t="shared" si="1"/>
        <v>45.664739884393065</v>
      </c>
    </row>
    <row r="15" spans="1:9" ht="21.95" customHeight="1">
      <c r="A15" s="291">
        <v>810</v>
      </c>
      <c r="B15" s="300" t="s">
        <v>2919</v>
      </c>
      <c r="C15" s="296" t="s">
        <v>5241</v>
      </c>
      <c r="D15" s="213">
        <v>94</v>
      </c>
      <c r="E15" s="213">
        <v>83</v>
      </c>
      <c r="F15" s="784">
        <f t="shared" si="0"/>
        <v>88.297872340425528</v>
      </c>
      <c r="G15" s="213">
        <v>94</v>
      </c>
      <c r="H15" s="213">
        <v>83</v>
      </c>
      <c r="I15" s="784">
        <f t="shared" si="1"/>
        <v>88.297872340425528</v>
      </c>
    </row>
    <row r="16" spans="1:9" ht="24.75" customHeight="1">
      <c r="A16" s="299">
        <v>804</v>
      </c>
      <c r="B16" s="576" t="s">
        <v>2927</v>
      </c>
      <c r="C16" s="296">
        <v>16</v>
      </c>
      <c r="D16" s="213">
        <v>5944</v>
      </c>
      <c r="E16" s="213">
        <v>4499</v>
      </c>
      <c r="F16" s="784">
        <f t="shared" si="0"/>
        <v>75.689771197846568</v>
      </c>
      <c r="G16" s="213">
        <v>5944</v>
      </c>
      <c r="H16" s="213">
        <v>4499</v>
      </c>
      <c r="I16" s="784">
        <f t="shared" si="1"/>
        <v>75.689771197846568</v>
      </c>
    </row>
    <row r="17" spans="1:9" ht="21.95" customHeight="1">
      <c r="A17" s="294">
        <v>801</v>
      </c>
      <c r="B17" s="300" t="s">
        <v>2928</v>
      </c>
      <c r="C17" s="296" t="s">
        <v>5242</v>
      </c>
      <c r="D17" s="213">
        <v>243</v>
      </c>
      <c r="E17" s="213">
        <v>189</v>
      </c>
      <c r="F17" s="784">
        <f t="shared" si="0"/>
        <v>77.777777777777786</v>
      </c>
      <c r="G17" s="213">
        <v>243</v>
      </c>
      <c r="H17" s="213">
        <v>189</v>
      </c>
      <c r="I17" s="784">
        <f t="shared" si="1"/>
        <v>77.777777777777786</v>
      </c>
    </row>
    <row r="18" spans="1:9" ht="21.75" customHeight="1">
      <c r="A18" s="294">
        <v>811</v>
      </c>
      <c r="B18" s="301" t="s">
        <v>2929</v>
      </c>
      <c r="C18" s="296" t="s">
        <v>5241</v>
      </c>
      <c r="D18" s="213">
        <v>1</v>
      </c>
      <c r="E18" s="213">
        <v>0</v>
      </c>
      <c r="F18" s="784">
        <f t="shared" si="0"/>
        <v>0</v>
      </c>
      <c r="G18" s="213">
        <v>1</v>
      </c>
      <c r="H18" s="213">
        <v>0</v>
      </c>
      <c r="I18" s="784">
        <f t="shared" si="1"/>
        <v>0</v>
      </c>
    </row>
    <row r="19" spans="1:9" ht="18.75" customHeight="1">
      <c r="A19" s="294">
        <v>808</v>
      </c>
      <c r="B19" s="298" t="s">
        <v>2930</v>
      </c>
      <c r="C19" s="296" t="s">
        <v>5241</v>
      </c>
      <c r="D19" s="213">
        <v>24</v>
      </c>
      <c r="E19" s="213">
        <v>50</v>
      </c>
      <c r="F19" s="784">
        <f t="shared" si="0"/>
        <v>208.33333333333334</v>
      </c>
      <c r="G19" s="213">
        <v>24</v>
      </c>
      <c r="H19" s="213">
        <v>50</v>
      </c>
      <c r="I19" s="784">
        <f t="shared" si="1"/>
        <v>208.33333333333334</v>
      </c>
    </row>
    <row r="20" spans="1:9" ht="20.25" customHeight="1">
      <c r="A20" s="302">
        <v>818</v>
      </c>
      <c r="B20" s="298" t="s">
        <v>2931</v>
      </c>
      <c r="C20" s="296" t="s">
        <v>5241</v>
      </c>
      <c r="D20" s="213">
        <v>0</v>
      </c>
      <c r="E20" s="213">
        <v>0</v>
      </c>
      <c r="F20" s="784" t="e">
        <f t="shared" si="0"/>
        <v>#DIV/0!</v>
      </c>
      <c r="G20" s="213">
        <v>0</v>
      </c>
      <c r="H20" s="213">
        <v>0</v>
      </c>
      <c r="I20" s="784" t="e">
        <f t="shared" si="1"/>
        <v>#DIV/0!</v>
      </c>
    </row>
    <row r="21" spans="1:9" ht="15.75" customHeight="1" thickBot="1">
      <c r="A21" s="291">
        <v>805</v>
      </c>
      <c r="B21" s="292" t="s">
        <v>2932</v>
      </c>
      <c r="C21" s="303" t="s">
        <v>5241</v>
      </c>
      <c r="D21" s="304">
        <v>0</v>
      </c>
      <c r="E21" s="304">
        <v>1</v>
      </c>
      <c r="F21" s="785" t="e">
        <f t="shared" si="0"/>
        <v>#DIV/0!</v>
      </c>
      <c r="G21" s="786">
        <v>0</v>
      </c>
      <c r="H21" s="786">
        <v>1</v>
      </c>
      <c r="I21" s="785" t="e">
        <f t="shared" si="1"/>
        <v>#DIV/0!</v>
      </c>
    </row>
    <row r="22" spans="1:9" ht="19.5" customHeight="1" thickTop="1">
      <c r="A22" s="305" t="s">
        <v>73</v>
      </c>
      <c r="B22" s="306"/>
      <c r="C22" s="208">
        <f>SUM(C9:C21)</f>
        <v>21</v>
      </c>
      <c r="D22" s="208">
        <f>SUM(D8:D21)</f>
        <v>7951</v>
      </c>
      <c r="E22" s="208">
        <f>SUM(E8:E21)</f>
        <v>6223</v>
      </c>
      <c r="F22" s="787">
        <f t="shared" si="0"/>
        <v>78.266884668595154</v>
      </c>
      <c r="G22" s="788">
        <f>SUM(G8:G21)</f>
        <v>7951</v>
      </c>
      <c r="H22" s="788">
        <f>SUM(H8:H21)</f>
        <v>6223</v>
      </c>
      <c r="I22" s="787">
        <f t="shared" si="1"/>
        <v>78.266884668595154</v>
      </c>
    </row>
    <row r="24" spans="1:9">
      <c r="A24" s="1"/>
      <c r="B24" s="1"/>
      <c r="C24" s="1"/>
    </row>
    <row r="25" spans="1:9">
      <c r="A25" s="1"/>
      <c r="B25" s="1"/>
      <c r="C25" s="1"/>
    </row>
    <row r="26" spans="1:9">
      <c r="A26" s="1"/>
      <c r="B26" s="1"/>
      <c r="C26" s="1"/>
    </row>
  </sheetData>
  <mergeCells count="5">
    <mergeCell ref="A6:A7"/>
    <mergeCell ref="B6:B7"/>
    <mergeCell ref="C6:C7"/>
    <mergeCell ref="D6:F6"/>
    <mergeCell ref="G6:I6"/>
  </mergeCells>
  <phoneticPr fontId="12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12</vt:i4>
      </vt:variant>
    </vt:vector>
  </HeadingPairs>
  <TitlesOfParts>
    <vt:vector size="39" baseType="lpstr">
      <vt:lpstr>САДРЖАЈ</vt:lpstr>
      <vt:lpstr>Kadar.ode.</vt:lpstr>
      <vt:lpstr>Kadar.dne.bol.dij.</vt:lpstr>
      <vt:lpstr>Kadar.zaj.med.del.</vt:lpstr>
      <vt:lpstr>Kadar.nem.</vt:lpstr>
      <vt:lpstr>Kadar.zbirno </vt:lpstr>
      <vt:lpstr>Kapaciteti i korišćenje</vt:lpstr>
      <vt:lpstr>Pratioci</vt:lpstr>
      <vt:lpstr>Dnevne.bolnice</vt:lpstr>
      <vt:lpstr>Neonatologija</vt:lpstr>
      <vt:lpstr>usluge_prema_OS</vt:lpstr>
      <vt:lpstr>Zbirna(Pivot)</vt:lpstr>
      <vt:lpstr>Operacije</vt:lpstr>
      <vt:lpstr>DSG</vt:lpstr>
      <vt:lpstr>Dijalize</vt:lpstr>
      <vt:lpstr>Krv</vt:lpstr>
      <vt:lpstr>Lekovi</vt:lpstr>
      <vt:lpstr>Implantati</vt:lpstr>
      <vt:lpstr>Sanitet.mat</vt:lpstr>
      <vt:lpstr>Reagensi</vt:lpstr>
      <vt:lpstr>Liste.čekanja</vt:lpstr>
      <vt:lpstr>fizikala medicina</vt:lpstr>
      <vt:lpstr>b.o.dani</vt:lpstr>
      <vt:lpstr>sanitet prevoz</vt:lpstr>
      <vt:lpstr>statistika</vt:lpstr>
      <vt:lpstr>dijetetika</vt:lpstr>
      <vt:lpstr>Sheet4</vt:lpstr>
      <vt:lpstr>Kadar.nem.!Print_Area</vt:lpstr>
      <vt:lpstr>'Kadar.zbirno '!Print_Area</vt:lpstr>
      <vt:lpstr>Krv!Print_Area</vt:lpstr>
      <vt:lpstr>Lekovi!Print_Area</vt:lpstr>
      <vt:lpstr>Liste.čekanja!Print_Area</vt:lpstr>
      <vt:lpstr>Neonatologija!Print_Area</vt:lpstr>
      <vt:lpstr>Reagensi!Print_Area</vt:lpstr>
      <vt:lpstr>Sanitet.mat!Print_Area</vt:lpstr>
      <vt:lpstr>Implantati!Print_Titles</vt:lpstr>
      <vt:lpstr>Kadar.zaj.med.del.!Print_Titles</vt:lpstr>
      <vt:lpstr>Lekovi!Print_Titles</vt:lpstr>
      <vt:lpstr>Liste.čekanja!Print_Titles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Branka</cp:lastModifiedBy>
  <cp:lastPrinted>2025-10-13T07:15:53Z</cp:lastPrinted>
  <dcterms:created xsi:type="dcterms:W3CDTF">1998-03-25T08:50:17Z</dcterms:created>
  <dcterms:modified xsi:type="dcterms:W3CDTF">2025-10-13T07:35:20Z</dcterms:modified>
</cp:coreProperties>
</file>